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組合分担金内訳!$A$6:$BE$32</definedName>
    <definedName name="_xlnm._FilterDatabase" localSheetId="3" hidden="1">'廃棄物事業経費（歳出）'!$A$6:$CI$39</definedName>
    <definedName name="_xlnm._FilterDatabase" localSheetId="2" hidden="1">'廃棄物事業経費（歳入）'!$A$6:$AE$39</definedName>
    <definedName name="_xlnm._FilterDatabase" localSheetId="0" hidden="1">'廃棄物事業経費（市町村）'!$A$6:$DJ$32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組合分担金内訳!$2:$33</definedName>
    <definedName name="_xlnm.Print_Area" localSheetId="3">'廃棄物事業経費（歳出）'!$2:$40</definedName>
    <definedName name="_xlnm.Print_Area" localSheetId="2">'廃棄物事業経費（歳入）'!$2:$40</definedName>
    <definedName name="_xlnm.Print_Area" localSheetId="0">'廃棄物事業経費（市町村）'!$2:$33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10" i="5"/>
  <c r="I16" i="5"/>
  <c r="I22" i="5"/>
  <c r="I28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F10" i="5"/>
  <c r="F13" i="5"/>
  <c r="F16" i="5"/>
  <c r="F22" i="5"/>
  <c r="F28" i="5"/>
  <c r="E8" i="5"/>
  <c r="E9" i="5"/>
  <c r="E10" i="5"/>
  <c r="E11" i="5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D32" i="5"/>
  <c r="D33" i="5"/>
  <c r="F33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A1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V1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Q16" i="4"/>
  <c r="BP1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I22" i="4"/>
  <c r="BH13" i="4"/>
  <c r="BH25" i="4"/>
  <c r="BH3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T8" i="4"/>
  <c r="AT9" i="4"/>
  <c r="AT10" i="4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T35" i="4"/>
  <c r="AT36" i="4"/>
  <c r="AT37" i="4"/>
  <c r="AT38" i="4"/>
  <c r="AT39" i="4"/>
  <c r="AT40" i="4"/>
  <c r="AN40" i="4" s="1"/>
  <c r="BG40" i="4" s="1"/>
  <c r="AO8" i="4"/>
  <c r="AO9" i="4"/>
  <c r="AO10" i="4"/>
  <c r="AO11" i="4"/>
  <c r="AN11" i="4" s="1"/>
  <c r="BG11" i="4" s="1"/>
  <c r="AO12" i="4"/>
  <c r="AN12" i="4" s="1"/>
  <c r="AO13" i="4"/>
  <c r="AN13" i="4" s="1"/>
  <c r="BG13" i="4" s="1"/>
  <c r="AO14" i="4"/>
  <c r="AO15" i="4"/>
  <c r="AO16" i="4"/>
  <c r="AO17" i="4"/>
  <c r="AN17" i="4" s="1"/>
  <c r="BG17" i="4" s="1"/>
  <c r="AO18" i="4"/>
  <c r="AN18" i="4" s="1"/>
  <c r="AO19" i="4"/>
  <c r="AN19" i="4" s="1"/>
  <c r="BG19" i="4" s="1"/>
  <c r="AO20" i="4"/>
  <c r="AO21" i="4"/>
  <c r="AO22" i="4"/>
  <c r="AO23" i="4"/>
  <c r="AN23" i="4" s="1"/>
  <c r="BG23" i="4" s="1"/>
  <c r="AO24" i="4"/>
  <c r="AN24" i="4" s="1"/>
  <c r="AO25" i="4"/>
  <c r="AN25" i="4" s="1"/>
  <c r="BG25" i="4" s="1"/>
  <c r="AO26" i="4"/>
  <c r="AO27" i="4"/>
  <c r="AO28" i="4"/>
  <c r="AO29" i="4"/>
  <c r="AN29" i="4" s="1"/>
  <c r="BG29" i="4" s="1"/>
  <c r="AO30" i="4"/>
  <c r="AN30" i="4" s="1"/>
  <c r="AO31" i="4"/>
  <c r="AN31" i="4" s="1"/>
  <c r="BG31" i="4" s="1"/>
  <c r="AO32" i="4"/>
  <c r="AO33" i="4"/>
  <c r="AO34" i="4"/>
  <c r="AO35" i="4"/>
  <c r="AN35" i="4" s="1"/>
  <c r="BG35" i="4" s="1"/>
  <c r="AO36" i="4"/>
  <c r="AN36" i="4" s="1"/>
  <c r="AO37" i="4"/>
  <c r="AN37" i="4" s="1"/>
  <c r="BG37" i="4" s="1"/>
  <c r="AO38" i="4"/>
  <c r="AO39" i="4"/>
  <c r="AO40" i="4"/>
  <c r="AN8" i="4"/>
  <c r="BG8" i="4" s="1"/>
  <c r="AN9" i="4"/>
  <c r="BG9" i="4" s="1"/>
  <c r="AN10" i="4"/>
  <c r="BG10" i="4" s="1"/>
  <c r="AN14" i="4"/>
  <c r="BG14" i="4" s="1"/>
  <c r="AN15" i="4"/>
  <c r="BG15" i="4" s="1"/>
  <c r="AN20" i="4"/>
  <c r="BG20" i="4" s="1"/>
  <c r="AN21" i="4"/>
  <c r="BG21" i="4" s="1"/>
  <c r="AN22" i="4"/>
  <c r="BG22" i="4" s="1"/>
  <c r="AN26" i="4"/>
  <c r="BG26" i="4" s="1"/>
  <c r="AN27" i="4"/>
  <c r="BG27" i="4" s="1"/>
  <c r="AN32" i="4"/>
  <c r="BG32" i="4" s="1"/>
  <c r="AN33" i="4"/>
  <c r="BG33" i="4" s="1"/>
  <c r="AN34" i="4"/>
  <c r="BG34" i="4" s="1"/>
  <c r="AN38" i="4"/>
  <c r="BG38" i="4" s="1"/>
  <c r="AN39" i="4"/>
  <c r="BG39" i="4" s="1"/>
  <c r="AG8" i="4"/>
  <c r="AG9" i="4"/>
  <c r="AG10" i="4"/>
  <c r="AG11" i="4"/>
  <c r="AF11" i="4" s="1"/>
  <c r="AG12" i="4"/>
  <c r="AF12" i="4" s="1"/>
  <c r="AG13" i="4"/>
  <c r="AF13" i="4" s="1"/>
  <c r="AG14" i="4"/>
  <c r="AG15" i="4"/>
  <c r="AG16" i="4"/>
  <c r="AG17" i="4"/>
  <c r="AF17" i="4" s="1"/>
  <c r="AG18" i="4"/>
  <c r="AF18" i="4" s="1"/>
  <c r="AG19" i="4"/>
  <c r="AF19" i="4" s="1"/>
  <c r="AG20" i="4"/>
  <c r="AG21" i="4"/>
  <c r="AG22" i="4"/>
  <c r="AG23" i="4"/>
  <c r="AF23" i="4" s="1"/>
  <c r="AG24" i="4"/>
  <c r="AF24" i="4" s="1"/>
  <c r="AG25" i="4"/>
  <c r="AF25" i="4" s="1"/>
  <c r="AG26" i="4"/>
  <c r="AG27" i="4"/>
  <c r="AG28" i="4"/>
  <c r="AG29" i="4"/>
  <c r="AF29" i="4" s="1"/>
  <c r="AG30" i="4"/>
  <c r="AF30" i="4" s="1"/>
  <c r="AG31" i="4"/>
  <c r="AF31" i="4" s="1"/>
  <c r="AG32" i="4"/>
  <c r="AG33" i="4"/>
  <c r="AG34" i="4"/>
  <c r="AG35" i="4"/>
  <c r="AF35" i="4" s="1"/>
  <c r="AG36" i="4"/>
  <c r="AF36" i="4" s="1"/>
  <c r="AG37" i="4"/>
  <c r="AF37" i="4" s="1"/>
  <c r="AG38" i="4"/>
  <c r="AG39" i="4"/>
  <c r="AG40" i="4"/>
  <c r="AF8" i="4"/>
  <c r="AF9" i="4"/>
  <c r="AF10" i="4"/>
  <c r="AF14" i="4"/>
  <c r="AF15" i="4"/>
  <c r="AF16" i="4"/>
  <c r="AF20" i="4"/>
  <c r="AF21" i="4"/>
  <c r="AF22" i="4"/>
  <c r="AF26" i="4"/>
  <c r="AF27" i="4"/>
  <c r="AF28" i="4"/>
  <c r="AF32" i="4"/>
  <c r="AF33" i="4"/>
  <c r="AF34" i="4"/>
  <c r="AF38" i="4"/>
  <c r="AF39" i="4"/>
  <c r="AF40" i="4"/>
  <c r="AE31" i="4"/>
  <c r="CI31" i="4" s="1"/>
  <c r="W8" i="4"/>
  <c r="CA8" i="4" s="1"/>
  <c r="W9" i="4"/>
  <c r="CA9" i="4" s="1"/>
  <c r="W10" i="4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R8" i="4"/>
  <c r="BV8" i="4" s="1"/>
  <c r="R9" i="4"/>
  <c r="BV9" i="4" s="1"/>
  <c r="R10" i="4"/>
  <c r="R11" i="4"/>
  <c r="BV11" i="4" s="1"/>
  <c r="R12" i="4"/>
  <c r="BV12" i="4" s="1"/>
  <c r="R13" i="4"/>
  <c r="L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M8" i="4"/>
  <c r="BQ8" i="4" s="1"/>
  <c r="M9" i="4"/>
  <c r="L9" i="4" s="1"/>
  <c r="BP9" i="4" s="1"/>
  <c r="M10" i="4"/>
  <c r="L10" i="4" s="1"/>
  <c r="M11" i="4"/>
  <c r="BQ11" i="4" s="1"/>
  <c r="M12" i="4"/>
  <c r="BQ12" i="4" s="1"/>
  <c r="M13" i="4"/>
  <c r="M14" i="4"/>
  <c r="BQ14" i="4" s="1"/>
  <c r="M15" i="4"/>
  <c r="L15" i="4" s="1"/>
  <c r="BP15" i="4" s="1"/>
  <c r="M16" i="4"/>
  <c r="L16" i="4" s="1"/>
  <c r="M17" i="4"/>
  <c r="BQ17" i="4" s="1"/>
  <c r="M18" i="4"/>
  <c r="BQ18" i="4" s="1"/>
  <c r="M19" i="4"/>
  <c r="M20" i="4"/>
  <c r="BQ20" i="4" s="1"/>
  <c r="M21" i="4"/>
  <c r="L21" i="4" s="1"/>
  <c r="BP21" i="4" s="1"/>
  <c r="M22" i="4"/>
  <c r="L22" i="4" s="1"/>
  <c r="BP22" i="4" s="1"/>
  <c r="M23" i="4"/>
  <c r="BQ23" i="4" s="1"/>
  <c r="M24" i="4"/>
  <c r="BQ24" i="4" s="1"/>
  <c r="M25" i="4"/>
  <c r="M26" i="4"/>
  <c r="BQ26" i="4" s="1"/>
  <c r="M27" i="4"/>
  <c r="L27" i="4" s="1"/>
  <c r="BP27" i="4" s="1"/>
  <c r="M28" i="4"/>
  <c r="L28" i="4" s="1"/>
  <c r="M29" i="4"/>
  <c r="BQ29" i="4" s="1"/>
  <c r="M30" i="4"/>
  <c r="BQ30" i="4" s="1"/>
  <c r="M31" i="4"/>
  <c r="M32" i="4"/>
  <c r="BQ32" i="4" s="1"/>
  <c r="M33" i="4"/>
  <c r="L33" i="4" s="1"/>
  <c r="BP33" i="4" s="1"/>
  <c r="M34" i="4"/>
  <c r="L34" i="4" s="1"/>
  <c r="BP34" i="4" s="1"/>
  <c r="M35" i="4"/>
  <c r="BQ35" i="4" s="1"/>
  <c r="M36" i="4"/>
  <c r="BQ36" i="4" s="1"/>
  <c r="M37" i="4"/>
  <c r="M38" i="4"/>
  <c r="BQ38" i="4" s="1"/>
  <c r="M39" i="4"/>
  <c r="L39" i="4" s="1"/>
  <c r="BP39" i="4" s="1"/>
  <c r="M40" i="4"/>
  <c r="L40" i="4" s="1"/>
  <c r="L11" i="4"/>
  <c r="L12" i="4"/>
  <c r="BP12" i="4" s="1"/>
  <c r="L17" i="4"/>
  <c r="L18" i="4"/>
  <c r="BP18" i="4" s="1"/>
  <c r="L19" i="4"/>
  <c r="L23" i="4"/>
  <c r="L24" i="4"/>
  <c r="BP24" i="4" s="1"/>
  <c r="L29" i="4"/>
  <c r="L30" i="4"/>
  <c r="BP30" i="4" s="1"/>
  <c r="L31" i="4"/>
  <c r="BP31" i="4" s="1"/>
  <c r="L35" i="4"/>
  <c r="L36" i="4"/>
  <c r="BP36" i="4" s="1"/>
  <c r="E8" i="4"/>
  <c r="BI8" i="4" s="1"/>
  <c r="E9" i="4"/>
  <c r="D9" i="4" s="1"/>
  <c r="E10" i="4"/>
  <c r="D10" i="4" s="1"/>
  <c r="E11" i="4"/>
  <c r="BI11" i="4" s="1"/>
  <c r="E12" i="4"/>
  <c r="BI12" i="4" s="1"/>
  <c r="E13" i="4"/>
  <c r="BI13" i="4" s="1"/>
  <c r="E14" i="4"/>
  <c r="BI14" i="4" s="1"/>
  <c r="E15" i="4"/>
  <c r="D15" i="4" s="1"/>
  <c r="E16" i="4"/>
  <c r="D16" i="4" s="1"/>
  <c r="E17" i="4"/>
  <c r="BI17" i="4" s="1"/>
  <c r="E18" i="4"/>
  <c r="BI18" i="4" s="1"/>
  <c r="E19" i="4"/>
  <c r="BI19" i="4" s="1"/>
  <c r="E20" i="4"/>
  <c r="BI20" i="4" s="1"/>
  <c r="E21" i="4"/>
  <c r="D21" i="4" s="1"/>
  <c r="E22" i="4"/>
  <c r="D22" i="4" s="1"/>
  <c r="E23" i="4"/>
  <c r="BI23" i="4" s="1"/>
  <c r="E24" i="4"/>
  <c r="BI24" i="4" s="1"/>
  <c r="E25" i="4"/>
  <c r="BI25" i="4" s="1"/>
  <c r="E26" i="4"/>
  <c r="BI26" i="4" s="1"/>
  <c r="E27" i="4"/>
  <c r="D27" i="4" s="1"/>
  <c r="E28" i="4"/>
  <c r="D28" i="4" s="1"/>
  <c r="E29" i="4"/>
  <c r="BI29" i="4" s="1"/>
  <c r="E30" i="4"/>
  <c r="BI30" i="4" s="1"/>
  <c r="E31" i="4"/>
  <c r="BI31" i="4" s="1"/>
  <c r="E32" i="4"/>
  <c r="BI32" i="4" s="1"/>
  <c r="E33" i="4"/>
  <c r="D33" i="4" s="1"/>
  <c r="E34" i="4"/>
  <c r="D34" i="4" s="1"/>
  <c r="E35" i="4"/>
  <c r="BI35" i="4" s="1"/>
  <c r="E36" i="4"/>
  <c r="BI36" i="4" s="1"/>
  <c r="E37" i="4"/>
  <c r="BI37" i="4" s="1"/>
  <c r="E38" i="4"/>
  <c r="BI38" i="4" s="1"/>
  <c r="E39" i="4"/>
  <c r="D39" i="4" s="1"/>
  <c r="E40" i="4"/>
  <c r="D40" i="4" s="1"/>
  <c r="D11" i="4"/>
  <c r="D12" i="4"/>
  <c r="BH12" i="4" s="1"/>
  <c r="D13" i="4"/>
  <c r="D17" i="4"/>
  <c r="BH17" i="4" s="1"/>
  <c r="D18" i="4"/>
  <c r="BH18" i="4" s="1"/>
  <c r="D19" i="4"/>
  <c r="AE19" i="4" s="1"/>
  <c r="CI19" i="4" s="1"/>
  <c r="D23" i="4"/>
  <c r="D24" i="4"/>
  <c r="BH24" i="4" s="1"/>
  <c r="D25" i="4"/>
  <c r="D29" i="4"/>
  <c r="BH29" i="4" s="1"/>
  <c r="D30" i="4"/>
  <c r="BH30" i="4" s="1"/>
  <c r="D31" i="4"/>
  <c r="BH31" i="4" s="1"/>
  <c r="D35" i="4"/>
  <c r="D36" i="4"/>
  <c r="BH36" i="4" s="1"/>
  <c r="D3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16" i="3"/>
  <c r="W19" i="3"/>
  <c r="W22" i="3"/>
  <c r="W24" i="3"/>
  <c r="W27" i="3"/>
  <c r="W30" i="3"/>
  <c r="W34" i="3"/>
  <c r="W36" i="3"/>
  <c r="V8" i="3"/>
  <c r="V14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N39" i="3"/>
  <c r="M39" i="3" s="1"/>
  <c r="N40" i="3"/>
  <c r="M8" i="3"/>
  <c r="M10" i="3"/>
  <c r="M12" i="3"/>
  <c r="M14" i="3"/>
  <c r="M16" i="3"/>
  <c r="M18" i="3"/>
  <c r="M20" i="3"/>
  <c r="M22" i="3"/>
  <c r="M24" i="3"/>
  <c r="M26" i="3"/>
  <c r="V26" i="3" s="1"/>
  <c r="M28" i="3"/>
  <c r="M30" i="3"/>
  <c r="M32" i="3"/>
  <c r="M34" i="3"/>
  <c r="M36" i="3"/>
  <c r="M38" i="3"/>
  <c r="V38" i="3" s="1"/>
  <c r="M40" i="3"/>
  <c r="E8" i="3"/>
  <c r="W8" i="3" s="1"/>
  <c r="E9" i="3"/>
  <c r="W9" i="3" s="1"/>
  <c r="E10" i="3"/>
  <c r="W10" i="3" s="1"/>
  <c r="E11" i="3"/>
  <c r="D11" i="3" s="1"/>
  <c r="V11" i="3" s="1"/>
  <c r="E12" i="3"/>
  <c r="W12" i="3" s="1"/>
  <c r="E13" i="3"/>
  <c r="W13" i="3" s="1"/>
  <c r="E14" i="3"/>
  <c r="W14" i="3" s="1"/>
  <c r="E15" i="3"/>
  <c r="W15" i="3" s="1"/>
  <c r="E16" i="3"/>
  <c r="E17" i="3"/>
  <c r="E18" i="3"/>
  <c r="W18" i="3" s="1"/>
  <c r="E19" i="3"/>
  <c r="D19" i="3" s="1"/>
  <c r="V19" i="3" s="1"/>
  <c r="E20" i="3"/>
  <c r="W20" i="3" s="1"/>
  <c r="E21" i="3"/>
  <c r="W21" i="3" s="1"/>
  <c r="E22" i="3"/>
  <c r="E23" i="3"/>
  <c r="E24" i="3"/>
  <c r="E25" i="3"/>
  <c r="W25" i="3" s="1"/>
  <c r="E26" i="3"/>
  <c r="W26" i="3" s="1"/>
  <c r="E27" i="3"/>
  <c r="D27" i="3" s="1"/>
  <c r="E28" i="3"/>
  <c r="W28" i="3" s="1"/>
  <c r="E29" i="3"/>
  <c r="E30" i="3"/>
  <c r="E31" i="3"/>
  <c r="W31" i="3" s="1"/>
  <c r="E32" i="3"/>
  <c r="W32" i="3" s="1"/>
  <c r="E33" i="3"/>
  <c r="W33" i="3" s="1"/>
  <c r="E34" i="3"/>
  <c r="E35" i="3"/>
  <c r="E36" i="3"/>
  <c r="E37" i="3"/>
  <c r="W37" i="3" s="1"/>
  <c r="E38" i="3"/>
  <c r="W38" i="3" s="1"/>
  <c r="E39" i="3"/>
  <c r="W39" i="3" s="1"/>
  <c r="E40" i="3"/>
  <c r="W40" i="3" s="1"/>
  <c r="D8" i="3"/>
  <c r="D10" i="3"/>
  <c r="V10" i="3" s="1"/>
  <c r="D12" i="3"/>
  <c r="V12" i="3" s="1"/>
  <c r="D14" i="3"/>
  <c r="D16" i="3"/>
  <c r="V16" i="3" s="1"/>
  <c r="D18" i="3"/>
  <c r="V18" i="3" s="1"/>
  <c r="D20" i="3"/>
  <c r="V20" i="3" s="1"/>
  <c r="D22" i="3"/>
  <c r="V22" i="3" s="1"/>
  <c r="D24" i="3"/>
  <c r="V24" i="3" s="1"/>
  <c r="D26" i="3"/>
  <c r="D28" i="3"/>
  <c r="V28" i="3" s="1"/>
  <c r="D30" i="3"/>
  <c r="V30" i="3" s="1"/>
  <c r="D32" i="3"/>
  <c r="V32" i="3" s="1"/>
  <c r="D34" i="3"/>
  <c r="V34" i="3" s="1"/>
  <c r="D36" i="3"/>
  <c r="V36" i="3" s="1"/>
  <c r="D38" i="3"/>
  <c r="D40" i="3"/>
  <c r="V40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0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1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2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CH9" i="2"/>
  <c r="BZ8" i="2"/>
  <c r="DB8" i="2" s="1"/>
  <c r="BZ9" i="2"/>
  <c r="DB9" i="2" s="1"/>
  <c r="BZ10" i="2"/>
  <c r="BZ11" i="2"/>
  <c r="DB11" i="2" s="1"/>
  <c r="BZ12" i="2"/>
  <c r="DB12" i="2" s="1"/>
  <c r="BZ13" i="2"/>
  <c r="BZ14" i="2"/>
  <c r="DB14" i="2" s="1"/>
  <c r="BU8" i="2"/>
  <c r="BU9" i="2"/>
  <c r="BU10" i="2"/>
  <c r="CW10" i="2" s="1"/>
  <c r="BU11" i="2"/>
  <c r="BU12" i="2"/>
  <c r="CW12" i="2" s="1"/>
  <c r="BU13" i="2"/>
  <c r="BU14" i="2"/>
  <c r="BP8" i="2"/>
  <c r="CR8" i="2" s="1"/>
  <c r="BP9" i="2"/>
  <c r="CR9" i="2" s="1"/>
  <c r="BP10" i="2"/>
  <c r="CR10" i="2" s="1"/>
  <c r="BP11" i="2"/>
  <c r="CR11" i="2" s="1"/>
  <c r="BP12" i="2"/>
  <c r="BO12" i="2" s="1"/>
  <c r="BP13" i="2"/>
  <c r="CR13" i="2" s="1"/>
  <c r="BP14" i="2"/>
  <c r="CR14" i="2" s="1"/>
  <c r="BO9" i="2"/>
  <c r="BO11" i="2"/>
  <c r="CH11" i="2" s="1"/>
  <c r="DJ11" i="2" s="1"/>
  <c r="BH8" i="2"/>
  <c r="CJ8" i="2" s="1"/>
  <c r="BH9" i="2"/>
  <c r="BH10" i="2"/>
  <c r="BH11" i="2"/>
  <c r="BH12" i="2"/>
  <c r="BG12" i="2" s="1"/>
  <c r="CI12" i="2" s="1"/>
  <c r="BH13" i="2"/>
  <c r="CJ13" i="2" s="1"/>
  <c r="BH14" i="2"/>
  <c r="CJ14" i="2" s="1"/>
  <c r="BG9" i="2"/>
  <c r="BG11" i="2"/>
  <c r="BG13" i="2"/>
  <c r="BF8" i="2"/>
  <c r="BF14" i="2"/>
  <c r="AX8" i="2"/>
  <c r="AX9" i="2"/>
  <c r="AX10" i="2"/>
  <c r="AX11" i="2"/>
  <c r="AX12" i="2"/>
  <c r="AX13" i="2"/>
  <c r="DB13" i="2" s="1"/>
  <c r="AX14" i="2"/>
  <c r="AS8" i="2"/>
  <c r="CW8" i="2" s="1"/>
  <c r="AS9" i="2"/>
  <c r="AS10" i="2"/>
  <c r="AS11" i="2"/>
  <c r="AS12" i="2"/>
  <c r="AM12" i="2" s="1"/>
  <c r="BF12" i="2" s="1"/>
  <c r="AS13" i="2"/>
  <c r="AS14" i="2"/>
  <c r="CW14" i="2" s="1"/>
  <c r="AN8" i="2"/>
  <c r="AN9" i="2"/>
  <c r="AM9" i="2" s="1"/>
  <c r="AN10" i="2"/>
  <c r="AN11" i="2"/>
  <c r="AM11" i="2" s="1"/>
  <c r="BF11" i="2" s="1"/>
  <c r="AN12" i="2"/>
  <c r="AN13" i="2"/>
  <c r="AN14" i="2"/>
  <c r="AM8" i="2"/>
  <c r="AM10" i="2"/>
  <c r="BF10" i="2" s="1"/>
  <c r="AM14" i="2"/>
  <c r="AF8" i="2"/>
  <c r="AF9" i="2"/>
  <c r="AF10" i="2"/>
  <c r="AF11" i="2"/>
  <c r="AE11" i="2" s="1"/>
  <c r="AF12" i="2"/>
  <c r="AF13" i="2"/>
  <c r="AE13" i="2" s="1"/>
  <c r="AF14" i="2"/>
  <c r="AE8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2" i="2"/>
  <c r="V11" i="2"/>
  <c r="N8" i="2"/>
  <c r="M8" i="2" s="1"/>
  <c r="N9" i="2"/>
  <c r="N10" i="2"/>
  <c r="N11" i="2"/>
  <c r="N12" i="2"/>
  <c r="M12" i="2" s="1"/>
  <c r="N13" i="2"/>
  <c r="N14" i="2"/>
  <c r="M14" i="2" s="1"/>
  <c r="M9" i="2"/>
  <c r="V9" i="2" s="1"/>
  <c r="M11" i="2"/>
  <c r="M13" i="2"/>
  <c r="E8" i="2"/>
  <c r="E9" i="2"/>
  <c r="E10" i="2"/>
  <c r="D10" i="2" s="1"/>
  <c r="E11" i="2"/>
  <c r="W11" i="2" s="1"/>
  <c r="E12" i="2"/>
  <c r="D12" i="2" s="1"/>
  <c r="V12" i="2" s="1"/>
  <c r="E13" i="2"/>
  <c r="W13" i="2" s="1"/>
  <c r="E14" i="2"/>
  <c r="D9" i="2"/>
  <c r="D11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B8" i="1"/>
  <c r="DB1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W18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R10" i="1"/>
  <c r="CR21" i="1"/>
  <c r="CR2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J12" i="1"/>
  <c r="CJ23" i="1"/>
  <c r="CJ30" i="1"/>
  <c r="BZ8" i="1"/>
  <c r="BZ9" i="1"/>
  <c r="BZ10" i="1"/>
  <c r="BZ11" i="1"/>
  <c r="DB11" i="1" s="1"/>
  <c r="BZ12" i="1"/>
  <c r="DB12" i="1" s="1"/>
  <c r="BZ13" i="1"/>
  <c r="BZ14" i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DB23" i="1" s="1"/>
  <c r="BZ24" i="1"/>
  <c r="DB24" i="1" s="1"/>
  <c r="BZ25" i="1"/>
  <c r="BZ26" i="1"/>
  <c r="DB26" i="1" s="1"/>
  <c r="BZ27" i="1"/>
  <c r="BZ28" i="1"/>
  <c r="BZ29" i="1"/>
  <c r="DB29" i="1" s="1"/>
  <c r="BZ30" i="1"/>
  <c r="DB30" i="1" s="1"/>
  <c r="BZ31" i="1"/>
  <c r="BZ32" i="1"/>
  <c r="DB32" i="1" s="1"/>
  <c r="BZ33" i="1"/>
  <c r="BU8" i="1"/>
  <c r="BU9" i="1"/>
  <c r="CW9" i="1" s="1"/>
  <c r="BU10" i="1"/>
  <c r="BO10" i="1" s="1"/>
  <c r="BU11" i="1"/>
  <c r="BU12" i="1"/>
  <c r="CW12" i="1" s="1"/>
  <c r="BU13" i="1"/>
  <c r="BU14" i="1"/>
  <c r="CW14" i="1" s="1"/>
  <c r="BU15" i="1"/>
  <c r="CW15" i="1" s="1"/>
  <c r="BU16" i="1"/>
  <c r="CW16" i="1" s="1"/>
  <c r="BU17" i="1"/>
  <c r="BU18" i="1"/>
  <c r="BU19" i="1"/>
  <c r="BU20" i="1"/>
  <c r="BU21" i="1"/>
  <c r="CW21" i="1" s="1"/>
  <c r="BU22" i="1"/>
  <c r="BO22" i="1" s="1"/>
  <c r="BU23" i="1"/>
  <c r="BU24" i="1"/>
  <c r="CW24" i="1" s="1"/>
  <c r="BU25" i="1"/>
  <c r="BU26" i="1"/>
  <c r="CW26" i="1" s="1"/>
  <c r="BU27" i="1"/>
  <c r="CW27" i="1" s="1"/>
  <c r="BU28" i="1"/>
  <c r="CW28" i="1" s="1"/>
  <c r="BU29" i="1"/>
  <c r="BU30" i="1"/>
  <c r="BU31" i="1"/>
  <c r="BU32" i="1"/>
  <c r="BU33" i="1"/>
  <c r="CW33" i="1" s="1"/>
  <c r="BP8" i="1"/>
  <c r="BO8" i="1" s="1"/>
  <c r="BP9" i="1"/>
  <c r="BP10" i="1"/>
  <c r="BP11" i="1"/>
  <c r="BP12" i="1"/>
  <c r="BP13" i="1"/>
  <c r="CR13" i="1" s="1"/>
  <c r="BP14" i="1"/>
  <c r="BO14" i="1" s="1"/>
  <c r="BP15" i="1"/>
  <c r="BP16" i="1"/>
  <c r="BP17" i="1"/>
  <c r="BP18" i="1"/>
  <c r="CR18" i="1" s="1"/>
  <c r="BP19" i="1"/>
  <c r="CR19" i="1" s="1"/>
  <c r="BP20" i="1"/>
  <c r="BO20" i="1" s="1"/>
  <c r="BP21" i="1"/>
  <c r="BP22" i="1"/>
  <c r="CR22" i="1" s="1"/>
  <c r="BP23" i="1"/>
  <c r="BP24" i="1"/>
  <c r="CR24" i="1" s="1"/>
  <c r="BP25" i="1"/>
  <c r="CR25" i="1" s="1"/>
  <c r="BP26" i="1"/>
  <c r="BO26" i="1" s="1"/>
  <c r="BP27" i="1"/>
  <c r="BP28" i="1"/>
  <c r="BP29" i="1"/>
  <c r="BP30" i="1"/>
  <c r="BP31" i="1"/>
  <c r="CR31" i="1" s="1"/>
  <c r="BP32" i="1"/>
  <c r="BO32" i="1" s="1"/>
  <c r="BP33" i="1"/>
  <c r="BO11" i="1"/>
  <c r="BO12" i="1"/>
  <c r="CQ12" i="1" s="1"/>
  <c r="BO17" i="1"/>
  <c r="CH17" i="1" s="1"/>
  <c r="BO18" i="1"/>
  <c r="BO23" i="1"/>
  <c r="BO24" i="1"/>
  <c r="CH24" i="1" s="1"/>
  <c r="BO29" i="1"/>
  <c r="BO30" i="1"/>
  <c r="CH30" i="1" s="1"/>
  <c r="DJ30" i="1" s="1"/>
  <c r="BH8" i="1"/>
  <c r="CJ8" i="1" s="1"/>
  <c r="BH9" i="1"/>
  <c r="CJ9" i="1" s="1"/>
  <c r="BH10" i="1"/>
  <c r="BG10" i="1" s="1"/>
  <c r="CI10" i="1" s="1"/>
  <c r="BH11" i="1"/>
  <c r="BH12" i="1"/>
  <c r="BH13" i="1"/>
  <c r="BH14" i="1"/>
  <c r="BH15" i="1"/>
  <c r="CJ15" i="1" s="1"/>
  <c r="BH16" i="1"/>
  <c r="BG16" i="1" s="1"/>
  <c r="CI16" i="1" s="1"/>
  <c r="BH17" i="1"/>
  <c r="BH18" i="1"/>
  <c r="BH19" i="1"/>
  <c r="BH20" i="1"/>
  <c r="CJ20" i="1" s="1"/>
  <c r="BH21" i="1"/>
  <c r="CJ21" i="1" s="1"/>
  <c r="BH22" i="1"/>
  <c r="BG22" i="1" s="1"/>
  <c r="CI22" i="1" s="1"/>
  <c r="BH23" i="1"/>
  <c r="BH24" i="1"/>
  <c r="CJ24" i="1" s="1"/>
  <c r="BH25" i="1"/>
  <c r="BH26" i="1"/>
  <c r="CJ26" i="1" s="1"/>
  <c r="BH27" i="1"/>
  <c r="CJ27" i="1" s="1"/>
  <c r="BH28" i="1"/>
  <c r="BG28" i="1" s="1"/>
  <c r="CI28" i="1" s="1"/>
  <c r="BH29" i="1"/>
  <c r="BH30" i="1"/>
  <c r="BH31" i="1"/>
  <c r="BH32" i="1"/>
  <c r="BH33" i="1"/>
  <c r="CJ33" i="1" s="1"/>
  <c r="BG8" i="1"/>
  <c r="BG11" i="1"/>
  <c r="BG12" i="1"/>
  <c r="CI12" i="1" s="1"/>
  <c r="BG13" i="1"/>
  <c r="BG14" i="1"/>
  <c r="BG17" i="1"/>
  <c r="BG18" i="1"/>
  <c r="CI18" i="1" s="1"/>
  <c r="BG19" i="1"/>
  <c r="BG20" i="1"/>
  <c r="BG23" i="1"/>
  <c r="CI23" i="1" s="1"/>
  <c r="BG24" i="1"/>
  <c r="CI24" i="1" s="1"/>
  <c r="BG25" i="1"/>
  <c r="BG26" i="1"/>
  <c r="BG29" i="1"/>
  <c r="CI29" i="1" s="1"/>
  <c r="BG30" i="1"/>
  <c r="CI30" i="1" s="1"/>
  <c r="BG31" i="1"/>
  <c r="CI31" i="1" s="1"/>
  <c r="BG3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S8" i="1"/>
  <c r="AM8" i="1" s="1"/>
  <c r="AS9" i="1"/>
  <c r="AS10" i="1"/>
  <c r="AS11" i="1"/>
  <c r="AS12" i="1"/>
  <c r="AS13" i="1"/>
  <c r="AM13" i="1" s="1"/>
  <c r="AS14" i="1"/>
  <c r="AM14" i="1" s="1"/>
  <c r="AS15" i="1"/>
  <c r="AS16" i="1"/>
  <c r="AS17" i="1"/>
  <c r="AS18" i="1"/>
  <c r="AS19" i="1"/>
  <c r="AM19" i="1" s="1"/>
  <c r="AS20" i="1"/>
  <c r="CW20" i="1" s="1"/>
  <c r="AS21" i="1"/>
  <c r="AS22" i="1"/>
  <c r="AS23" i="1"/>
  <c r="AS24" i="1"/>
  <c r="AS25" i="1"/>
  <c r="AM25" i="1" s="1"/>
  <c r="AS26" i="1"/>
  <c r="AM26" i="1" s="1"/>
  <c r="AS27" i="1"/>
  <c r="AS28" i="1"/>
  <c r="AS29" i="1"/>
  <c r="AS30" i="1"/>
  <c r="AS31" i="1"/>
  <c r="AM31" i="1" s="1"/>
  <c r="AS32" i="1"/>
  <c r="CW32" i="1" s="1"/>
  <c r="AS33" i="1"/>
  <c r="AN8" i="1"/>
  <c r="AN9" i="1"/>
  <c r="CR9" i="1" s="1"/>
  <c r="AN10" i="1"/>
  <c r="AN11" i="1"/>
  <c r="AM11" i="1" s="1"/>
  <c r="BF11" i="1" s="1"/>
  <c r="AN12" i="1"/>
  <c r="AM12" i="1" s="1"/>
  <c r="BF12" i="1" s="1"/>
  <c r="AN13" i="1"/>
  <c r="AN14" i="1"/>
  <c r="AN15" i="1"/>
  <c r="CR15" i="1" s="1"/>
  <c r="AN16" i="1"/>
  <c r="CR16" i="1" s="1"/>
  <c r="AN17" i="1"/>
  <c r="AM17" i="1" s="1"/>
  <c r="BF17" i="1" s="1"/>
  <c r="AN18" i="1"/>
  <c r="AM18" i="1" s="1"/>
  <c r="BF18" i="1" s="1"/>
  <c r="AN19" i="1"/>
  <c r="AN20" i="1"/>
  <c r="AN21" i="1"/>
  <c r="AN22" i="1"/>
  <c r="AN23" i="1"/>
  <c r="AM23" i="1" s="1"/>
  <c r="BF23" i="1" s="1"/>
  <c r="AN24" i="1"/>
  <c r="AM24" i="1" s="1"/>
  <c r="BF24" i="1" s="1"/>
  <c r="AN25" i="1"/>
  <c r="AN26" i="1"/>
  <c r="AN27" i="1"/>
  <c r="CR27" i="1" s="1"/>
  <c r="AN28" i="1"/>
  <c r="AN29" i="1"/>
  <c r="AM29" i="1" s="1"/>
  <c r="BF29" i="1" s="1"/>
  <c r="AN30" i="1"/>
  <c r="AM30" i="1" s="1"/>
  <c r="BF30" i="1" s="1"/>
  <c r="AN31" i="1"/>
  <c r="AN32" i="1"/>
  <c r="AN33" i="1"/>
  <c r="CR33" i="1" s="1"/>
  <c r="AM9" i="1"/>
  <c r="BF9" i="1" s="1"/>
  <c r="AM10" i="1"/>
  <c r="BF10" i="1" s="1"/>
  <c r="AM15" i="1"/>
  <c r="BF15" i="1" s="1"/>
  <c r="AM16" i="1"/>
  <c r="BF16" i="1" s="1"/>
  <c r="AM21" i="1"/>
  <c r="BF21" i="1" s="1"/>
  <c r="AM22" i="1"/>
  <c r="BF22" i="1" s="1"/>
  <c r="AM27" i="1"/>
  <c r="BF27" i="1" s="1"/>
  <c r="AM28" i="1"/>
  <c r="BF28" i="1" s="1"/>
  <c r="AM33" i="1"/>
  <c r="BF33" i="1" s="1"/>
  <c r="AF8" i="1"/>
  <c r="AE8" i="1" s="1"/>
  <c r="AF9" i="1"/>
  <c r="AF10" i="1"/>
  <c r="AF11" i="1"/>
  <c r="CJ11" i="1" s="1"/>
  <c r="AF12" i="1"/>
  <c r="AF13" i="1"/>
  <c r="AE13" i="1" s="1"/>
  <c r="AF14" i="1"/>
  <c r="AE14" i="1" s="1"/>
  <c r="AF15" i="1"/>
  <c r="AF16" i="1"/>
  <c r="AF17" i="1"/>
  <c r="CJ17" i="1" s="1"/>
  <c r="AF18" i="1"/>
  <c r="CJ18" i="1" s="1"/>
  <c r="AF19" i="1"/>
  <c r="AE19" i="1" s="1"/>
  <c r="AF20" i="1"/>
  <c r="AE20" i="1" s="1"/>
  <c r="AF21" i="1"/>
  <c r="AF22" i="1"/>
  <c r="AF23" i="1"/>
  <c r="AF24" i="1"/>
  <c r="AF25" i="1"/>
  <c r="AE25" i="1" s="1"/>
  <c r="AF26" i="1"/>
  <c r="AE26" i="1" s="1"/>
  <c r="AF27" i="1"/>
  <c r="AF28" i="1"/>
  <c r="AF29" i="1"/>
  <c r="CJ29" i="1" s="1"/>
  <c r="AF30" i="1"/>
  <c r="AF31" i="1"/>
  <c r="AE31" i="1" s="1"/>
  <c r="AF32" i="1"/>
  <c r="AE32" i="1" s="1"/>
  <c r="AF33" i="1"/>
  <c r="AE9" i="1"/>
  <c r="AE10" i="1"/>
  <c r="AE11" i="1"/>
  <c r="AE12" i="1"/>
  <c r="AE15" i="1"/>
  <c r="AE16" i="1"/>
  <c r="AE17" i="1"/>
  <c r="AE18" i="1"/>
  <c r="AE21" i="1"/>
  <c r="AE22" i="1"/>
  <c r="AE23" i="1"/>
  <c r="AE24" i="1"/>
  <c r="AE27" i="1"/>
  <c r="AE28" i="1"/>
  <c r="AE29" i="1"/>
  <c r="AE30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8" i="1"/>
  <c r="W13" i="1"/>
  <c r="W14" i="1"/>
  <c r="W19" i="1"/>
  <c r="W20" i="1"/>
  <c r="W25" i="1"/>
  <c r="W26" i="1"/>
  <c r="W31" i="1"/>
  <c r="W32" i="1"/>
  <c r="N8" i="1"/>
  <c r="N9" i="1"/>
  <c r="M9" i="1" s="1"/>
  <c r="N10" i="1"/>
  <c r="M10" i="1" s="1"/>
  <c r="N11" i="1"/>
  <c r="N12" i="1"/>
  <c r="N13" i="1"/>
  <c r="N14" i="1"/>
  <c r="N15" i="1"/>
  <c r="M15" i="1" s="1"/>
  <c r="N16" i="1"/>
  <c r="M16" i="1" s="1"/>
  <c r="N17" i="1"/>
  <c r="N18" i="1"/>
  <c r="N19" i="1"/>
  <c r="N20" i="1"/>
  <c r="N21" i="1"/>
  <c r="M21" i="1" s="1"/>
  <c r="N22" i="1"/>
  <c r="M22" i="1" s="1"/>
  <c r="N23" i="1"/>
  <c r="N24" i="1"/>
  <c r="N25" i="1"/>
  <c r="N26" i="1"/>
  <c r="N27" i="1"/>
  <c r="M27" i="1" s="1"/>
  <c r="N28" i="1"/>
  <c r="M28" i="1" s="1"/>
  <c r="N29" i="1"/>
  <c r="N30" i="1"/>
  <c r="N31" i="1"/>
  <c r="N32" i="1"/>
  <c r="N33" i="1"/>
  <c r="M33" i="1" s="1"/>
  <c r="M8" i="1"/>
  <c r="M11" i="1"/>
  <c r="M12" i="1"/>
  <c r="M13" i="1"/>
  <c r="M14" i="1"/>
  <c r="M17" i="1"/>
  <c r="M18" i="1"/>
  <c r="M19" i="1"/>
  <c r="M20" i="1"/>
  <c r="M23" i="1"/>
  <c r="M24" i="1"/>
  <c r="M25" i="1"/>
  <c r="M26" i="1"/>
  <c r="M29" i="1"/>
  <c r="M30" i="1"/>
  <c r="M31" i="1"/>
  <c r="M32" i="1"/>
  <c r="E8" i="1"/>
  <c r="E9" i="1"/>
  <c r="W9" i="1" s="1"/>
  <c r="E10" i="1"/>
  <c r="W10" i="1" s="1"/>
  <c r="E11" i="1"/>
  <c r="D11" i="1" s="1"/>
  <c r="V11" i="1" s="1"/>
  <c r="E12" i="1"/>
  <c r="W12" i="1" s="1"/>
  <c r="E13" i="1"/>
  <c r="E14" i="1"/>
  <c r="E15" i="1"/>
  <c r="W15" i="1" s="1"/>
  <c r="E16" i="1"/>
  <c r="W16" i="1" s="1"/>
  <c r="E17" i="1"/>
  <c r="W17" i="1" s="1"/>
  <c r="E18" i="1"/>
  <c r="W18" i="1" s="1"/>
  <c r="E19" i="1"/>
  <c r="E20" i="1"/>
  <c r="E21" i="1"/>
  <c r="W21" i="1" s="1"/>
  <c r="E22" i="1"/>
  <c r="W22" i="1" s="1"/>
  <c r="E23" i="1"/>
  <c r="D23" i="1" s="1"/>
  <c r="V23" i="1" s="1"/>
  <c r="E24" i="1"/>
  <c r="D24" i="1" s="1"/>
  <c r="V24" i="1" s="1"/>
  <c r="E25" i="1"/>
  <c r="E26" i="1"/>
  <c r="E27" i="1"/>
  <c r="W27" i="1" s="1"/>
  <c r="E28" i="1"/>
  <c r="W28" i="1" s="1"/>
  <c r="E29" i="1"/>
  <c r="W29" i="1" s="1"/>
  <c r="E30" i="1"/>
  <c r="W30" i="1" s="1"/>
  <c r="E31" i="1"/>
  <c r="E32" i="1"/>
  <c r="E33" i="1"/>
  <c r="W33" i="1" s="1"/>
  <c r="D8" i="1"/>
  <c r="V8" i="1" s="1"/>
  <c r="D9" i="1"/>
  <c r="D10" i="1"/>
  <c r="V10" i="1" s="1"/>
  <c r="D13" i="1"/>
  <c r="V13" i="1" s="1"/>
  <c r="D14" i="1"/>
  <c r="V14" i="1" s="1"/>
  <c r="D15" i="1"/>
  <c r="D16" i="1"/>
  <c r="V16" i="1" s="1"/>
  <c r="D19" i="1"/>
  <c r="V19" i="1" s="1"/>
  <c r="D20" i="1"/>
  <c r="V20" i="1" s="1"/>
  <c r="D21" i="1"/>
  <c r="D22" i="1"/>
  <c r="V22" i="1" s="1"/>
  <c r="D25" i="1"/>
  <c r="V25" i="1" s="1"/>
  <c r="D26" i="1"/>
  <c r="V26" i="1" s="1"/>
  <c r="D27" i="1"/>
  <c r="D28" i="1"/>
  <c r="V28" i="1" s="1"/>
  <c r="D31" i="1"/>
  <c r="V31" i="1" s="1"/>
  <c r="D32" i="1"/>
  <c r="V32" i="1" s="1"/>
  <c r="D33" i="1"/>
  <c r="V27" i="1" l="1"/>
  <c r="V9" i="1"/>
  <c r="BF25" i="1"/>
  <c r="V33" i="1"/>
  <c r="V15" i="1"/>
  <c r="CI32" i="1"/>
  <c r="CI14" i="1"/>
  <c r="DJ17" i="1"/>
  <c r="CI20" i="1"/>
  <c r="V21" i="1"/>
  <c r="BF26" i="1"/>
  <c r="BF14" i="1"/>
  <c r="BF8" i="1"/>
  <c r="CI19" i="1"/>
  <c r="DJ24" i="1"/>
  <c r="BF19" i="1"/>
  <c r="BF13" i="1"/>
  <c r="CI26" i="1"/>
  <c r="CI8" i="1"/>
  <c r="CH32" i="1"/>
  <c r="DJ32" i="1" s="1"/>
  <c r="CQ32" i="1"/>
  <c r="CH26" i="1"/>
  <c r="CQ26" i="1"/>
  <c r="CH20" i="1"/>
  <c r="CQ20" i="1"/>
  <c r="CQ14" i="1"/>
  <c r="CH14" i="1"/>
  <c r="DJ14" i="1" s="1"/>
  <c r="CH8" i="1"/>
  <c r="CQ8" i="1"/>
  <c r="CH22" i="1"/>
  <c r="DJ22" i="1" s="1"/>
  <c r="CQ22" i="1"/>
  <c r="CH10" i="1"/>
  <c r="DJ10" i="1" s="1"/>
  <c r="CQ10" i="1"/>
  <c r="BF31" i="1"/>
  <c r="CI25" i="1"/>
  <c r="CQ18" i="1"/>
  <c r="CJ32" i="1"/>
  <c r="CW8" i="1"/>
  <c r="CQ29" i="1"/>
  <c r="CR20" i="1"/>
  <c r="W10" i="2"/>
  <c r="M10" i="2"/>
  <c r="W23" i="1"/>
  <c r="W11" i="1"/>
  <c r="D30" i="1"/>
  <c r="V30" i="1" s="1"/>
  <c r="D18" i="1"/>
  <c r="V18" i="1" s="1"/>
  <c r="D12" i="1"/>
  <c r="V12" i="1" s="1"/>
  <c r="D29" i="1"/>
  <c r="V29" i="1" s="1"/>
  <c r="D17" i="1"/>
  <c r="V17" i="1" s="1"/>
  <c r="BG33" i="1"/>
  <c r="CI33" i="1" s="1"/>
  <c r="BG27" i="1"/>
  <c r="CI27" i="1" s="1"/>
  <c r="BG21" i="1"/>
  <c r="CI21" i="1" s="1"/>
  <c r="BG15" i="1"/>
  <c r="CI15" i="1" s="1"/>
  <c r="BG9" i="1"/>
  <c r="CI9" i="1" s="1"/>
  <c r="BO31" i="1"/>
  <c r="BO25" i="1"/>
  <c r="BO19" i="1"/>
  <c r="BO13" i="1"/>
  <c r="CW29" i="1"/>
  <c r="CW23" i="1"/>
  <c r="CW17" i="1"/>
  <c r="CW11" i="1"/>
  <c r="DB31" i="1"/>
  <c r="DB25" i="1"/>
  <c r="DB19" i="1"/>
  <c r="DB13" i="1"/>
  <c r="CJ16" i="1"/>
  <c r="CQ24" i="1"/>
  <c r="CR32" i="1"/>
  <c r="CR14" i="1"/>
  <c r="CW22" i="1"/>
  <c r="CW10" i="1"/>
  <c r="W14" i="2"/>
  <c r="D14" i="2"/>
  <c r="V14" i="2" s="1"/>
  <c r="W8" i="2"/>
  <c r="D8" i="2"/>
  <c r="V8" i="2" s="1"/>
  <c r="CJ9" i="2"/>
  <c r="AE9" i="2"/>
  <c r="AM13" i="2"/>
  <c r="BF13" i="2" s="1"/>
  <c r="CI9" i="2"/>
  <c r="CH12" i="2"/>
  <c r="DJ12" i="2" s="1"/>
  <c r="CQ12" i="2"/>
  <c r="CW13" i="2"/>
  <c r="BO13" i="2"/>
  <c r="CR30" i="1"/>
  <c r="CQ11" i="1"/>
  <c r="CQ30" i="1"/>
  <c r="W24" i="1"/>
  <c r="AM32" i="1"/>
  <c r="BF32" i="1" s="1"/>
  <c r="AM20" i="1"/>
  <c r="BF20" i="1" s="1"/>
  <c r="BO28" i="1"/>
  <c r="BO16" i="1"/>
  <c r="DB28" i="1"/>
  <c r="DB22" i="1"/>
  <c r="DB16" i="1"/>
  <c r="DB10" i="1"/>
  <c r="CH18" i="1"/>
  <c r="DJ18" i="1" s="1"/>
  <c r="CH12" i="1"/>
  <c r="DJ12" i="1" s="1"/>
  <c r="CQ9" i="2"/>
  <c r="CQ11" i="2"/>
  <c r="D35" i="3"/>
  <c r="V35" i="3" s="1"/>
  <c r="W35" i="3"/>
  <c r="W29" i="3"/>
  <c r="D29" i="3"/>
  <c r="V29" i="3" s="1"/>
  <c r="W23" i="3"/>
  <c r="D23" i="3"/>
  <c r="V23" i="3" s="1"/>
  <c r="D17" i="3"/>
  <c r="V17" i="3" s="1"/>
  <c r="W17" i="3"/>
  <c r="AE25" i="4"/>
  <c r="CI25" i="4" s="1"/>
  <c r="AE13" i="4"/>
  <c r="CI13" i="4" s="1"/>
  <c r="BP13" i="4"/>
  <c r="CJ14" i="1"/>
  <c r="CR12" i="1"/>
  <c r="DJ9" i="2"/>
  <c r="CQ23" i="1"/>
  <c r="CJ22" i="1"/>
  <c r="CI17" i="1"/>
  <c r="CI11" i="1"/>
  <c r="CJ31" i="1"/>
  <c r="CJ25" i="1"/>
  <c r="CJ19" i="1"/>
  <c r="CJ13" i="1"/>
  <c r="BO33" i="1"/>
  <c r="BO27" i="1"/>
  <c r="BO21" i="1"/>
  <c r="BO15" i="1"/>
  <c r="BO9" i="1"/>
  <c r="CR29" i="1"/>
  <c r="CR23" i="1"/>
  <c r="CR17" i="1"/>
  <c r="CR11" i="1"/>
  <c r="CW31" i="1"/>
  <c r="CW25" i="1"/>
  <c r="CW19" i="1"/>
  <c r="CW13" i="1"/>
  <c r="DB33" i="1"/>
  <c r="DB27" i="1"/>
  <c r="DB21" i="1"/>
  <c r="DB15" i="1"/>
  <c r="DB9" i="1"/>
  <c r="CH29" i="1"/>
  <c r="DJ29" i="1" s="1"/>
  <c r="CH23" i="1"/>
  <c r="DJ23" i="1" s="1"/>
  <c r="CH11" i="1"/>
  <c r="DJ11" i="1" s="1"/>
  <c r="CJ28" i="1"/>
  <c r="CJ10" i="1"/>
  <c r="CR26" i="1"/>
  <c r="CR8" i="1"/>
  <c r="V10" i="2"/>
  <c r="BF9" i="2"/>
  <c r="CI13" i="2"/>
  <c r="CI13" i="1"/>
  <c r="CQ17" i="1"/>
  <c r="CI11" i="2"/>
  <c r="CJ10" i="2"/>
  <c r="BG10" i="2"/>
  <c r="CI10" i="2" s="1"/>
  <c r="V27" i="3"/>
  <c r="W11" i="3"/>
  <c r="CJ12" i="2"/>
  <c r="D39" i="3"/>
  <c r="V39" i="3" s="1"/>
  <c r="D33" i="3"/>
  <c r="V33" i="3" s="1"/>
  <c r="D21" i="3"/>
  <c r="V21" i="3" s="1"/>
  <c r="D15" i="3"/>
  <c r="V15" i="3" s="1"/>
  <c r="D9" i="3"/>
  <c r="V9" i="3" s="1"/>
  <c r="L37" i="4"/>
  <c r="BP37" i="4" s="1"/>
  <c r="L25" i="4"/>
  <c r="BP25" i="4" s="1"/>
  <c r="BQ37" i="4"/>
  <c r="BQ31" i="4"/>
  <c r="BQ25" i="4"/>
  <c r="BQ19" i="4"/>
  <c r="BQ13" i="4"/>
  <c r="BV40" i="4"/>
  <c r="BV34" i="4"/>
  <c r="BV28" i="4"/>
  <c r="BV22" i="4"/>
  <c r="BV16" i="4"/>
  <c r="BV10" i="4"/>
  <c r="CA37" i="4"/>
  <c r="CA31" i="4"/>
  <c r="CA25" i="4"/>
  <c r="CA19" i="4"/>
  <c r="CA13" i="4"/>
  <c r="BG36" i="4"/>
  <c r="BG30" i="4"/>
  <c r="BG24" i="4"/>
  <c r="BG18" i="4"/>
  <c r="BG12" i="4"/>
  <c r="BI28" i="4"/>
  <c r="BQ22" i="4"/>
  <c r="F32" i="5"/>
  <c r="BG14" i="2"/>
  <c r="CI14" i="2" s="1"/>
  <c r="BG8" i="2"/>
  <c r="CI8" i="2" s="1"/>
  <c r="BO10" i="2"/>
  <c r="D37" i="3"/>
  <c r="V37" i="3" s="1"/>
  <c r="D31" i="3"/>
  <c r="V31" i="3" s="1"/>
  <c r="D25" i="3"/>
  <c r="V25" i="3" s="1"/>
  <c r="D13" i="3"/>
  <c r="V13" i="3" s="1"/>
  <c r="BH35" i="4"/>
  <c r="BH23" i="4"/>
  <c r="BH11" i="4"/>
  <c r="BP35" i="4"/>
  <c r="BP23" i="4"/>
  <c r="BP11" i="4"/>
  <c r="BH19" i="4"/>
  <c r="BI16" i="4"/>
  <c r="BQ10" i="4"/>
  <c r="BH40" i="4"/>
  <c r="AE40" i="4"/>
  <c r="CI40" i="4" s="1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BP40" i="4"/>
  <c r="BP28" i="4"/>
  <c r="BP16" i="4"/>
  <c r="BP10" i="4"/>
  <c r="BI10" i="4"/>
  <c r="BQ40" i="4"/>
  <c r="BO14" i="2"/>
  <c r="BO8" i="2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BI40" i="4"/>
  <c r="BQ34" i="4"/>
  <c r="BP29" i="4"/>
  <c r="BP17" i="4"/>
  <c r="BI34" i="4"/>
  <c r="BQ28" i="4"/>
  <c r="D38" i="4"/>
  <c r="D32" i="4"/>
  <c r="D26" i="4"/>
  <c r="D20" i="4"/>
  <c r="D14" i="4"/>
  <c r="D8" i="4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AE36" i="4"/>
  <c r="AE30" i="4"/>
  <c r="CI30" i="4" s="1"/>
  <c r="AE24" i="4"/>
  <c r="AE18" i="4"/>
  <c r="CI18" i="4" s="1"/>
  <c r="AE12" i="4"/>
  <c r="CI12" i="4" s="1"/>
  <c r="BI39" i="4"/>
  <c r="BI33" i="4"/>
  <c r="BI27" i="4"/>
  <c r="BI21" i="4"/>
  <c r="BI15" i="4"/>
  <c r="BI9" i="4"/>
  <c r="BQ39" i="4"/>
  <c r="BQ33" i="4"/>
  <c r="BQ27" i="4"/>
  <c r="BQ21" i="4"/>
  <c r="BQ15" i="4"/>
  <c r="BQ9" i="4"/>
  <c r="AE35" i="4"/>
  <c r="CI35" i="4" s="1"/>
  <c r="AE29" i="4"/>
  <c r="CI29" i="4" s="1"/>
  <c r="AE23" i="4"/>
  <c r="CI23" i="4" s="1"/>
  <c r="AE17" i="4"/>
  <c r="CI17" i="4" s="1"/>
  <c r="AE11" i="4"/>
  <c r="CI11" i="4" s="1"/>
  <c r="C1" i="8"/>
  <c r="B1" i="8"/>
  <c r="CQ14" i="2" l="1"/>
  <c r="CH14" i="2"/>
  <c r="DJ14" i="2" s="1"/>
  <c r="CQ9" i="1"/>
  <c r="CH9" i="1"/>
  <c r="DJ9" i="1" s="1"/>
  <c r="CQ16" i="1"/>
  <c r="CH16" i="1"/>
  <c r="DJ16" i="1" s="1"/>
  <c r="CI24" i="4"/>
  <c r="BH26" i="4"/>
  <c r="AE26" i="4"/>
  <c r="CI26" i="4" s="1"/>
  <c r="CQ10" i="2"/>
  <c r="CH10" i="2"/>
  <c r="DJ10" i="2" s="1"/>
  <c r="CQ15" i="1"/>
  <c r="CH15" i="1"/>
  <c r="DJ15" i="1" s="1"/>
  <c r="AE37" i="4"/>
  <c r="CI37" i="4" s="1"/>
  <c r="BH32" i="4"/>
  <c r="AE32" i="4"/>
  <c r="CI32" i="4" s="1"/>
  <c r="CQ21" i="1"/>
  <c r="CH21" i="1"/>
  <c r="DJ21" i="1" s="1"/>
  <c r="CQ13" i="2"/>
  <c r="CH13" i="2"/>
  <c r="DJ13" i="2" s="1"/>
  <c r="DJ20" i="1"/>
  <c r="BH20" i="4"/>
  <c r="AE20" i="4"/>
  <c r="CI20" i="4" s="1"/>
  <c r="CI36" i="4"/>
  <c r="BH38" i="4"/>
  <c r="AE38" i="4"/>
  <c r="CI38" i="4" s="1"/>
  <c r="CQ27" i="1"/>
  <c r="CH27" i="1"/>
  <c r="DJ27" i="1" s="1"/>
  <c r="BH8" i="4"/>
  <c r="AE8" i="4"/>
  <c r="CI8" i="4" s="1"/>
  <c r="CQ8" i="2"/>
  <c r="CH8" i="2"/>
  <c r="DJ8" i="2" s="1"/>
  <c r="CQ33" i="1"/>
  <c r="CH33" i="1"/>
  <c r="DJ33" i="1" s="1"/>
  <c r="CQ13" i="1"/>
  <c r="CH13" i="1"/>
  <c r="DJ13" i="1" s="1"/>
  <c r="DJ8" i="1"/>
  <c r="DJ26" i="1"/>
  <c r="BH14" i="4"/>
  <c r="AE14" i="4"/>
  <c r="CI14" i="4" s="1"/>
  <c r="CH19" i="1"/>
  <c r="DJ19" i="1" s="1"/>
  <c r="CQ19" i="1"/>
  <c r="CQ25" i="1"/>
  <c r="CH25" i="1"/>
  <c r="DJ25" i="1" s="1"/>
  <c r="CH28" i="1"/>
  <c r="DJ28" i="1" s="1"/>
  <c r="CQ28" i="1"/>
  <c r="CH31" i="1"/>
  <c r="DJ31" i="1" s="1"/>
  <c r="CQ3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DH7" i="2" s="1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Y7" i="2" s="1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S7" i="2"/>
  <c r="AC7" i="2"/>
  <c r="DI7" i="1"/>
  <c r="DG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AN7" i="1"/>
  <c r="CL7" i="2"/>
  <c r="AB7" i="1"/>
  <c r="CU7" i="2" l="1"/>
  <c r="CT7" i="2"/>
  <c r="BO7" i="4"/>
  <c r="BX7" i="4"/>
  <c r="CX7" i="2"/>
  <c r="AA7" i="2"/>
  <c r="DC7" i="2"/>
  <c r="DA7" i="2"/>
  <c r="DI7" i="2"/>
  <c r="CW7" i="2"/>
  <c r="N7" i="2"/>
  <c r="M7" i="2" s="1"/>
  <c r="CS7" i="2"/>
  <c r="CY7" i="2"/>
  <c r="Z7" i="2"/>
  <c r="CM7" i="2"/>
  <c r="BZ7" i="2"/>
  <c r="D7" i="6"/>
  <c r="DD7" i="1"/>
  <c r="Y7" i="3"/>
  <c r="E7" i="1"/>
  <c r="D7" i="1" s="1"/>
  <c r="AC7" i="1"/>
  <c r="CK7" i="1"/>
  <c r="BW7" i="4"/>
  <c r="CO7" i="1"/>
  <c r="CX7" i="1"/>
  <c r="CY7" i="1"/>
  <c r="DF7" i="1"/>
  <c r="AB7" i="3"/>
  <c r="AA7" i="3"/>
  <c r="BL7" i="4"/>
  <c r="CM7" i="1"/>
  <c r="CU7" i="1"/>
  <c r="W7" i="4"/>
  <c r="Q7" i="5"/>
  <c r="AT7" i="5"/>
  <c r="AG7" i="4"/>
  <c r="AF7" i="4" s="1"/>
  <c r="BY7" i="4"/>
  <c r="V7" i="5"/>
  <c r="BT7" i="4"/>
  <c r="CB7" i="4"/>
  <c r="CH7" i="4"/>
  <c r="BR7" i="4"/>
  <c r="CF7" i="4"/>
  <c r="CC7" i="4"/>
  <c r="CV7" i="1"/>
  <c r="BK7" i="4"/>
  <c r="BZ7" i="4"/>
  <c r="BJ7" i="4"/>
  <c r="BB7" i="5"/>
  <c r="Z7" i="3"/>
  <c r="AL7" i="5"/>
  <c r="BE7" i="5"/>
  <c r="BN7" i="4"/>
  <c r="R7" i="4"/>
  <c r="CD7" i="4"/>
  <c r="AD7" i="5"/>
  <c r="AO7" i="4"/>
  <c r="CL7" i="1"/>
  <c r="N7" i="5"/>
  <c r="N7" i="1"/>
  <c r="H7" i="5"/>
  <c r="BM7" i="4"/>
  <c r="AT7" i="4"/>
  <c r="AX7" i="1"/>
  <c r="BS7" i="4"/>
  <c r="AB7" i="2"/>
  <c r="CT7" i="1"/>
  <c r="BU7" i="4"/>
  <c r="CE7" i="4"/>
  <c r="Y7" i="1"/>
  <c r="BO7" i="2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DB7" i="1" s="1"/>
  <c r="AF2" i="8"/>
  <c r="W7" i="2" l="1"/>
  <c r="CI7" i="2"/>
  <c r="DB7" i="2"/>
  <c r="CJ7" i="2"/>
  <c r="D7" i="2"/>
  <c r="V7" i="2" s="1"/>
  <c r="AM7" i="2"/>
  <c r="CQ7" i="2" s="1"/>
  <c r="CH7" i="2"/>
  <c r="W7" i="1"/>
  <c r="CA7" i="4"/>
  <c r="M7" i="1"/>
  <c r="BI7" i="4"/>
  <c r="AN7" i="4"/>
  <c r="BG7" i="4" s="1"/>
  <c r="BV7" i="4"/>
  <c r="CW7" i="1"/>
  <c r="V7" i="3"/>
  <c r="V7" i="1"/>
  <c r="AM7" i="1"/>
  <c r="BF7" i="1" s="1"/>
  <c r="I7" i="5"/>
  <c r="CI7" i="1"/>
  <c r="W7" i="3"/>
  <c r="CJ7" i="1"/>
  <c r="BO7" i="1"/>
  <c r="CH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AE7" i="4" l="1"/>
  <c r="CI7" i="4" s="1"/>
  <c r="BF7" i="2"/>
  <c r="DJ7" i="2" s="1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<sst xmlns="http://schemas.openxmlformats.org/spreadsheetml/2006/main" count="2090" uniqueCount="395">
  <si>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</si>
  <si>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</si>
  <si>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</si>
  <si>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</si>
  <si>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</si>
  <si>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</si>
  <si>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</si>
  <si>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</si>
  <si>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</si>
  <si>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</si>
  <si>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</si>
  <si>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</si>
  <si>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</si>
  <si>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</si>
  <si>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</si>
  <si>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</si>
  <si>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</si>
  <si>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</si>
  <si>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</si>
  <si>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</si>
  <si>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</si>
  <si>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</si>
  <si>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</si>
  <si>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</si>
  <si>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</si>
  <si>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</si>
  <si>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</si>
  <si>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</si>
  <si>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</si>
  <si>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</si>
  <si>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</si>
  <si>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</si>
  <si>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</si>
  <si>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</si>
  <si>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</si>
  <si>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</si>
  <si>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</si>
  <si>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</si>
  <si>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</si>
  <si>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</si>
  <si>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</si>
  <si>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</si>
  <si>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</si>
  <si>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</si>
  <si>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</si>
  <si>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</si>
  <si>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</si>
  <si>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</si>
  <si>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</si>
  <si>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</si>
  <si>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</si>
  <si>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</si>
  <si>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</si>
  <si>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</si>
  <si>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</si>
  <si>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</si>
  <si>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</si>
  <si>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</si>
  <si>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</si>
  <si>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</si>
  <si>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</si>
  <si>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</si>
  <si>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</si>
  <si>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</si>
  <si>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</si>
  <si>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</si>
  <si>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</si>
  <si>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</si>
  <si>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</si>
  <si>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</si>
  <si>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</si>
  <si>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</si>
  <si>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</si>
  <si>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</si>
  <si>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</si>
  <si>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</si>
  <si>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</si>
  <si>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</si>
  <si>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</si>
  <si>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</si>
  <si>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</si>
  <si>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</si>
  <si>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</si>
  <si>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</si>
  <si>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</si>
  <si>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</si>
  <si>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</si>
  <si>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</si>
  <si>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</si>
  <si>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</si>
  <si>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</si>
  <si>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</si>
  <si>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</si>
  <si>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</si>
  <si>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</si>
  <si>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</si>
  <si>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</si>
  <si>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</si>
  <si>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</si>
  <si>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</si>
  <si>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</si>
  <si>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</si>
  <si>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</si>
  <si>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</si>
  <si>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</si>
  <si>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</si>
  <si>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</si>
  <si>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</si>
  <si>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</si>
  <si>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</si>
  <si>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</si>
  <si>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</si>
  <si>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</si>
  <si>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</si>
  <si>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</si>
  <si>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</si>
  <si>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</si>
  <si>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</si>
  <si>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</si>
  <si>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</si>
  <si>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</si>
  <si>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</si>
  <si>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</si>
  <si>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</si>
  <si>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</si>
  <si>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</si>
  <si>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</si>
  <si>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</si>
  <si>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</si>
  <si>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</si>
  <si>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</si>
  <si>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</si>
  <si>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</si>
  <si>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</si>
  <si>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</si>
  <si>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</si>
  <si>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</si>
  <si>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</si>
  <si>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</si>
  <si>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</si>
  <si>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</si>
  <si>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</si>
  <si>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</si>
  <si>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</si>
  <si>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</si>
  <si>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</si>
  <si>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</si>
  <si>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</si>
  <si>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</si>
  <si>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</si>
  <si>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</si>
  <si>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</si>
  <si>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</si>
  <si>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</si>
  <si>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</si>
  <si>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</si>
  <si>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</si>
  <si>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</si>
  <si>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</si>
  <si>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</si>
  <si>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</si>
  <si>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</si>
  <si>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</si>
  <si>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</si>
  <si>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</si>
  <si>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</si>
  <si>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</si>
  <si>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</si>
  <si>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</si>
  <si>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</si>
  <si>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</si>
  <si>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</si>
  <si>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</si>
  <si>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</si>
  <si>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</si>
  <si>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</si>
  <si>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</si>
  <si>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</si>
  <si>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</si>
  <si>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</si>
  <si>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</si>
  <si>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</si>
  <si>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</si>
  <si>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</si>
  <si>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</si>
  <si>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</si>
  <si>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</si>
  <si>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</si>
  <si>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</si>
  <si>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</si>
  <si>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</si>
  <si>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</si>
  <si>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</si>
  <si>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</si>
  <si>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</si>
  <si>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</si>
  <si>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</si>
  <si>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</si>
  <si>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</si>
  <si>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</si>
  <si>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</si>
  <si>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</si>
  <si>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</si>
  <si>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</si>
  <si>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</si>
  <si>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</si>
  <si>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</si>
  <si>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</si>
  <si>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</si>
  <si>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</si>
  <si>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</si>
  <si>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</si>
  <si>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</si>
  <si>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</si>
  <si>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</si>
  <si>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</si>
  <si>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</si>
  <si>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</si>
  <si>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</si>
  <si>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</si>
  <si>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</si>
  <si>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</si>
  <si>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</si>
  <si>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</si>
  <si>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</si>
  <si>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</si>
  <si>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</si>
  <si>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</si>
  <si>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</si>
  <si>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</si>
  <si>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</si>
  <si>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</si>
  <si>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</si>
  <si>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</si>
  <si>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</si>
  <si>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</si>
  <si>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</si>
  <si>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</si>
  <si>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</si>
  <si>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</si>
  <si>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</si>
  <si>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</si>
  <si>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</si>
  <si>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</si>
  <si>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</si>
  <si>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</si>
  <si>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</si>
  <si>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</si>
  <si>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</si>
  <si>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</si>
  <si>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</si>
  <si>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</si>
  <si>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</si>
  <si>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</si>
  <si>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</si>
  <si>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</si>
  <si>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</si>
  <si>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</si>
  <si>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</si>
  <si>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</si>
  <si>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</si>
  <si>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</si>
  <si>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</si>
  <si>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</si>
  <si>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</si>
  <si>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</si>
  <si>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</si>
  <si>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</si>
  <si>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</si>
  <si>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</si>
  <si>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</si>
  <si>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</si>
  <si>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</si>
  <si>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</si>
  <si>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</si>
  <si>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</si>
  <si>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</si>
  <si>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</si>
  <si>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</si>
  <si>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</si>
  <si>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</si>
  <si>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</si>
  <si>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</si>
  <si>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</si>
  <si>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</si>
  <si>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</si>
  <si>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</si>
  <si>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</si>
  <si>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</si>
  <si>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</si>
  <si>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</si>
  <si>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</si>
  <si>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</si>
  <si>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</si>
  <si>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</si>
  <si>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</si>
  <si>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</si>
  <si>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</si>
  <si>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</si>
  <si>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</si>
  <si>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</si>
  <si>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</si>
  <si>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</si>
  <si>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</si>
  <si>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</si>
  <si>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</si>
  <si>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</si>
  <si>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</si>
  <si>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</si>
  <si>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</si>
  <si>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</si>
  <si>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</si>
  <si>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</si>
  <si>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</si>
  <si>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</si>
  <si>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</si>
  <si>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</si>
  <si>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45000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</si>
  <si>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</si>
  <si>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</si>
  <si>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</si>
  <si>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</si>
  <si>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</si>
  <si>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</si>
  <si>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45201</t>
  </si>
  <si>
    <t>宮崎市</t>
  </si>
  <si>
    <t/>
  </si>
  <si>
    <t>45202</t>
  </si>
  <si>
    <t>都城市</t>
  </si>
  <si>
    <t>45203</t>
  </si>
  <si>
    <t>延岡市</t>
  </si>
  <si>
    <t>45204</t>
  </si>
  <si>
    <t>日南市</t>
  </si>
  <si>
    <t>45833</t>
  </si>
  <si>
    <t>日南串間広域不燃物処理組合</t>
  </si>
  <si>
    <t>45205</t>
  </si>
  <si>
    <t>小林市</t>
  </si>
  <si>
    <t>45206</t>
  </si>
  <si>
    <t>日向市</t>
  </si>
  <si>
    <t>45844</t>
  </si>
  <si>
    <t>日向東臼杵広域連合</t>
  </si>
  <si>
    <t>45207</t>
  </si>
  <si>
    <t>串間市</t>
  </si>
  <si>
    <t>45208</t>
  </si>
  <si>
    <t>西都市</t>
  </si>
  <si>
    <t>45836</t>
  </si>
  <si>
    <t>西都児湯環境整備事務組合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</si>
  <si>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</si>
  <si>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</si>
  <si>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</si>
  <si>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</si>
  <si>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</si>
  <si>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</si>
  <si>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</si>
  <si>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</si>
  <si>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</si>
  <si>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</si>
  <si>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</si>
  <si>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</si>
  <si>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45811</t>
  </si>
  <si>
    <t>高鍋木城衛生組合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</si>
  <si>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</si>
  <si>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</si>
  <si>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</si>
  <si>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</si>
  <si>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</si>
  <si>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</si>
  <si>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</si>
  <si>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</si>
  <si>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45812</t>
  </si>
  <si>
    <t>川南、都農衛生組合</t>
  </si>
  <si>
    <t>45406</t>
  </si>
  <si>
    <t>都農町</t>
  </si>
  <si>
    <t>川南・都農衛生組合</t>
  </si>
  <si>
    <t>45421</t>
  </si>
  <si>
    <t>門川町</t>
  </si>
  <si>
    <t>45429</t>
  </si>
  <si>
    <t>諸塚村</t>
  </si>
  <si>
    <t>45832</t>
  </si>
  <si>
    <t>入郷地区衛生組合</t>
  </si>
  <si>
    <t>45430</t>
  </si>
  <si>
    <t>椎葉村</t>
  </si>
  <si>
    <t>日向東臼杵南部広域連合</t>
  </si>
  <si>
    <t>45431</t>
  </si>
  <si>
    <t>美郷町</t>
  </si>
  <si>
    <t>45441</t>
  </si>
  <si>
    <t>高千穂町</t>
  </si>
  <si>
    <t>45825</t>
  </si>
  <si>
    <t>西臼杵広域行政事務組合</t>
  </si>
  <si>
    <t>45442</t>
  </si>
  <si>
    <t>日之影町</t>
  </si>
  <si>
    <t>45443</t>
  </si>
  <si>
    <t>五ヶ瀬町</t>
  </si>
  <si>
    <t>高鍋・木城衛生組合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</si>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</sst>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50</v>
      </c>
      <c r="B7" s="154" t="s">
        <v>317</v>
      </c>
      <c r="C7" s="138" t="s">
        <v>33</v>
      </c>
      <c r="D7" s="140">
        <f>SUM(E7,+L7)</f>
        <v>15937540</v>
      </c>
      <c r="E7" s="140">
        <f>SUM(F7:I7,K7)</f>
        <v>5411966</v>
      </c>
      <c r="F7" s="140">
        <f>SUM(F$8:F$207)</f>
        <v>63274</v>
      </c>
      <c r="G7" s="140">
        <f>SUM(G$8:G$207)</f>
        <v>0</v>
      </c>
      <c r="H7" s="140">
        <f>SUM(H$8:H$207)</f>
        <v>833300</v>
      </c>
      <c r="I7" s="140">
        <f>SUM(I$8:I$207)</f>
        <v>1397874</v>
      </c>
      <c r="J7" s="143" t="s">
        <v>314</v>
      </c>
      <c r="K7" s="140">
        <f>SUM(K$8:K$207)</f>
        <v>3117518</v>
      </c>
      <c r="L7" s="140">
        <f>SUM(L$8:L$207)</f>
        <v>10525574</v>
      </c>
      <c r="M7" s="140">
        <f>SUM(N7,+U7)</f>
        <v>3314245</v>
      </c>
      <c r="N7" s="140">
        <f>SUM(O7:R7,T7)</f>
        <v>939607</v>
      </c>
      <c r="O7" s="140">
        <f>SUM(O$8:O$207)</f>
        <v>204054</v>
      </c>
      <c r="P7" s="140">
        <f>SUM(P$8:P$207)</f>
        <v>1290</v>
      </c>
      <c r="Q7" s="140">
        <f>SUM(Q$8:Q$207)</f>
        <v>399300</v>
      </c>
      <c r="R7" s="140">
        <f>SUM(R$8:R$207)</f>
        <v>248617</v>
      </c>
      <c r="S7" s="143" t="s">
        <v>314</v>
      </c>
      <c r="T7" s="140">
        <f>SUM(T$8:T$207)</f>
        <v>86346</v>
      </c>
      <c r="U7" s="140">
        <f>SUM(U$8:U$207)</f>
        <v>2374638</v>
      </c>
      <c r="V7" s="140">
        <f t="shared" ref="V7:AA7" si="0">+SUM(D7,M7)</f>
        <v>19251785</v>
      </c>
      <c r="W7" s="140">
        <f t="shared" si="0"/>
        <v>6351573</v>
      </c>
      <c r="X7" s="140">
        <f t="shared" si="0"/>
        <v>267328</v>
      </c>
      <c r="Y7" s="140">
        <f t="shared" si="0"/>
        <v>1290</v>
      </c>
      <c r="Z7" s="140">
        <f t="shared" si="0"/>
        <v>1232600</v>
      </c>
      <c r="AA7" s="140">
        <f t="shared" si="0"/>
        <v>1646491</v>
      </c>
      <c r="AB7" s="142" t="str">
        <f>IF(+SUM(J7,S7)=0,"-",+SUM(J7,S7))</f>
        <v>-</v>
      </c>
      <c r="AC7" s="140">
        <f>+SUM(K7,T7)</f>
        <v>3203864</v>
      </c>
      <c r="AD7" s="140">
        <f>+SUM(L7,U7)</f>
        <v>12900212</v>
      </c>
      <c r="AE7" s="140">
        <f>SUM(AF7,+AK7)</f>
        <v>1161011</v>
      </c>
      <c r="AF7" s="140">
        <f>SUM(AG7:AJ7)</f>
        <v>1148941</v>
      </c>
      <c r="AG7" s="140">
        <f t="shared" ref="AG7:AL7" si="1">SUM(AG$8:AG$207)</f>
        <v>7775</v>
      </c>
      <c r="AH7" s="140">
        <f t="shared" si="1"/>
        <v>141333</v>
      </c>
      <c r="AI7" s="140">
        <f t="shared" si="1"/>
        <v>916775</v>
      </c>
      <c r="AJ7" s="140">
        <f t="shared" si="1"/>
        <v>83058</v>
      </c>
      <c r="AK7" s="140">
        <f t="shared" si="1"/>
        <v>12070</v>
      </c>
      <c r="AL7" s="140">
        <f t="shared" si="1"/>
        <v>87962</v>
      </c>
      <c r="AM7" s="140">
        <f>SUM(AN7,AS7,AW7,AX7,BD7)</f>
        <v>11877172</v>
      </c>
      <c r="AN7" s="140">
        <f>SUM(AO7:AR7)</f>
        <v>1690103</v>
      </c>
      <c r="AO7" s="140">
        <f>SUM(AO$8:AO$207)</f>
        <v>1099913</v>
      </c>
      <c r="AP7" s="140">
        <f>SUM(AP$8:AP$207)</f>
        <v>429881</v>
      </c>
      <c r="AQ7" s="140">
        <f>SUM(AQ$8:AQ$207)</f>
        <v>108763</v>
      </c>
      <c r="AR7" s="140">
        <f>SUM(AR$8:AR$207)</f>
        <v>51546</v>
      </c>
      <c r="AS7" s="140">
        <f>SUM(AT7:AV7)</f>
        <v>1413272</v>
      </c>
      <c r="AT7" s="140">
        <f>SUM(AT$8:AT$207)</f>
        <v>314450</v>
      </c>
      <c r="AU7" s="140">
        <f>SUM(AU$8:AU$207)</f>
        <v>709751</v>
      </c>
      <c r="AV7" s="140">
        <f>SUM(AV$8:AV$207)</f>
        <v>389071</v>
      </c>
      <c r="AW7" s="140">
        <f>SUM(AW$8:AW$207)</f>
        <v>60045</v>
      </c>
      <c r="AX7" s="140">
        <f>SUM(AY7:BB7)</f>
        <v>8709918</v>
      </c>
      <c r="AY7" s="140">
        <f t="shared" ref="AY7:BE7" si="2">SUM(AY$8:AY$207)</f>
        <v>4527580</v>
      </c>
      <c r="AZ7" s="140">
        <f t="shared" si="2"/>
        <v>3768338</v>
      </c>
      <c r="BA7" s="140">
        <f t="shared" si="2"/>
        <v>325982</v>
      </c>
      <c r="BB7" s="140">
        <f t="shared" si="2"/>
        <v>88018</v>
      </c>
      <c r="BC7" s="140">
        <f t="shared" si="2"/>
        <v>1241186</v>
      </c>
      <c r="BD7" s="140">
        <f t="shared" si="2"/>
        <v>3834</v>
      </c>
      <c r="BE7" s="140">
        <f t="shared" si="2"/>
        <v>1570209</v>
      </c>
      <c r="BF7" s="140">
        <f>SUM(AE7,+AM7,+BE7)</f>
        <v>14608392</v>
      </c>
      <c r="BG7" s="140">
        <f>SUM(BH7,+BM7)</f>
        <v>839825</v>
      </c>
      <c r="BH7" s="140">
        <f>SUM(BI7:BL7)</f>
        <v>835703</v>
      </c>
      <c r="BI7" s="140">
        <f t="shared" ref="BI7:BN7" si="3">SUM(BI$8:BI$207)</f>
        <v>0</v>
      </c>
      <c r="BJ7" s="140">
        <f t="shared" si="3"/>
        <v>835703</v>
      </c>
      <c r="BK7" s="140">
        <f t="shared" si="3"/>
        <v>0</v>
      </c>
      <c r="BL7" s="140">
        <f t="shared" si="3"/>
        <v>0</v>
      </c>
      <c r="BM7" s="140">
        <f t="shared" si="3"/>
        <v>4122</v>
      </c>
      <c r="BN7" s="140">
        <f t="shared" si="3"/>
        <v>0</v>
      </c>
      <c r="BO7" s="140">
        <f>SUM(BP7,BU7,BY7,BZ7,CF7)</f>
        <v>2017134</v>
      </c>
      <c r="BP7" s="140">
        <f>SUM(BQ7:BT7)</f>
        <v>204238</v>
      </c>
      <c r="BQ7" s="140">
        <f>SUM(BQ$8:BQ$207)</f>
        <v>181674</v>
      </c>
      <c r="BR7" s="140">
        <f>SUM(BR$8:BR$207)</f>
        <v>0</v>
      </c>
      <c r="BS7" s="140">
        <f>SUM(BS$8:BS$207)</f>
        <v>22564</v>
      </c>
      <c r="BT7" s="140">
        <f>SUM(BT$8:BT$207)</f>
        <v>0</v>
      </c>
      <c r="BU7" s="140">
        <f>SUM(BV7:BX7)</f>
        <v>636801</v>
      </c>
      <c r="BV7" s="140">
        <f>SUM(BV$8:BV$207)</f>
        <v>761</v>
      </c>
      <c r="BW7" s="140">
        <f>SUM(BW$8:BW$207)</f>
        <v>571025</v>
      </c>
      <c r="BX7" s="140">
        <f>SUM(BX$8:BX$207)</f>
        <v>65015</v>
      </c>
      <c r="BY7" s="140">
        <f>SUM(BY$8:BY$207)</f>
        <v>0</v>
      </c>
      <c r="BZ7" s="140">
        <f>SUM(CA7:CD7)</f>
        <v>1173874</v>
      </c>
      <c r="CA7" s="140">
        <f t="shared" ref="CA7:CG7" si="4">SUM(CA$8:CA$207)</f>
        <v>408501</v>
      </c>
      <c r="CB7" s="140">
        <f t="shared" si="4"/>
        <v>525969</v>
      </c>
      <c r="CC7" s="140">
        <f t="shared" si="4"/>
        <v>233952</v>
      </c>
      <c r="CD7" s="140">
        <f t="shared" si="4"/>
        <v>5452</v>
      </c>
      <c r="CE7" s="140">
        <f t="shared" si="4"/>
        <v>367811</v>
      </c>
      <c r="CF7" s="140">
        <f t="shared" si="4"/>
        <v>2221</v>
      </c>
      <c r="CG7" s="140">
        <f t="shared" si="4"/>
        <v>89475</v>
      </c>
      <c r="CH7" s="140">
        <f>SUM(BG7,+BO7,+CG7)</f>
        <v>2946434</v>
      </c>
      <c r="CI7" s="140">
        <f t="shared" ref="CI7:DJ7" si="5">SUM(AE7,+BG7)</f>
        <v>2000836</v>
      </c>
      <c r="CJ7" s="140">
        <f t="shared" si="5"/>
        <v>1984644</v>
      </c>
      <c r="CK7" s="140">
        <f t="shared" si="5"/>
        <v>7775</v>
      </c>
      <c r="CL7" s="140">
        <f t="shared" si="5"/>
        <v>977036</v>
      </c>
      <c r="CM7" s="140">
        <f t="shared" si="5"/>
        <v>916775</v>
      </c>
      <c r="CN7" s="140">
        <f t="shared" si="5"/>
        <v>83058</v>
      </c>
      <c r="CO7" s="140">
        <f t="shared" si="5"/>
        <v>16192</v>
      </c>
      <c r="CP7" s="140">
        <f t="shared" si="5"/>
        <v>87962</v>
      </c>
      <c r="CQ7" s="140">
        <f t="shared" si="5"/>
        <v>13894306</v>
      </c>
      <c r="CR7" s="140">
        <f t="shared" si="5"/>
        <v>1894341</v>
      </c>
      <c r="CS7" s="140">
        <f t="shared" si="5"/>
        <v>1281587</v>
      </c>
      <c r="CT7" s="140">
        <f t="shared" si="5"/>
        <v>429881</v>
      </c>
      <c r="CU7" s="140">
        <f t="shared" si="5"/>
        <v>131327</v>
      </c>
      <c r="CV7" s="140">
        <f t="shared" si="5"/>
        <v>51546</v>
      </c>
      <c r="CW7" s="140">
        <f t="shared" si="5"/>
        <v>2050073</v>
      </c>
      <c r="CX7" s="140">
        <f t="shared" si="5"/>
        <v>315211</v>
      </c>
      <c r="CY7" s="140">
        <f t="shared" si="5"/>
        <v>1280776</v>
      </c>
      <c r="CZ7" s="140">
        <f t="shared" si="5"/>
        <v>454086</v>
      </c>
      <c r="DA7" s="140">
        <f t="shared" si="5"/>
        <v>60045</v>
      </c>
      <c r="DB7" s="140">
        <f t="shared" si="5"/>
        <v>9883792</v>
      </c>
      <c r="DC7" s="140">
        <f t="shared" si="5"/>
        <v>4936081</v>
      </c>
      <c r="DD7" s="140">
        <f t="shared" si="5"/>
        <v>4294307</v>
      </c>
      <c r="DE7" s="140">
        <f t="shared" si="5"/>
        <v>559934</v>
      </c>
      <c r="DF7" s="140">
        <f t="shared" si="5"/>
        <v>93470</v>
      </c>
      <c r="DG7" s="140">
        <f t="shared" si="5"/>
        <v>1608997</v>
      </c>
      <c r="DH7" s="140">
        <f t="shared" si="5"/>
        <v>6055</v>
      </c>
      <c r="DI7" s="140">
        <f t="shared" si="5"/>
        <v>1659684</v>
      </c>
      <c r="DJ7" s="140">
        <f t="shared" si="5"/>
        <v>17554826</v>
      </c>
    </row>
    <row r="8" spans="1:114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5799233</v>
      </c>
      <c r="E8" s="121">
        <f>SUM(F8:I8,K8)</f>
        <v>2688461</v>
      </c>
      <c r="F8" s="121">
        <v>45398</v>
      </c>
      <c r="G8" s="121">
        <v>0</v>
      </c>
      <c r="H8" s="121">
        <v>63200</v>
      </c>
      <c r="I8" s="121">
        <v>739918</v>
      </c>
      <c r="J8" s="122" t="s">
        <v>394</v>
      </c>
      <c r="K8" s="121">
        <v>1839945</v>
      </c>
      <c r="L8" s="121">
        <v>3110772</v>
      </c>
      <c r="M8" s="121">
        <f>SUM(N8,+U8)</f>
        <v>870739</v>
      </c>
      <c r="N8" s="121">
        <f>SUM(O8:R8,T8)</f>
        <v>165280</v>
      </c>
      <c r="O8" s="121">
        <v>0</v>
      </c>
      <c r="P8" s="121">
        <v>0</v>
      </c>
      <c r="Q8" s="121">
        <v>0</v>
      </c>
      <c r="R8" s="121">
        <v>110590</v>
      </c>
      <c r="S8" s="122" t="s">
        <v>394</v>
      </c>
      <c r="T8" s="121">
        <v>54690</v>
      </c>
      <c r="U8" s="121">
        <v>705459</v>
      </c>
      <c r="V8" s="121">
        <f>+SUM(D8,M8)</f>
        <v>6669972</v>
      </c>
      <c r="W8" s="121">
        <f>+SUM(E8,N8)</f>
        <v>2853741</v>
      </c>
      <c r="X8" s="121">
        <f>+SUM(F8,O8)</f>
        <v>45398</v>
      </c>
      <c r="Y8" s="121">
        <f>+SUM(G8,P8)</f>
        <v>0</v>
      </c>
      <c r="Z8" s="121">
        <f>+SUM(H8,Q8)</f>
        <v>63200</v>
      </c>
      <c r="AA8" s="121">
        <f>+SUM(I8,R8)</f>
        <v>850508</v>
      </c>
      <c r="AB8" s="122" t="str">
        <f>IF(+SUM(J8,S8)=0,"-",+SUM(J8,S8))</f>
        <v>-</v>
      </c>
      <c r="AC8" s="121">
        <f>+SUM(K8,T8)</f>
        <v>1894635</v>
      </c>
      <c r="AD8" s="121">
        <f>+SUM(L8,U8)</f>
        <v>3816231</v>
      </c>
      <c r="AE8" s="121">
        <f>SUM(AF8,+AK8)</f>
        <v>122243</v>
      </c>
      <c r="AF8" s="121">
        <f>SUM(AG8:AJ8)</f>
        <v>122243</v>
      </c>
      <c r="AG8" s="121">
        <v>0</v>
      </c>
      <c r="AH8" s="121">
        <v>115511</v>
      </c>
      <c r="AI8" s="121">
        <v>6732</v>
      </c>
      <c r="AJ8" s="121">
        <v>0</v>
      </c>
      <c r="AK8" s="121">
        <v>0</v>
      </c>
      <c r="AL8" s="121">
        <v>0</v>
      </c>
      <c r="AM8" s="121">
        <f>SUM(AN8,AS8,AW8,AX8,BD8)</f>
        <v>4316558</v>
      </c>
      <c r="AN8" s="121">
        <f>SUM(AO8:AR8)</f>
        <v>501999</v>
      </c>
      <c r="AO8" s="121">
        <v>427471</v>
      </c>
      <c r="AP8" s="121">
        <v>74528</v>
      </c>
      <c r="AQ8" s="121">
        <v>0</v>
      </c>
      <c r="AR8" s="121">
        <v>0</v>
      </c>
      <c r="AS8" s="121">
        <f>SUM(AT8:AV8)</f>
        <v>142210</v>
      </c>
      <c r="AT8" s="121">
        <v>142210</v>
      </c>
      <c r="AU8" s="121">
        <v>0</v>
      </c>
      <c r="AV8" s="121">
        <v>0</v>
      </c>
      <c r="AW8" s="121">
        <v>0</v>
      </c>
      <c r="AX8" s="121">
        <f>SUM(AY8:BB8)</f>
        <v>3672349</v>
      </c>
      <c r="AY8" s="121">
        <v>1608312</v>
      </c>
      <c r="AZ8" s="121">
        <v>1843668</v>
      </c>
      <c r="BA8" s="121">
        <v>220369</v>
      </c>
      <c r="BB8" s="121">
        <v>0</v>
      </c>
      <c r="BC8" s="121">
        <v>0</v>
      </c>
      <c r="BD8" s="121">
        <v>0</v>
      </c>
      <c r="BE8" s="121">
        <v>1360432</v>
      </c>
      <c r="BF8" s="121">
        <f>SUM(AE8,+AM8,+BE8)</f>
        <v>5799233</v>
      </c>
      <c r="BG8" s="121">
        <f>SUM(BH8,+BM8)</f>
        <v>184936</v>
      </c>
      <c r="BH8" s="121">
        <f>SUM(BI8:BL8)</f>
        <v>182761</v>
      </c>
      <c r="BI8" s="121">
        <v>0</v>
      </c>
      <c r="BJ8" s="121">
        <v>182761</v>
      </c>
      <c r="BK8" s="121">
        <v>0</v>
      </c>
      <c r="BL8" s="121">
        <v>0</v>
      </c>
      <c r="BM8" s="121">
        <v>2175</v>
      </c>
      <c r="BN8" s="121">
        <v>0</v>
      </c>
      <c r="BO8" s="121">
        <f>SUM(BP8,BU8,BY8,BZ8,CF8)</f>
        <v>615708</v>
      </c>
      <c r="BP8" s="121">
        <f>SUM(BQ8:BT8)</f>
        <v>55976</v>
      </c>
      <c r="BQ8" s="121">
        <v>55976</v>
      </c>
      <c r="BR8" s="121">
        <v>0</v>
      </c>
      <c r="BS8" s="121">
        <v>0</v>
      </c>
      <c r="BT8" s="121">
        <v>0</v>
      </c>
      <c r="BU8" s="121">
        <f>SUM(BV8:BX8)</f>
        <v>195385</v>
      </c>
      <c r="BV8" s="121">
        <v>0</v>
      </c>
      <c r="BW8" s="121">
        <v>195385</v>
      </c>
      <c r="BX8" s="121">
        <v>0</v>
      </c>
      <c r="BY8" s="121">
        <v>0</v>
      </c>
      <c r="BZ8" s="121">
        <f>SUM(CA8:CD8)</f>
        <v>364347</v>
      </c>
      <c r="CA8" s="121">
        <v>257721</v>
      </c>
      <c r="CB8" s="121">
        <v>106626</v>
      </c>
      <c r="CC8" s="121">
        <v>0</v>
      </c>
      <c r="CD8" s="121">
        <v>0</v>
      </c>
      <c r="CE8" s="121">
        <v>0</v>
      </c>
      <c r="CF8" s="121">
        <v>0</v>
      </c>
      <c r="CG8" s="121">
        <v>70095</v>
      </c>
      <c r="CH8" s="121">
        <f>SUM(BG8,+BO8,+CG8)</f>
        <v>870739</v>
      </c>
      <c r="CI8" s="121">
        <f>SUM(AE8,+BG8)</f>
        <v>307179</v>
      </c>
      <c r="CJ8" s="121">
        <f>SUM(AF8,+BH8)</f>
        <v>305004</v>
      </c>
      <c r="CK8" s="121">
        <f>SUM(AG8,+BI8)</f>
        <v>0</v>
      </c>
      <c r="CL8" s="121">
        <f>SUM(AH8,+BJ8)</f>
        <v>298272</v>
      </c>
      <c r="CM8" s="121">
        <f>SUM(AI8,+BK8)</f>
        <v>6732</v>
      </c>
      <c r="CN8" s="121">
        <f>SUM(AJ8,+BL8)</f>
        <v>0</v>
      </c>
      <c r="CO8" s="121">
        <f>SUM(AK8,+BM8)</f>
        <v>2175</v>
      </c>
      <c r="CP8" s="121">
        <f>SUM(AL8,+BN8)</f>
        <v>0</v>
      </c>
      <c r="CQ8" s="121">
        <f>SUM(AM8,+BO8)</f>
        <v>4932266</v>
      </c>
      <c r="CR8" s="121">
        <f>SUM(AN8,+BP8)</f>
        <v>557975</v>
      </c>
      <c r="CS8" s="121">
        <f>SUM(AO8,+BQ8)</f>
        <v>483447</v>
      </c>
      <c r="CT8" s="121">
        <f>SUM(AP8,+BR8)</f>
        <v>74528</v>
      </c>
      <c r="CU8" s="121">
        <f>SUM(AQ8,+BS8)</f>
        <v>0</v>
      </c>
      <c r="CV8" s="121">
        <f>SUM(AR8,+BT8)</f>
        <v>0</v>
      </c>
      <c r="CW8" s="121">
        <f>SUM(AS8,+BU8)</f>
        <v>337595</v>
      </c>
      <c r="CX8" s="121">
        <f>SUM(AT8,+BV8)</f>
        <v>142210</v>
      </c>
      <c r="CY8" s="121">
        <f>SUM(AU8,+BW8)</f>
        <v>195385</v>
      </c>
      <c r="CZ8" s="121">
        <f>SUM(AV8,+BX8)</f>
        <v>0</v>
      </c>
      <c r="DA8" s="121">
        <f>SUM(AW8,+BY8)</f>
        <v>0</v>
      </c>
      <c r="DB8" s="121">
        <f>SUM(AX8,+BZ8)</f>
        <v>4036696</v>
      </c>
      <c r="DC8" s="121">
        <f>SUM(AY8,+CA8)</f>
        <v>1866033</v>
      </c>
      <c r="DD8" s="121">
        <f>SUM(AZ8,+CB8)</f>
        <v>1950294</v>
      </c>
      <c r="DE8" s="121">
        <f>SUM(BA8,+CC8)</f>
        <v>220369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1430527</v>
      </c>
      <c r="DJ8" s="121">
        <f>SUM(BF8,+CH8)</f>
        <v>6669972</v>
      </c>
    </row>
    <row r="9" spans="1:114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SUM(E9,+L9)</f>
        <v>3042496</v>
      </c>
      <c r="E9" s="121">
        <f>SUM(F9:I9,K9)</f>
        <v>1583161</v>
      </c>
      <c r="F9" s="121">
        <v>17876</v>
      </c>
      <c r="G9" s="121">
        <v>0</v>
      </c>
      <c r="H9" s="121">
        <v>620600</v>
      </c>
      <c r="I9" s="121">
        <v>117776</v>
      </c>
      <c r="J9" s="122" t="s">
        <v>394</v>
      </c>
      <c r="K9" s="121">
        <v>826909</v>
      </c>
      <c r="L9" s="121">
        <v>1459335</v>
      </c>
      <c r="M9" s="121">
        <f>SUM(N9,+U9)</f>
        <v>850903</v>
      </c>
      <c r="N9" s="121">
        <f>SUM(O9:R9,T9)</f>
        <v>600186</v>
      </c>
      <c r="O9" s="121">
        <v>200886</v>
      </c>
      <c r="P9" s="121">
        <v>0</v>
      </c>
      <c r="Q9" s="121">
        <v>399300</v>
      </c>
      <c r="R9" s="121">
        <v>0</v>
      </c>
      <c r="S9" s="122" t="s">
        <v>394</v>
      </c>
      <c r="T9" s="121">
        <v>0</v>
      </c>
      <c r="U9" s="121">
        <v>250717</v>
      </c>
      <c r="V9" s="121">
        <f>+SUM(D9,M9)</f>
        <v>3893399</v>
      </c>
      <c r="W9" s="121">
        <f>+SUM(E9,N9)</f>
        <v>2183347</v>
      </c>
      <c r="X9" s="121">
        <f>+SUM(F9,O9)</f>
        <v>218762</v>
      </c>
      <c r="Y9" s="121">
        <f>+SUM(G9,P9)</f>
        <v>0</v>
      </c>
      <c r="Z9" s="121">
        <f>+SUM(H9,Q9)</f>
        <v>1019900</v>
      </c>
      <c r="AA9" s="121">
        <f>+SUM(I9,R9)</f>
        <v>117776</v>
      </c>
      <c r="AB9" s="122" t="str">
        <f>IF(+SUM(J9,S9)=0,"-",+SUM(J9,S9))</f>
        <v>-</v>
      </c>
      <c r="AC9" s="121">
        <f>+SUM(K9,T9)</f>
        <v>826909</v>
      </c>
      <c r="AD9" s="121">
        <f>+SUM(L9,U9)</f>
        <v>1710052</v>
      </c>
      <c r="AE9" s="121">
        <f>SUM(AF9,+AK9)</f>
        <v>862821</v>
      </c>
      <c r="AF9" s="121">
        <f>SUM(AG9:AJ9)</f>
        <v>850751</v>
      </c>
      <c r="AG9" s="121">
        <v>0</v>
      </c>
      <c r="AH9" s="121">
        <v>0</v>
      </c>
      <c r="AI9" s="121">
        <v>850544</v>
      </c>
      <c r="AJ9" s="121">
        <v>207</v>
      </c>
      <c r="AK9" s="121">
        <v>12070</v>
      </c>
      <c r="AL9" s="121">
        <v>0</v>
      </c>
      <c r="AM9" s="121">
        <f>SUM(AN9,AS9,AW9,AX9,BD9)</f>
        <v>2168522</v>
      </c>
      <c r="AN9" s="121">
        <f>SUM(AO9:AR9)</f>
        <v>290201</v>
      </c>
      <c r="AO9" s="121">
        <v>138083</v>
      </c>
      <c r="AP9" s="121">
        <v>152118</v>
      </c>
      <c r="AQ9" s="121">
        <v>0</v>
      </c>
      <c r="AR9" s="121">
        <v>0</v>
      </c>
      <c r="AS9" s="121">
        <f>SUM(AT9:AV9)</f>
        <v>492956</v>
      </c>
      <c r="AT9" s="121">
        <v>35076</v>
      </c>
      <c r="AU9" s="121">
        <v>166929</v>
      </c>
      <c r="AV9" s="121">
        <v>290951</v>
      </c>
      <c r="AW9" s="121">
        <v>8650</v>
      </c>
      <c r="AX9" s="121">
        <f>SUM(AY9:BB9)</f>
        <v>1376715</v>
      </c>
      <c r="AY9" s="121">
        <v>787648</v>
      </c>
      <c r="AZ9" s="121">
        <v>544377</v>
      </c>
      <c r="BA9" s="121">
        <v>37850</v>
      </c>
      <c r="BB9" s="121">
        <v>6840</v>
      </c>
      <c r="BC9" s="121">
        <v>0</v>
      </c>
      <c r="BD9" s="121">
        <v>0</v>
      </c>
      <c r="BE9" s="121">
        <v>11153</v>
      </c>
      <c r="BF9" s="121">
        <f>SUM(AE9,+AM9,+BE9)</f>
        <v>3042496</v>
      </c>
      <c r="BG9" s="121">
        <f>SUM(BH9,+BM9)</f>
        <v>634990</v>
      </c>
      <c r="BH9" s="121">
        <f>SUM(BI9:BL9)</f>
        <v>634990</v>
      </c>
      <c r="BI9" s="121">
        <v>0</v>
      </c>
      <c r="BJ9" s="121">
        <v>634990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215146</v>
      </c>
      <c r="BP9" s="121">
        <f>SUM(BQ9:BT9)</f>
        <v>8566</v>
      </c>
      <c r="BQ9" s="121">
        <v>8566</v>
      </c>
      <c r="BR9" s="121">
        <v>0</v>
      </c>
      <c r="BS9" s="121">
        <v>0</v>
      </c>
      <c r="BT9" s="121">
        <v>0</v>
      </c>
      <c r="BU9" s="121">
        <f>SUM(BV9:BX9)</f>
        <v>18474</v>
      </c>
      <c r="BV9" s="121">
        <v>0</v>
      </c>
      <c r="BW9" s="121">
        <v>18474</v>
      </c>
      <c r="BX9" s="121">
        <v>0</v>
      </c>
      <c r="BY9" s="121">
        <v>0</v>
      </c>
      <c r="BZ9" s="121">
        <f>SUM(CA9:CD9)</f>
        <v>188106</v>
      </c>
      <c r="CA9" s="121">
        <v>0</v>
      </c>
      <c r="CB9" s="121">
        <v>188032</v>
      </c>
      <c r="CC9" s="121">
        <v>0</v>
      </c>
      <c r="CD9" s="121">
        <v>74</v>
      </c>
      <c r="CE9" s="121">
        <v>0</v>
      </c>
      <c r="CF9" s="121">
        <v>0</v>
      </c>
      <c r="CG9" s="121">
        <v>767</v>
      </c>
      <c r="CH9" s="121">
        <f>SUM(BG9,+BO9,+CG9)</f>
        <v>850903</v>
      </c>
      <c r="CI9" s="121">
        <f>SUM(AE9,+BG9)</f>
        <v>1497811</v>
      </c>
      <c r="CJ9" s="121">
        <f>SUM(AF9,+BH9)</f>
        <v>1485741</v>
      </c>
      <c r="CK9" s="121">
        <f>SUM(AG9,+BI9)</f>
        <v>0</v>
      </c>
      <c r="CL9" s="121">
        <f>SUM(AH9,+BJ9)</f>
        <v>634990</v>
      </c>
      <c r="CM9" s="121">
        <f>SUM(AI9,+BK9)</f>
        <v>850544</v>
      </c>
      <c r="CN9" s="121">
        <f>SUM(AJ9,+BL9)</f>
        <v>207</v>
      </c>
      <c r="CO9" s="121">
        <f>SUM(AK9,+BM9)</f>
        <v>12070</v>
      </c>
      <c r="CP9" s="121">
        <f>SUM(AL9,+BN9)</f>
        <v>0</v>
      </c>
      <c r="CQ9" s="121">
        <f>SUM(AM9,+BO9)</f>
        <v>2383668</v>
      </c>
      <c r="CR9" s="121">
        <f>SUM(AN9,+BP9)</f>
        <v>298767</v>
      </c>
      <c r="CS9" s="121">
        <f>SUM(AO9,+BQ9)</f>
        <v>146649</v>
      </c>
      <c r="CT9" s="121">
        <f>SUM(AP9,+BR9)</f>
        <v>152118</v>
      </c>
      <c r="CU9" s="121">
        <f>SUM(AQ9,+BS9)</f>
        <v>0</v>
      </c>
      <c r="CV9" s="121">
        <f>SUM(AR9,+BT9)</f>
        <v>0</v>
      </c>
      <c r="CW9" s="121">
        <f>SUM(AS9,+BU9)</f>
        <v>511430</v>
      </c>
      <c r="CX9" s="121">
        <f>SUM(AT9,+BV9)</f>
        <v>35076</v>
      </c>
      <c r="CY9" s="121">
        <f>SUM(AU9,+BW9)</f>
        <v>185403</v>
      </c>
      <c r="CZ9" s="121">
        <f>SUM(AV9,+BX9)</f>
        <v>290951</v>
      </c>
      <c r="DA9" s="121">
        <f>SUM(AW9,+BY9)</f>
        <v>8650</v>
      </c>
      <c r="DB9" s="121">
        <f>SUM(AX9,+BZ9)</f>
        <v>1564821</v>
      </c>
      <c r="DC9" s="121">
        <f>SUM(AY9,+CA9)</f>
        <v>787648</v>
      </c>
      <c r="DD9" s="121">
        <f>SUM(AZ9,+CB9)</f>
        <v>732409</v>
      </c>
      <c r="DE9" s="121">
        <f>SUM(BA9,+CC9)</f>
        <v>37850</v>
      </c>
      <c r="DF9" s="121">
        <f>SUM(BB9,+CD9)</f>
        <v>6914</v>
      </c>
      <c r="DG9" s="121">
        <f>SUM(BC9,+CE9)</f>
        <v>0</v>
      </c>
      <c r="DH9" s="121">
        <f>SUM(BD9,+CF9)</f>
        <v>0</v>
      </c>
      <c r="DI9" s="121">
        <f>SUM(BE9,+CG9)</f>
        <v>11920</v>
      </c>
      <c r="DJ9" s="121">
        <f>SUM(BF9,+CH9)</f>
        <v>3893399</v>
      </c>
    </row>
    <row r="10" spans="1:114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SUM(E10,+L10)</f>
        <v>1849931</v>
      </c>
      <c r="E10" s="121">
        <f>SUM(F10:I10,K10)</f>
        <v>421024</v>
      </c>
      <c r="F10" s="121">
        <v>0</v>
      </c>
      <c r="G10" s="121">
        <v>0</v>
      </c>
      <c r="H10" s="121">
        <v>55100</v>
      </c>
      <c r="I10" s="121">
        <v>223377</v>
      </c>
      <c r="J10" s="122" t="s">
        <v>394</v>
      </c>
      <c r="K10" s="121">
        <v>142547</v>
      </c>
      <c r="L10" s="121">
        <v>1428907</v>
      </c>
      <c r="M10" s="121">
        <f>SUM(N10,+U10)</f>
        <v>147916</v>
      </c>
      <c r="N10" s="121">
        <f>SUM(O10:R10,T10)</f>
        <v>21894</v>
      </c>
      <c r="O10" s="121">
        <v>0</v>
      </c>
      <c r="P10" s="121">
        <v>0</v>
      </c>
      <c r="Q10" s="121">
        <v>0</v>
      </c>
      <c r="R10" s="121">
        <v>21508</v>
      </c>
      <c r="S10" s="122" t="s">
        <v>394</v>
      </c>
      <c r="T10" s="121">
        <v>386</v>
      </c>
      <c r="U10" s="121">
        <v>126022</v>
      </c>
      <c r="V10" s="121">
        <f>+SUM(D10,M10)</f>
        <v>1997847</v>
      </c>
      <c r="W10" s="121">
        <f>+SUM(E10,N10)</f>
        <v>442918</v>
      </c>
      <c r="X10" s="121">
        <f>+SUM(F10,O10)</f>
        <v>0</v>
      </c>
      <c r="Y10" s="121">
        <f>+SUM(G10,P10)</f>
        <v>0</v>
      </c>
      <c r="Z10" s="121">
        <f>+SUM(H10,Q10)</f>
        <v>55100</v>
      </c>
      <c r="AA10" s="121">
        <f>+SUM(I10,R10)</f>
        <v>244885</v>
      </c>
      <c r="AB10" s="122" t="str">
        <f>IF(+SUM(J10,S10)=0,"-",+SUM(J10,S10))</f>
        <v>-</v>
      </c>
      <c r="AC10" s="121">
        <f>+SUM(K10,T10)</f>
        <v>142933</v>
      </c>
      <c r="AD10" s="121">
        <f>+SUM(L10,U10)</f>
        <v>1554929</v>
      </c>
      <c r="AE10" s="121">
        <f>SUM(AF10,+AK10)</f>
        <v>85321</v>
      </c>
      <c r="AF10" s="121">
        <f>SUM(AG10:AJ10)</f>
        <v>85321</v>
      </c>
      <c r="AG10" s="121">
        <v>0</v>
      </c>
      <c r="AH10" s="121">
        <v>25822</v>
      </c>
      <c r="AI10" s="121">
        <v>59499</v>
      </c>
      <c r="AJ10" s="121">
        <v>0</v>
      </c>
      <c r="AK10" s="121">
        <v>0</v>
      </c>
      <c r="AL10" s="121">
        <v>0</v>
      </c>
      <c r="AM10" s="121">
        <f>SUM(AN10,AS10,AW10,AX10,BD10)</f>
        <v>1647885</v>
      </c>
      <c r="AN10" s="121">
        <f>SUM(AO10:AR10)</f>
        <v>375526</v>
      </c>
      <c r="AO10" s="121">
        <v>260294</v>
      </c>
      <c r="AP10" s="121">
        <v>0</v>
      </c>
      <c r="AQ10" s="121">
        <v>94321</v>
      </c>
      <c r="AR10" s="121">
        <v>20911</v>
      </c>
      <c r="AS10" s="121">
        <f>SUM(AT10:AV10)</f>
        <v>238058</v>
      </c>
      <c r="AT10" s="121">
        <v>6370</v>
      </c>
      <c r="AU10" s="121">
        <v>221690</v>
      </c>
      <c r="AV10" s="121">
        <v>9998</v>
      </c>
      <c r="AW10" s="121">
        <v>14234</v>
      </c>
      <c r="AX10" s="121">
        <f>SUM(AY10:BB10)</f>
        <v>1020067</v>
      </c>
      <c r="AY10" s="121">
        <v>487622</v>
      </c>
      <c r="AZ10" s="121">
        <v>516495</v>
      </c>
      <c r="BA10" s="121">
        <v>15950</v>
      </c>
      <c r="BB10" s="121">
        <v>0</v>
      </c>
      <c r="BC10" s="121">
        <v>0</v>
      </c>
      <c r="BD10" s="121">
        <v>0</v>
      </c>
      <c r="BE10" s="121">
        <v>116725</v>
      </c>
      <c r="BF10" s="121">
        <f>SUM(AE10,+AM10,+BE10)</f>
        <v>1849931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147916</v>
      </c>
      <c r="BP10" s="121">
        <f>SUM(BQ10:BT10)</f>
        <v>7430</v>
      </c>
      <c r="BQ10" s="121">
        <v>7430</v>
      </c>
      <c r="BR10" s="121">
        <v>0</v>
      </c>
      <c r="BS10" s="121">
        <v>0</v>
      </c>
      <c r="BT10" s="121">
        <v>0</v>
      </c>
      <c r="BU10" s="121">
        <f>SUM(BV10:BX10)</f>
        <v>54074</v>
      </c>
      <c r="BV10" s="121">
        <v>761</v>
      </c>
      <c r="BW10" s="121">
        <v>53313</v>
      </c>
      <c r="BX10" s="121">
        <v>0</v>
      </c>
      <c r="BY10" s="121">
        <v>0</v>
      </c>
      <c r="BZ10" s="121">
        <f>SUM(CA10:CD10)</f>
        <v>86412</v>
      </c>
      <c r="CA10" s="121">
        <v>86412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147916</v>
      </c>
      <c r="CI10" s="121">
        <f>SUM(AE10,+BG10)</f>
        <v>85321</v>
      </c>
      <c r="CJ10" s="121">
        <f>SUM(AF10,+BH10)</f>
        <v>85321</v>
      </c>
      <c r="CK10" s="121">
        <f>SUM(AG10,+BI10)</f>
        <v>0</v>
      </c>
      <c r="CL10" s="121">
        <f>SUM(AH10,+BJ10)</f>
        <v>25822</v>
      </c>
      <c r="CM10" s="121">
        <f>SUM(AI10,+BK10)</f>
        <v>59499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1795801</v>
      </c>
      <c r="CR10" s="121">
        <f>SUM(AN10,+BP10)</f>
        <v>382956</v>
      </c>
      <c r="CS10" s="121">
        <f>SUM(AO10,+BQ10)</f>
        <v>267724</v>
      </c>
      <c r="CT10" s="121">
        <f>SUM(AP10,+BR10)</f>
        <v>0</v>
      </c>
      <c r="CU10" s="121">
        <f>SUM(AQ10,+BS10)</f>
        <v>94321</v>
      </c>
      <c r="CV10" s="121">
        <f>SUM(AR10,+BT10)</f>
        <v>20911</v>
      </c>
      <c r="CW10" s="121">
        <f>SUM(AS10,+BU10)</f>
        <v>292132</v>
      </c>
      <c r="CX10" s="121">
        <f>SUM(AT10,+BV10)</f>
        <v>7131</v>
      </c>
      <c r="CY10" s="121">
        <f>SUM(AU10,+BW10)</f>
        <v>275003</v>
      </c>
      <c r="CZ10" s="121">
        <f>SUM(AV10,+BX10)</f>
        <v>9998</v>
      </c>
      <c r="DA10" s="121">
        <f>SUM(AW10,+BY10)</f>
        <v>14234</v>
      </c>
      <c r="DB10" s="121">
        <f>SUM(AX10,+BZ10)</f>
        <v>1106479</v>
      </c>
      <c r="DC10" s="121">
        <f>SUM(AY10,+CA10)</f>
        <v>574034</v>
      </c>
      <c r="DD10" s="121">
        <f>SUM(AZ10,+CB10)</f>
        <v>516495</v>
      </c>
      <c r="DE10" s="121">
        <f>SUM(BA10,+CC10)</f>
        <v>15950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116725</v>
      </c>
      <c r="DJ10" s="121">
        <f>SUM(BF10,+CH10)</f>
        <v>1997847</v>
      </c>
    </row>
    <row r="11" spans="1:114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SUM(E11,+L11)</f>
        <v>731396</v>
      </c>
      <c r="E11" s="121">
        <f>SUM(F11:I11,K11)</f>
        <v>123969</v>
      </c>
      <c r="F11" s="121">
        <v>0</v>
      </c>
      <c r="G11" s="121">
        <v>0</v>
      </c>
      <c r="H11" s="121">
        <v>19100</v>
      </c>
      <c r="I11" s="121">
        <v>100084</v>
      </c>
      <c r="J11" s="122" t="s">
        <v>394</v>
      </c>
      <c r="K11" s="121">
        <v>4785</v>
      </c>
      <c r="L11" s="121">
        <v>607427</v>
      </c>
      <c r="M11" s="121">
        <f>SUM(N11,+U11)</f>
        <v>85504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394</v>
      </c>
      <c r="T11" s="121">
        <v>0</v>
      </c>
      <c r="U11" s="121">
        <v>85504</v>
      </c>
      <c r="V11" s="121">
        <f>+SUM(D11,M11)</f>
        <v>816900</v>
      </c>
      <c r="W11" s="121">
        <f>+SUM(E11,N11)</f>
        <v>123969</v>
      </c>
      <c r="X11" s="121">
        <f>+SUM(F11,O11)</f>
        <v>0</v>
      </c>
      <c r="Y11" s="121">
        <f>+SUM(G11,P11)</f>
        <v>0</v>
      </c>
      <c r="Z11" s="121">
        <f>+SUM(H11,Q11)</f>
        <v>19100</v>
      </c>
      <c r="AA11" s="121">
        <f>+SUM(I11,R11)</f>
        <v>100084</v>
      </c>
      <c r="AB11" s="122" t="str">
        <f>IF(+SUM(J11,S11)=0,"-",+SUM(J11,S11))</f>
        <v>-</v>
      </c>
      <c r="AC11" s="121">
        <f>+SUM(K11,T11)</f>
        <v>4785</v>
      </c>
      <c r="AD11" s="121">
        <f>+SUM(L11,U11)</f>
        <v>692931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613449</v>
      </c>
      <c r="AN11" s="121">
        <f>SUM(AO11:AR11)</f>
        <v>80270</v>
      </c>
      <c r="AO11" s="121">
        <v>80270</v>
      </c>
      <c r="AP11" s="121">
        <v>0</v>
      </c>
      <c r="AQ11" s="121">
        <v>0</v>
      </c>
      <c r="AR11" s="121">
        <v>0</v>
      </c>
      <c r="AS11" s="121">
        <f>SUM(AT11:AV11)</f>
        <v>135072</v>
      </c>
      <c r="AT11" s="121">
        <v>7513</v>
      </c>
      <c r="AU11" s="121">
        <v>127559</v>
      </c>
      <c r="AV11" s="121">
        <v>0</v>
      </c>
      <c r="AW11" s="121">
        <v>16166</v>
      </c>
      <c r="AX11" s="121">
        <f>SUM(AY11:BB11)</f>
        <v>379850</v>
      </c>
      <c r="AY11" s="121">
        <v>194677</v>
      </c>
      <c r="AZ11" s="121">
        <v>137355</v>
      </c>
      <c r="BA11" s="121">
        <v>0</v>
      </c>
      <c r="BB11" s="121">
        <v>47818</v>
      </c>
      <c r="BC11" s="121">
        <v>88291</v>
      </c>
      <c r="BD11" s="121">
        <v>2091</v>
      </c>
      <c r="BE11" s="121">
        <v>29656</v>
      </c>
      <c r="BF11" s="121">
        <f>SUM(AE11,+AM11,+BE11)</f>
        <v>643105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85451</v>
      </c>
      <c r="BP11" s="121">
        <f>SUM(BQ11:BT11)</f>
        <v>7234</v>
      </c>
      <c r="BQ11" s="121">
        <v>7234</v>
      </c>
      <c r="BR11" s="121">
        <v>0</v>
      </c>
      <c r="BS11" s="121">
        <v>0</v>
      </c>
      <c r="BT11" s="121">
        <v>0</v>
      </c>
      <c r="BU11" s="121">
        <f>SUM(BV11:BX11)</f>
        <v>45230</v>
      </c>
      <c r="BV11" s="121">
        <v>0</v>
      </c>
      <c r="BW11" s="121">
        <v>45230</v>
      </c>
      <c r="BX11" s="121">
        <v>0</v>
      </c>
      <c r="BY11" s="121">
        <v>0</v>
      </c>
      <c r="BZ11" s="121">
        <f>SUM(CA11:CD11)</f>
        <v>31857</v>
      </c>
      <c r="CA11" s="121">
        <v>0</v>
      </c>
      <c r="CB11" s="121">
        <v>26479</v>
      </c>
      <c r="CC11" s="121">
        <v>0</v>
      </c>
      <c r="CD11" s="121">
        <v>5378</v>
      </c>
      <c r="CE11" s="121">
        <v>0</v>
      </c>
      <c r="CF11" s="121">
        <v>1130</v>
      </c>
      <c r="CG11" s="121">
        <v>53</v>
      </c>
      <c r="CH11" s="121">
        <f>SUM(BG11,+BO11,+CG11)</f>
        <v>85504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698900</v>
      </c>
      <c r="CR11" s="121">
        <f>SUM(AN11,+BP11)</f>
        <v>87504</v>
      </c>
      <c r="CS11" s="121">
        <f>SUM(AO11,+BQ11)</f>
        <v>87504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180302</v>
      </c>
      <c r="CX11" s="121">
        <f>SUM(AT11,+BV11)</f>
        <v>7513</v>
      </c>
      <c r="CY11" s="121">
        <f>SUM(AU11,+BW11)</f>
        <v>172789</v>
      </c>
      <c r="CZ11" s="121">
        <f>SUM(AV11,+BX11)</f>
        <v>0</v>
      </c>
      <c r="DA11" s="121">
        <f>SUM(AW11,+BY11)</f>
        <v>16166</v>
      </c>
      <c r="DB11" s="121">
        <f>SUM(AX11,+BZ11)</f>
        <v>411707</v>
      </c>
      <c r="DC11" s="121">
        <f>SUM(AY11,+CA11)</f>
        <v>194677</v>
      </c>
      <c r="DD11" s="121">
        <f>SUM(AZ11,+CB11)</f>
        <v>163834</v>
      </c>
      <c r="DE11" s="121">
        <f>SUM(BA11,+CC11)</f>
        <v>0</v>
      </c>
      <c r="DF11" s="121">
        <f>SUM(BB11,+CD11)</f>
        <v>53196</v>
      </c>
      <c r="DG11" s="121">
        <f>SUM(BC11,+CE11)</f>
        <v>88291</v>
      </c>
      <c r="DH11" s="121">
        <f>SUM(BD11,+CF11)</f>
        <v>3221</v>
      </c>
      <c r="DI11" s="121">
        <f>SUM(BE11,+CG11)</f>
        <v>29709</v>
      </c>
      <c r="DJ11" s="121">
        <f>SUM(BF11,+CH11)</f>
        <v>728609</v>
      </c>
    </row>
    <row r="12" spans="1:114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SUM(E12,+L12)</f>
        <v>505506</v>
      </c>
      <c r="E12" s="121">
        <f>SUM(F12:I12,K12)</f>
        <v>142254</v>
      </c>
      <c r="F12" s="121">
        <v>0</v>
      </c>
      <c r="G12" s="121">
        <v>0</v>
      </c>
      <c r="H12" s="121">
        <v>66000</v>
      </c>
      <c r="I12" s="121">
        <v>824</v>
      </c>
      <c r="J12" s="122" t="s">
        <v>394</v>
      </c>
      <c r="K12" s="121">
        <v>75430</v>
      </c>
      <c r="L12" s="121">
        <v>363252</v>
      </c>
      <c r="M12" s="121">
        <f>SUM(N12,+U12)</f>
        <v>147124</v>
      </c>
      <c r="N12" s="121">
        <f>SUM(O12:R12,T12)</f>
        <v>30889</v>
      </c>
      <c r="O12" s="121">
        <v>0</v>
      </c>
      <c r="P12" s="121">
        <v>0</v>
      </c>
      <c r="Q12" s="121">
        <v>0</v>
      </c>
      <c r="R12" s="121">
        <v>0</v>
      </c>
      <c r="S12" s="122" t="s">
        <v>394</v>
      </c>
      <c r="T12" s="121">
        <v>30889</v>
      </c>
      <c r="U12" s="121">
        <v>116235</v>
      </c>
      <c r="V12" s="121">
        <f>+SUM(D12,M12)</f>
        <v>652630</v>
      </c>
      <c r="W12" s="121">
        <f>+SUM(E12,N12)</f>
        <v>173143</v>
      </c>
      <c r="X12" s="121">
        <f>+SUM(F12,O12)</f>
        <v>0</v>
      </c>
      <c r="Y12" s="121">
        <f>+SUM(G12,P12)</f>
        <v>0</v>
      </c>
      <c r="Z12" s="121">
        <f>+SUM(H12,Q12)</f>
        <v>66000</v>
      </c>
      <c r="AA12" s="121">
        <f>+SUM(I12,R12)</f>
        <v>824</v>
      </c>
      <c r="AB12" s="122" t="str">
        <f>IF(+SUM(J12,S12)=0,"-",+SUM(J12,S12))</f>
        <v>-</v>
      </c>
      <c r="AC12" s="121">
        <f>+SUM(K12,T12)</f>
        <v>106319</v>
      </c>
      <c r="AD12" s="121">
        <f>+SUM(L12,U12)</f>
        <v>479487</v>
      </c>
      <c r="AE12" s="121">
        <f>SUM(AF12,+AK12)</f>
        <v>82851</v>
      </c>
      <c r="AF12" s="121">
        <f>SUM(AG12:AJ12)</f>
        <v>82851</v>
      </c>
      <c r="AG12" s="121">
        <v>0</v>
      </c>
      <c r="AH12" s="121">
        <v>0</v>
      </c>
      <c r="AI12" s="121">
        <v>0</v>
      </c>
      <c r="AJ12" s="121">
        <v>82851</v>
      </c>
      <c r="AK12" s="121">
        <v>0</v>
      </c>
      <c r="AL12" s="121">
        <v>0</v>
      </c>
      <c r="AM12" s="121">
        <f>SUM(AN12,AS12,AW12,AX12,BD12)</f>
        <v>422655</v>
      </c>
      <c r="AN12" s="121">
        <f>SUM(AO12:AR12)</f>
        <v>13066</v>
      </c>
      <c r="AO12" s="121">
        <v>13066</v>
      </c>
      <c r="AP12" s="121">
        <v>0</v>
      </c>
      <c r="AQ12" s="121">
        <v>0</v>
      </c>
      <c r="AR12" s="121">
        <v>0</v>
      </c>
      <c r="AS12" s="121">
        <f>SUM(AT12:AV12)</f>
        <v>64484</v>
      </c>
      <c r="AT12" s="121">
        <v>32810</v>
      </c>
      <c r="AU12" s="121">
        <v>4811</v>
      </c>
      <c r="AV12" s="121">
        <v>26863</v>
      </c>
      <c r="AW12" s="121">
        <v>11200</v>
      </c>
      <c r="AX12" s="121">
        <f>SUM(AY12:BB12)</f>
        <v>333905</v>
      </c>
      <c r="AY12" s="121">
        <v>307969</v>
      </c>
      <c r="AZ12" s="121">
        <v>19685</v>
      </c>
      <c r="BA12" s="121">
        <v>6251</v>
      </c>
      <c r="BB12" s="121">
        <v>0</v>
      </c>
      <c r="BC12" s="121">
        <v>0</v>
      </c>
      <c r="BD12" s="121">
        <v>0</v>
      </c>
      <c r="BE12" s="121">
        <v>0</v>
      </c>
      <c r="BF12" s="121">
        <f>SUM(AE12,+AM12,+BE12)</f>
        <v>505506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147124</v>
      </c>
      <c r="BP12" s="121">
        <f>SUM(BQ12:BT12)</f>
        <v>4985</v>
      </c>
      <c r="BQ12" s="121">
        <v>4985</v>
      </c>
      <c r="BR12" s="121">
        <v>0</v>
      </c>
      <c r="BS12" s="121">
        <v>0</v>
      </c>
      <c r="BT12" s="121">
        <v>0</v>
      </c>
      <c r="BU12" s="121">
        <f>SUM(BV12:BX12)</f>
        <v>16608</v>
      </c>
      <c r="BV12" s="121">
        <v>0</v>
      </c>
      <c r="BW12" s="121">
        <v>0</v>
      </c>
      <c r="BX12" s="121">
        <v>16608</v>
      </c>
      <c r="BY12" s="121">
        <v>0</v>
      </c>
      <c r="BZ12" s="121">
        <f>SUM(CA12:CD12)</f>
        <v>125531</v>
      </c>
      <c r="CA12" s="121">
        <v>0</v>
      </c>
      <c r="CB12" s="121">
        <v>0</v>
      </c>
      <c r="CC12" s="121">
        <v>125531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147124</v>
      </c>
      <c r="CI12" s="121">
        <f>SUM(AE12,+BG12)</f>
        <v>82851</v>
      </c>
      <c r="CJ12" s="121">
        <f>SUM(AF12,+BH12)</f>
        <v>82851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82851</v>
      </c>
      <c r="CO12" s="121">
        <f>SUM(AK12,+BM12)</f>
        <v>0</v>
      </c>
      <c r="CP12" s="121">
        <f>SUM(AL12,+BN12)</f>
        <v>0</v>
      </c>
      <c r="CQ12" s="121">
        <f>SUM(AM12,+BO12)</f>
        <v>569779</v>
      </c>
      <c r="CR12" s="121">
        <f>SUM(AN12,+BP12)</f>
        <v>18051</v>
      </c>
      <c r="CS12" s="121">
        <f>SUM(AO12,+BQ12)</f>
        <v>18051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81092</v>
      </c>
      <c r="CX12" s="121">
        <f>SUM(AT12,+BV12)</f>
        <v>32810</v>
      </c>
      <c r="CY12" s="121">
        <f>SUM(AU12,+BW12)</f>
        <v>4811</v>
      </c>
      <c r="CZ12" s="121">
        <f>SUM(AV12,+BX12)</f>
        <v>43471</v>
      </c>
      <c r="DA12" s="121">
        <f>SUM(AW12,+BY12)</f>
        <v>11200</v>
      </c>
      <c r="DB12" s="121">
        <f>SUM(AX12,+BZ12)</f>
        <v>459436</v>
      </c>
      <c r="DC12" s="121">
        <f>SUM(AY12,+CA12)</f>
        <v>307969</v>
      </c>
      <c r="DD12" s="121">
        <f>SUM(AZ12,+CB12)</f>
        <v>19685</v>
      </c>
      <c r="DE12" s="121">
        <f>SUM(BA12,+CC12)</f>
        <v>131782</v>
      </c>
      <c r="DF12" s="121">
        <f>SUM(BB12,+CD12)</f>
        <v>0</v>
      </c>
      <c r="DG12" s="121">
        <f>SUM(BC12,+CE12)</f>
        <v>0</v>
      </c>
      <c r="DH12" s="121">
        <f>SUM(BD12,+CF12)</f>
        <v>0</v>
      </c>
      <c r="DI12" s="121">
        <f>SUM(BE12,+CG12)</f>
        <v>0</v>
      </c>
      <c r="DJ12" s="121">
        <f>SUM(BF12,+CH12)</f>
        <v>652630</v>
      </c>
    </row>
    <row r="13" spans="1:114" s="136" customFormat="1" ht="13.5" customHeight="1" x14ac:dyDescent="0.15">
      <c r="A13" s="119" t="s">
        <v>50</v>
      </c>
      <c r="B13" s="120" t="s">
        <v>337</v>
      </c>
      <c r="C13" s="119" t="s">
        <v>338</v>
      </c>
      <c r="D13" s="121">
        <f>SUM(E13,+L13)</f>
        <v>966727</v>
      </c>
      <c r="E13" s="121">
        <f>SUM(F13:I13,K13)</f>
        <v>88054</v>
      </c>
      <c r="F13" s="121">
        <v>0</v>
      </c>
      <c r="G13" s="121">
        <v>0</v>
      </c>
      <c r="H13" s="121">
        <v>0</v>
      </c>
      <c r="I13" s="121">
        <v>0</v>
      </c>
      <c r="J13" s="122" t="s">
        <v>394</v>
      </c>
      <c r="K13" s="121">
        <v>88054</v>
      </c>
      <c r="L13" s="121">
        <v>878673</v>
      </c>
      <c r="M13" s="121">
        <f>SUM(N13,+U13)</f>
        <v>85478</v>
      </c>
      <c r="N13" s="121">
        <f>SUM(O13:R13,T13)</f>
        <v>1293</v>
      </c>
      <c r="O13" s="121">
        <v>0</v>
      </c>
      <c r="P13" s="121">
        <v>0</v>
      </c>
      <c r="Q13" s="121">
        <v>0</v>
      </c>
      <c r="R13" s="121">
        <v>1251</v>
      </c>
      <c r="S13" s="122" t="s">
        <v>394</v>
      </c>
      <c r="T13" s="121">
        <v>42</v>
      </c>
      <c r="U13" s="121">
        <v>84185</v>
      </c>
      <c r="V13" s="121">
        <f>+SUM(D13,M13)</f>
        <v>1052205</v>
      </c>
      <c r="W13" s="121">
        <f>+SUM(E13,N13)</f>
        <v>89347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1251</v>
      </c>
      <c r="AB13" s="122" t="str">
        <f>IF(+SUM(J13,S13)=0,"-",+SUM(J13,S13))</f>
        <v>-</v>
      </c>
      <c r="AC13" s="121">
        <f>+SUM(K13,T13)</f>
        <v>88096</v>
      </c>
      <c r="AD13" s="121">
        <f>+SUM(L13,U13)</f>
        <v>962858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53662</v>
      </c>
      <c r="AM13" s="121">
        <f>SUM(AN13,AS13,AW13,AX13,BD13)</f>
        <v>736977</v>
      </c>
      <c r="AN13" s="121">
        <f>SUM(AO13:AR13)</f>
        <v>244883</v>
      </c>
      <c r="AO13" s="121">
        <v>67752</v>
      </c>
      <c r="AP13" s="121">
        <v>156314</v>
      </c>
      <c r="AQ13" s="121">
        <v>0</v>
      </c>
      <c r="AR13" s="121">
        <v>20817</v>
      </c>
      <c r="AS13" s="121">
        <f>SUM(AT13:AV13)</f>
        <v>36961</v>
      </c>
      <c r="AT13" s="121">
        <v>23525</v>
      </c>
      <c r="AU13" s="121">
        <v>254</v>
      </c>
      <c r="AV13" s="121">
        <v>13182</v>
      </c>
      <c r="AW13" s="121">
        <v>0</v>
      </c>
      <c r="AX13" s="121">
        <f>SUM(AY13:BB13)</f>
        <v>455133</v>
      </c>
      <c r="AY13" s="121">
        <v>274884</v>
      </c>
      <c r="AZ13" s="121">
        <v>173508</v>
      </c>
      <c r="BA13" s="121">
        <v>6741</v>
      </c>
      <c r="BB13" s="121">
        <v>0</v>
      </c>
      <c r="BC13" s="121">
        <v>175560</v>
      </c>
      <c r="BD13" s="121">
        <v>0</v>
      </c>
      <c r="BE13" s="121">
        <v>528</v>
      </c>
      <c r="BF13" s="121">
        <f>SUM(AE13,+AM13,+BE13)</f>
        <v>737505</v>
      </c>
      <c r="BG13" s="121">
        <f>SUM(BH13,+BM13)</f>
        <v>30</v>
      </c>
      <c r="BH13" s="121">
        <f>SUM(BI13:BL13)</f>
        <v>30</v>
      </c>
      <c r="BI13" s="121">
        <v>0</v>
      </c>
      <c r="BJ13" s="121">
        <v>30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85448</v>
      </c>
      <c r="BP13" s="121">
        <f>SUM(BQ13:BT13)</f>
        <v>17676</v>
      </c>
      <c r="BQ13" s="121">
        <v>0</v>
      </c>
      <c r="BR13" s="121">
        <v>0</v>
      </c>
      <c r="BS13" s="121">
        <v>17676</v>
      </c>
      <c r="BT13" s="121">
        <v>0</v>
      </c>
      <c r="BU13" s="121">
        <f>SUM(BV13:BX13)</f>
        <v>13392</v>
      </c>
      <c r="BV13" s="121">
        <v>0</v>
      </c>
      <c r="BW13" s="121">
        <v>13392</v>
      </c>
      <c r="BX13" s="121">
        <v>0</v>
      </c>
      <c r="BY13" s="121">
        <v>0</v>
      </c>
      <c r="BZ13" s="121">
        <f>SUM(CA13:CD13)</f>
        <v>54380</v>
      </c>
      <c r="CA13" s="121">
        <v>0</v>
      </c>
      <c r="CB13" s="121">
        <v>54380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85478</v>
      </c>
      <c r="CI13" s="121">
        <f>SUM(AE13,+BG13)</f>
        <v>30</v>
      </c>
      <c r="CJ13" s="121">
        <f>SUM(AF13,+BH13)</f>
        <v>30</v>
      </c>
      <c r="CK13" s="121">
        <f>SUM(AG13,+BI13)</f>
        <v>0</v>
      </c>
      <c r="CL13" s="121">
        <f>SUM(AH13,+BJ13)</f>
        <v>30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53662</v>
      </c>
      <c r="CQ13" s="121">
        <f>SUM(AM13,+BO13)</f>
        <v>822425</v>
      </c>
      <c r="CR13" s="121">
        <f>SUM(AN13,+BP13)</f>
        <v>262559</v>
      </c>
      <c r="CS13" s="121">
        <f>SUM(AO13,+BQ13)</f>
        <v>67752</v>
      </c>
      <c r="CT13" s="121">
        <f>SUM(AP13,+BR13)</f>
        <v>156314</v>
      </c>
      <c r="CU13" s="121">
        <f>SUM(AQ13,+BS13)</f>
        <v>17676</v>
      </c>
      <c r="CV13" s="121">
        <f>SUM(AR13,+BT13)</f>
        <v>20817</v>
      </c>
      <c r="CW13" s="121">
        <f>SUM(AS13,+BU13)</f>
        <v>50353</v>
      </c>
      <c r="CX13" s="121">
        <f>SUM(AT13,+BV13)</f>
        <v>23525</v>
      </c>
      <c r="CY13" s="121">
        <f>SUM(AU13,+BW13)</f>
        <v>13646</v>
      </c>
      <c r="CZ13" s="121">
        <f>SUM(AV13,+BX13)</f>
        <v>13182</v>
      </c>
      <c r="DA13" s="121">
        <f>SUM(AW13,+BY13)</f>
        <v>0</v>
      </c>
      <c r="DB13" s="121">
        <f>SUM(AX13,+BZ13)</f>
        <v>509513</v>
      </c>
      <c r="DC13" s="121">
        <f>SUM(AY13,+CA13)</f>
        <v>274884</v>
      </c>
      <c r="DD13" s="121">
        <f>SUM(AZ13,+CB13)</f>
        <v>227888</v>
      </c>
      <c r="DE13" s="121">
        <f>SUM(BA13,+CC13)</f>
        <v>6741</v>
      </c>
      <c r="DF13" s="121">
        <f>SUM(BB13,+CD13)</f>
        <v>0</v>
      </c>
      <c r="DG13" s="121">
        <f>SUM(BC13,+CE13)</f>
        <v>175560</v>
      </c>
      <c r="DH13" s="121">
        <f>SUM(BD13,+CF13)</f>
        <v>0</v>
      </c>
      <c r="DI13" s="121">
        <f>SUM(BE13,+CG13)</f>
        <v>528</v>
      </c>
      <c r="DJ13" s="121">
        <f>SUM(BF13,+CH13)</f>
        <v>822983</v>
      </c>
    </row>
    <row r="14" spans="1:114" s="136" customFormat="1" ht="13.5" customHeight="1" x14ac:dyDescent="0.15">
      <c r="A14" s="119" t="s">
        <v>50</v>
      </c>
      <c r="B14" s="120" t="s">
        <v>341</v>
      </c>
      <c r="C14" s="119" t="s">
        <v>342</v>
      </c>
      <c r="D14" s="121">
        <f>SUM(E14,+L14)</f>
        <v>336072</v>
      </c>
      <c r="E14" s="121">
        <f>SUM(F14:I14,K14)</f>
        <v>30024</v>
      </c>
      <c r="F14" s="121">
        <v>0</v>
      </c>
      <c r="G14" s="121">
        <v>0</v>
      </c>
      <c r="H14" s="121">
        <v>9300</v>
      </c>
      <c r="I14" s="121">
        <v>19713</v>
      </c>
      <c r="J14" s="122" t="s">
        <v>394</v>
      </c>
      <c r="K14" s="121">
        <v>1011</v>
      </c>
      <c r="L14" s="121">
        <v>306048</v>
      </c>
      <c r="M14" s="121">
        <f>SUM(N14,+U14)</f>
        <v>117067</v>
      </c>
      <c r="N14" s="121">
        <f>SUM(O14:R14,T14)</f>
        <v>4797</v>
      </c>
      <c r="O14" s="121">
        <v>3168</v>
      </c>
      <c r="P14" s="121">
        <v>1290</v>
      </c>
      <c r="Q14" s="121">
        <v>0</v>
      </c>
      <c r="R14" s="121">
        <v>0</v>
      </c>
      <c r="S14" s="122" t="s">
        <v>394</v>
      </c>
      <c r="T14" s="121">
        <v>339</v>
      </c>
      <c r="U14" s="121">
        <v>112270</v>
      </c>
      <c r="V14" s="121">
        <f>+SUM(D14,M14)</f>
        <v>453139</v>
      </c>
      <c r="W14" s="121">
        <f>+SUM(E14,N14)</f>
        <v>34821</v>
      </c>
      <c r="X14" s="121">
        <f>+SUM(F14,O14)</f>
        <v>3168</v>
      </c>
      <c r="Y14" s="121">
        <f>+SUM(G14,P14)</f>
        <v>1290</v>
      </c>
      <c r="Z14" s="121">
        <f>+SUM(H14,Q14)</f>
        <v>9300</v>
      </c>
      <c r="AA14" s="121">
        <f>+SUM(I14,R14)</f>
        <v>19713</v>
      </c>
      <c r="AB14" s="122" t="str">
        <f>IF(+SUM(J14,S14)=0,"-",+SUM(J14,S14))</f>
        <v>-</v>
      </c>
      <c r="AC14" s="121">
        <f>+SUM(K14,T14)</f>
        <v>1350</v>
      </c>
      <c r="AD14" s="121">
        <f>+SUM(L14,U14)</f>
        <v>418318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290963</v>
      </c>
      <c r="AN14" s="121">
        <f>SUM(AO14:AR14)</f>
        <v>14135</v>
      </c>
      <c r="AO14" s="121">
        <v>14135</v>
      </c>
      <c r="AP14" s="121">
        <v>0</v>
      </c>
      <c r="AQ14" s="121">
        <v>0</v>
      </c>
      <c r="AR14" s="121">
        <v>0</v>
      </c>
      <c r="AS14" s="121">
        <f>SUM(AT14:AV14)</f>
        <v>11092</v>
      </c>
      <c r="AT14" s="121">
        <v>1453</v>
      </c>
      <c r="AU14" s="121">
        <v>9639</v>
      </c>
      <c r="AV14" s="121">
        <v>0</v>
      </c>
      <c r="AW14" s="121">
        <v>9735</v>
      </c>
      <c r="AX14" s="121">
        <f>SUM(AY14:BB14)</f>
        <v>256001</v>
      </c>
      <c r="AY14" s="121">
        <v>101809</v>
      </c>
      <c r="AZ14" s="121">
        <v>154192</v>
      </c>
      <c r="BA14" s="121">
        <v>0</v>
      </c>
      <c r="BB14" s="121">
        <v>0</v>
      </c>
      <c r="BC14" s="121">
        <v>34935</v>
      </c>
      <c r="BD14" s="121">
        <v>0</v>
      </c>
      <c r="BE14" s="121">
        <v>10174</v>
      </c>
      <c r="BF14" s="121">
        <f>SUM(AE14,+AM14,+BE14)</f>
        <v>301137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99651</v>
      </c>
      <c r="BP14" s="121">
        <f>SUM(BQ14:BT14)</f>
        <v>6991</v>
      </c>
      <c r="BQ14" s="121">
        <v>6991</v>
      </c>
      <c r="BR14" s="121">
        <v>0</v>
      </c>
      <c r="BS14" s="121">
        <v>0</v>
      </c>
      <c r="BT14" s="121">
        <v>0</v>
      </c>
      <c r="BU14" s="121">
        <f>SUM(BV14:BX14)</f>
        <v>56507</v>
      </c>
      <c r="BV14" s="121">
        <v>0</v>
      </c>
      <c r="BW14" s="121">
        <v>56507</v>
      </c>
      <c r="BX14" s="121">
        <v>0</v>
      </c>
      <c r="BY14" s="121">
        <v>0</v>
      </c>
      <c r="BZ14" s="121">
        <f>SUM(CA14:CD14)</f>
        <v>36153</v>
      </c>
      <c r="CA14" s="121">
        <v>0</v>
      </c>
      <c r="CB14" s="121">
        <v>36153</v>
      </c>
      <c r="CC14" s="121">
        <v>0</v>
      </c>
      <c r="CD14" s="121">
        <v>0</v>
      </c>
      <c r="CE14" s="121">
        <v>0</v>
      </c>
      <c r="CF14" s="121">
        <v>0</v>
      </c>
      <c r="CG14" s="121">
        <v>17416</v>
      </c>
      <c r="CH14" s="121">
        <f>SUM(BG14,+BO14,+CG14)</f>
        <v>117067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390614</v>
      </c>
      <c r="CR14" s="121">
        <f>SUM(AN14,+BP14)</f>
        <v>21126</v>
      </c>
      <c r="CS14" s="121">
        <f>SUM(AO14,+BQ14)</f>
        <v>21126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67599</v>
      </c>
      <c r="CX14" s="121">
        <f>SUM(AT14,+BV14)</f>
        <v>1453</v>
      </c>
      <c r="CY14" s="121">
        <f>SUM(AU14,+BW14)</f>
        <v>66146</v>
      </c>
      <c r="CZ14" s="121">
        <f>SUM(AV14,+BX14)</f>
        <v>0</v>
      </c>
      <c r="DA14" s="121">
        <f>SUM(AW14,+BY14)</f>
        <v>9735</v>
      </c>
      <c r="DB14" s="121">
        <f>SUM(AX14,+BZ14)</f>
        <v>292154</v>
      </c>
      <c r="DC14" s="121">
        <f>SUM(AY14,+CA14)</f>
        <v>101809</v>
      </c>
      <c r="DD14" s="121">
        <f>SUM(AZ14,+CB14)</f>
        <v>190345</v>
      </c>
      <c r="DE14" s="121">
        <f>SUM(BA14,+CC14)</f>
        <v>0</v>
      </c>
      <c r="DF14" s="121">
        <f>SUM(BB14,+CD14)</f>
        <v>0</v>
      </c>
      <c r="DG14" s="121">
        <f>SUM(BC14,+CE14)</f>
        <v>34935</v>
      </c>
      <c r="DH14" s="121">
        <f>SUM(BD14,+CF14)</f>
        <v>0</v>
      </c>
      <c r="DI14" s="121">
        <f>SUM(BE14,+CG14)</f>
        <v>27590</v>
      </c>
      <c r="DJ14" s="121">
        <f>SUM(BF14,+CH14)</f>
        <v>418204</v>
      </c>
    </row>
    <row r="15" spans="1:114" s="136" customFormat="1" ht="13.5" customHeight="1" x14ac:dyDescent="0.15">
      <c r="A15" s="119" t="s">
        <v>50</v>
      </c>
      <c r="B15" s="120" t="s">
        <v>343</v>
      </c>
      <c r="C15" s="119" t="s">
        <v>344</v>
      </c>
      <c r="D15" s="121">
        <f>SUM(E15,+L15)</f>
        <v>322815</v>
      </c>
      <c r="E15" s="121">
        <f>SUM(F15:I15,K15)</f>
        <v>52959</v>
      </c>
      <c r="F15" s="121">
        <v>0</v>
      </c>
      <c r="G15" s="121">
        <v>0</v>
      </c>
      <c r="H15" s="121">
        <v>0</v>
      </c>
      <c r="I15" s="121">
        <v>52914</v>
      </c>
      <c r="J15" s="122" t="s">
        <v>394</v>
      </c>
      <c r="K15" s="121">
        <v>45</v>
      </c>
      <c r="L15" s="121">
        <v>269856</v>
      </c>
      <c r="M15" s="121">
        <f>SUM(N15,+U15)</f>
        <v>123679</v>
      </c>
      <c r="N15" s="121">
        <f>SUM(O15:R15,T15)</f>
        <v>29756</v>
      </c>
      <c r="O15" s="121">
        <v>0</v>
      </c>
      <c r="P15" s="121">
        <v>0</v>
      </c>
      <c r="Q15" s="121">
        <v>0</v>
      </c>
      <c r="R15" s="121">
        <v>29756</v>
      </c>
      <c r="S15" s="122" t="s">
        <v>394</v>
      </c>
      <c r="T15" s="121">
        <v>0</v>
      </c>
      <c r="U15" s="121">
        <v>93923</v>
      </c>
      <c r="V15" s="121">
        <f>+SUM(D15,M15)</f>
        <v>446494</v>
      </c>
      <c r="W15" s="121">
        <f>+SUM(E15,N15)</f>
        <v>82715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82670</v>
      </c>
      <c r="AB15" s="122" t="str">
        <f>IF(+SUM(J15,S15)=0,"-",+SUM(J15,S15))</f>
        <v>-</v>
      </c>
      <c r="AC15" s="121">
        <f>+SUM(K15,T15)</f>
        <v>45</v>
      </c>
      <c r="AD15" s="121">
        <f>+SUM(L15,U15)</f>
        <v>363779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139071</v>
      </c>
      <c r="AN15" s="121">
        <f>SUM(AO15:AR15)</f>
        <v>12138</v>
      </c>
      <c r="AO15" s="121">
        <v>6547</v>
      </c>
      <c r="AP15" s="121">
        <v>5591</v>
      </c>
      <c r="AQ15" s="121">
        <v>0</v>
      </c>
      <c r="AR15" s="121">
        <v>0</v>
      </c>
      <c r="AS15" s="121">
        <f>SUM(AT15:AV15)</f>
        <v>11539</v>
      </c>
      <c r="AT15" s="121">
        <v>0</v>
      </c>
      <c r="AU15" s="121">
        <v>11539</v>
      </c>
      <c r="AV15" s="121">
        <v>0</v>
      </c>
      <c r="AW15" s="121">
        <v>0</v>
      </c>
      <c r="AX15" s="121">
        <f>SUM(AY15:BB15)</f>
        <v>114454</v>
      </c>
      <c r="AY15" s="121">
        <v>100187</v>
      </c>
      <c r="AZ15" s="121">
        <v>0</v>
      </c>
      <c r="BA15" s="121">
        <v>141</v>
      </c>
      <c r="BB15" s="121">
        <v>14126</v>
      </c>
      <c r="BC15" s="121">
        <v>164654</v>
      </c>
      <c r="BD15" s="121">
        <v>940</v>
      </c>
      <c r="BE15" s="121">
        <v>19090</v>
      </c>
      <c r="BF15" s="121">
        <f>SUM(AE15,+AM15,+BE15)</f>
        <v>158161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123679</v>
      </c>
      <c r="BP15" s="121">
        <f>SUM(BQ15:BT15)</f>
        <v>7361</v>
      </c>
      <c r="BQ15" s="121">
        <v>7361</v>
      </c>
      <c r="BR15" s="121">
        <v>0</v>
      </c>
      <c r="BS15" s="121">
        <v>0</v>
      </c>
      <c r="BT15" s="121">
        <v>0</v>
      </c>
      <c r="BU15" s="121">
        <f>SUM(BV15:BX15)</f>
        <v>40745</v>
      </c>
      <c r="BV15" s="121">
        <v>0</v>
      </c>
      <c r="BW15" s="121">
        <v>40745</v>
      </c>
      <c r="BX15" s="121">
        <v>0</v>
      </c>
      <c r="BY15" s="121">
        <v>0</v>
      </c>
      <c r="BZ15" s="121">
        <f>SUM(CA15:CD15)</f>
        <v>75242</v>
      </c>
      <c r="CA15" s="121">
        <v>29756</v>
      </c>
      <c r="CB15" s="121">
        <v>45486</v>
      </c>
      <c r="CC15" s="121">
        <v>0</v>
      </c>
      <c r="CD15" s="121">
        <v>0</v>
      </c>
      <c r="CE15" s="121">
        <v>0</v>
      </c>
      <c r="CF15" s="121">
        <v>331</v>
      </c>
      <c r="CG15" s="121">
        <v>0</v>
      </c>
      <c r="CH15" s="121">
        <f>SUM(BG15,+BO15,+CG15)</f>
        <v>123679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262750</v>
      </c>
      <c r="CR15" s="121">
        <f>SUM(AN15,+BP15)</f>
        <v>19499</v>
      </c>
      <c r="CS15" s="121">
        <f>SUM(AO15,+BQ15)</f>
        <v>13908</v>
      </c>
      <c r="CT15" s="121">
        <f>SUM(AP15,+BR15)</f>
        <v>5591</v>
      </c>
      <c r="CU15" s="121">
        <f>SUM(AQ15,+BS15)</f>
        <v>0</v>
      </c>
      <c r="CV15" s="121">
        <f>SUM(AR15,+BT15)</f>
        <v>0</v>
      </c>
      <c r="CW15" s="121">
        <f>SUM(AS15,+BU15)</f>
        <v>52284</v>
      </c>
      <c r="CX15" s="121">
        <f>SUM(AT15,+BV15)</f>
        <v>0</v>
      </c>
      <c r="CY15" s="121">
        <f>SUM(AU15,+BW15)</f>
        <v>52284</v>
      </c>
      <c r="CZ15" s="121">
        <f>SUM(AV15,+BX15)</f>
        <v>0</v>
      </c>
      <c r="DA15" s="121">
        <f>SUM(AW15,+BY15)</f>
        <v>0</v>
      </c>
      <c r="DB15" s="121">
        <f>SUM(AX15,+BZ15)</f>
        <v>189696</v>
      </c>
      <c r="DC15" s="121">
        <f>SUM(AY15,+CA15)</f>
        <v>129943</v>
      </c>
      <c r="DD15" s="121">
        <f>SUM(AZ15,+CB15)</f>
        <v>45486</v>
      </c>
      <c r="DE15" s="121">
        <f>SUM(BA15,+CC15)</f>
        <v>141</v>
      </c>
      <c r="DF15" s="121">
        <f>SUM(BB15,+CD15)</f>
        <v>14126</v>
      </c>
      <c r="DG15" s="121">
        <f>SUM(BC15,+CE15)</f>
        <v>164654</v>
      </c>
      <c r="DH15" s="121">
        <f>SUM(BD15,+CF15)</f>
        <v>1271</v>
      </c>
      <c r="DI15" s="121">
        <f>SUM(BE15,+CG15)</f>
        <v>19090</v>
      </c>
      <c r="DJ15" s="121">
        <f>SUM(BF15,+CH15)</f>
        <v>281840</v>
      </c>
    </row>
    <row r="16" spans="1:114" s="136" customFormat="1" ht="13.5" customHeight="1" x14ac:dyDescent="0.15">
      <c r="A16" s="119" t="s">
        <v>50</v>
      </c>
      <c r="B16" s="120" t="s">
        <v>347</v>
      </c>
      <c r="C16" s="119" t="s">
        <v>348</v>
      </c>
      <c r="D16" s="121">
        <f>SUM(E16,+L16)</f>
        <v>395692</v>
      </c>
      <c r="E16" s="121">
        <f>SUM(F16:I16,K16)</f>
        <v>99139</v>
      </c>
      <c r="F16" s="121">
        <v>0</v>
      </c>
      <c r="G16" s="121">
        <v>0</v>
      </c>
      <c r="H16" s="121">
        <v>0</v>
      </c>
      <c r="I16" s="121">
        <v>20167</v>
      </c>
      <c r="J16" s="122" t="s">
        <v>394</v>
      </c>
      <c r="K16" s="121">
        <v>78972</v>
      </c>
      <c r="L16" s="121">
        <v>296553</v>
      </c>
      <c r="M16" s="121">
        <f>SUM(N16,+U16)</f>
        <v>86422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394</v>
      </c>
      <c r="T16" s="121">
        <v>0</v>
      </c>
      <c r="U16" s="121">
        <v>86422</v>
      </c>
      <c r="V16" s="121">
        <f>+SUM(D16,M16)</f>
        <v>482114</v>
      </c>
      <c r="W16" s="121">
        <f>+SUM(E16,N16)</f>
        <v>99139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20167</v>
      </c>
      <c r="AB16" s="122" t="str">
        <f>IF(+SUM(J16,S16)=0,"-",+SUM(J16,S16))</f>
        <v>-</v>
      </c>
      <c r="AC16" s="121">
        <f>+SUM(K16,T16)</f>
        <v>78972</v>
      </c>
      <c r="AD16" s="121">
        <f>+SUM(L16,U16)</f>
        <v>382975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388007</v>
      </c>
      <c r="AN16" s="121">
        <f>SUM(AO16:AR16)</f>
        <v>42921</v>
      </c>
      <c r="AO16" s="121">
        <v>26520</v>
      </c>
      <c r="AP16" s="121">
        <v>14208</v>
      </c>
      <c r="AQ16" s="121">
        <v>0</v>
      </c>
      <c r="AR16" s="121">
        <v>2193</v>
      </c>
      <c r="AS16" s="121">
        <f>SUM(AT16:AV16)</f>
        <v>191382</v>
      </c>
      <c r="AT16" s="121">
        <v>2407</v>
      </c>
      <c r="AU16" s="121">
        <v>161836</v>
      </c>
      <c r="AV16" s="121">
        <v>27139</v>
      </c>
      <c r="AW16" s="121">
        <v>60</v>
      </c>
      <c r="AX16" s="121">
        <f>SUM(AY16:BB16)</f>
        <v>153644</v>
      </c>
      <c r="AY16" s="121">
        <v>58918</v>
      </c>
      <c r="AZ16" s="121">
        <v>86735</v>
      </c>
      <c r="BA16" s="121">
        <v>7370</v>
      </c>
      <c r="BB16" s="121">
        <v>621</v>
      </c>
      <c r="BC16" s="121">
        <v>0</v>
      </c>
      <c r="BD16" s="121">
        <v>0</v>
      </c>
      <c r="BE16" s="121">
        <v>7685</v>
      </c>
      <c r="BF16" s="121">
        <f>SUM(AE16,+AM16,+BE16)</f>
        <v>395692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86317</v>
      </c>
      <c r="BP16" s="121">
        <f>SUM(BQ16:BT16)</f>
        <v>8221</v>
      </c>
      <c r="BQ16" s="121">
        <v>8221</v>
      </c>
      <c r="BR16" s="121">
        <v>0</v>
      </c>
      <c r="BS16" s="121">
        <v>0</v>
      </c>
      <c r="BT16" s="121">
        <v>0</v>
      </c>
      <c r="BU16" s="121">
        <f>SUM(BV16:BX16)</f>
        <v>59836</v>
      </c>
      <c r="BV16" s="121">
        <v>0</v>
      </c>
      <c r="BW16" s="121">
        <v>59836</v>
      </c>
      <c r="BX16" s="121">
        <v>0</v>
      </c>
      <c r="BY16" s="121">
        <v>0</v>
      </c>
      <c r="BZ16" s="121">
        <f>SUM(CA16:CD16)</f>
        <v>18260</v>
      </c>
      <c r="CA16" s="121">
        <v>0</v>
      </c>
      <c r="CB16" s="121">
        <v>18260</v>
      </c>
      <c r="CC16" s="121">
        <v>0</v>
      </c>
      <c r="CD16" s="121">
        <v>0</v>
      </c>
      <c r="CE16" s="121">
        <v>0</v>
      </c>
      <c r="CF16" s="121">
        <v>0</v>
      </c>
      <c r="CG16" s="121">
        <v>105</v>
      </c>
      <c r="CH16" s="121">
        <f>SUM(BG16,+BO16,+CG16)</f>
        <v>86422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474324</v>
      </c>
      <c r="CR16" s="121">
        <f>SUM(AN16,+BP16)</f>
        <v>51142</v>
      </c>
      <c r="CS16" s="121">
        <f>SUM(AO16,+BQ16)</f>
        <v>34741</v>
      </c>
      <c r="CT16" s="121">
        <f>SUM(AP16,+BR16)</f>
        <v>14208</v>
      </c>
      <c r="CU16" s="121">
        <f>SUM(AQ16,+BS16)</f>
        <v>0</v>
      </c>
      <c r="CV16" s="121">
        <f>SUM(AR16,+BT16)</f>
        <v>2193</v>
      </c>
      <c r="CW16" s="121">
        <f>SUM(AS16,+BU16)</f>
        <v>251218</v>
      </c>
      <c r="CX16" s="121">
        <f>SUM(AT16,+BV16)</f>
        <v>2407</v>
      </c>
      <c r="CY16" s="121">
        <f>SUM(AU16,+BW16)</f>
        <v>221672</v>
      </c>
      <c r="CZ16" s="121">
        <f>SUM(AV16,+BX16)</f>
        <v>27139</v>
      </c>
      <c r="DA16" s="121">
        <f>SUM(AW16,+BY16)</f>
        <v>60</v>
      </c>
      <c r="DB16" s="121">
        <f>SUM(AX16,+BZ16)</f>
        <v>171904</v>
      </c>
      <c r="DC16" s="121">
        <f>SUM(AY16,+CA16)</f>
        <v>58918</v>
      </c>
      <c r="DD16" s="121">
        <f>SUM(AZ16,+CB16)</f>
        <v>104995</v>
      </c>
      <c r="DE16" s="121">
        <f>SUM(BA16,+CC16)</f>
        <v>7370</v>
      </c>
      <c r="DF16" s="121">
        <f>SUM(BB16,+CD16)</f>
        <v>621</v>
      </c>
      <c r="DG16" s="121">
        <f>SUM(BC16,+CE16)</f>
        <v>0</v>
      </c>
      <c r="DH16" s="121">
        <f>SUM(BD16,+CF16)</f>
        <v>0</v>
      </c>
      <c r="DI16" s="121">
        <f>SUM(BE16,+CG16)</f>
        <v>7790</v>
      </c>
      <c r="DJ16" s="121">
        <f>SUM(BF16,+CH16)</f>
        <v>482114</v>
      </c>
    </row>
    <row r="17" spans="1:114" s="136" customFormat="1" ht="13.5" customHeight="1" x14ac:dyDescent="0.15">
      <c r="A17" s="119" t="s">
        <v>50</v>
      </c>
      <c r="B17" s="120" t="s">
        <v>349</v>
      </c>
      <c r="C17" s="119" t="s">
        <v>350</v>
      </c>
      <c r="D17" s="121">
        <f>SUM(E17,+L17)</f>
        <v>184816</v>
      </c>
      <c r="E17" s="121">
        <f>SUM(F17:I17,K17)</f>
        <v>31421</v>
      </c>
      <c r="F17" s="121">
        <v>0</v>
      </c>
      <c r="G17" s="121">
        <v>0</v>
      </c>
      <c r="H17" s="121">
        <v>0</v>
      </c>
      <c r="I17" s="121">
        <v>241</v>
      </c>
      <c r="J17" s="122" t="s">
        <v>394</v>
      </c>
      <c r="K17" s="121">
        <v>31180</v>
      </c>
      <c r="L17" s="121">
        <v>153395</v>
      </c>
      <c r="M17" s="121">
        <f>SUM(N17,+U17)</f>
        <v>129634</v>
      </c>
      <c r="N17" s="121">
        <f>SUM(O17:R17,T17)</f>
        <v>62354</v>
      </c>
      <c r="O17" s="121">
        <v>0</v>
      </c>
      <c r="P17" s="121">
        <v>0</v>
      </c>
      <c r="Q17" s="121">
        <v>0</v>
      </c>
      <c r="R17" s="121">
        <v>62354</v>
      </c>
      <c r="S17" s="122" t="s">
        <v>394</v>
      </c>
      <c r="T17" s="121">
        <v>0</v>
      </c>
      <c r="U17" s="121">
        <v>67280</v>
      </c>
      <c r="V17" s="121">
        <f>+SUM(D17,M17)</f>
        <v>314450</v>
      </c>
      <c r="W17" s="121">
        <f>+SUM(E17,N17)</f>
        <v>93775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62595</v>
      </c>
      <c r="AB17" s="122" t="str">
        <f>IF(+SUM(J17,S17)=0,"-",+SUM(J17,S17))</f>
        <v>-</v>
      </c>
      <c r="AC17" s="121">
        <f>+SUM(K17,T17)</f>
        <v>31180</v>
      </c>
      <c r="AD17" s="121">
        <f>+SUM(L17,U17)</f>
        <v>220675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184816</v>
      </c>
      <c r="AN17" s="121">
        <f>SUM(AO17:AR17)</f>
        <v>17219</v>
      </c>
      <c r="AO17" s="121">
        <v>2553</v>
      </c>
      <c r="AP17" s="121">
        <v>0</v>
      </c>
      <c r="AQ17" s="121">
        <v>8570</v>
      </c>
      <c r="AR17" s="121">
        <v>6096</v>
      </c>
      <c r="AS17" s="121">
        <f>SUM(AT17:AV17)</f>
        <v>4617</v>
      </c>
      <c r="AT17" s="121">
        <v>0</v>
      </c>
      <c r="AU17" s="121">
        <v>0</v>
      </c>
      <c r="AV17" s="121">
        <v>4617</v>
      </c>
      <c r="AW17" s="121">
        <v>0</v>
      </c>
      <c r="AX17" s="121">
        <f>SUM(AY17:BB17)</f>
        <v>162980</v>
      </c>
      <c r="AY17" s="121">
        <v>107239</v>
      </c>
      <c r="AZ17" s="121">
        <v>42040</v>
      </c>
      <c r="BA17" s="121">
        <v>13701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184816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129634</v>
      </c>
      <c r="BP17" s="121">
        <f>SUM(BQ17:BT17)</f>
        <v>58277</v>
      </c>
      <c r="BQ17" s="121">
        <v>58277</v>
      </c>
      <c r="BR17" s="121">
        <v>0</v>
      </c>
      <c r="BS17" s="121">
        <v>0</v>
      </c>
      <c r="BT17" s="121">
        <v>0</v>
      </c>
      <c r="BU17" s="121">
        <f>SUM(BV17:BX17)</f>
        <v>63983</v>
      </c>
      <c r="BV17" s="121">
        <v>0</v>
      </c>
      <c r="BW17" s="121">
        <v>63983</v>
      </c>
      <c r="BX17" s="121">
        <v>0</v>
      </c>
      <c r="BY17" s="121">
        <v>0</v>
      </c>
      <c r="BZ17" s="121">
        <f>SUM(CA17:CD17)</f>
        <v>7374</v>
      </c>
      <c r="CA17" s="121">
        <v>0</v>
      </c>
      <c r="CB17" s="121">
        <v>7374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129634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314450</v>
      </c>
      <c r="CR17" s="121">
        <f>SUM(AN17,+BP17)</f>
        <v>75496</v>
      </c>
      <c r="CS17" s="121">
        <f>SUM(AO17,+BQ17)</f>
        <v>60830</v>
      </c>
      <c r="CT17" s="121">
        <f>SUM(AP17,+BR17)</f>
        <v>0</v>
      </c>
      <c r="CU17" s="121">
        <f>SUM(AQ17,+BS17)</f>
        <v>8570</v>
      </c>
      <c r="CV17" s="121">
        <f>SUM(AR17,+BT17)</f>
        <v>6096</v>
      </c>
      <c r="CW17" s="121">
        <f>SUM(AS17,+BU17)</f>
        <v>68600</v>
      </c>
      <c r="CX17" s="121">
        <f>SUM(AT17,+BV17)</f>
        <v>0</v>
      </c>
      <c r="CY17" s="121">
        <f>SUM(AU17,+BW17)</f>
        <v>63983</v>
      </c>
      <c r="CZ17" s="121">
        <f>SUM(AV17,+BX17)</f>
        <v>4617</v>
      </c>
      <c r="DA17" s="121">
        <f>SUM(AW17,+BY17)</f>
        <v>0</v>
      </c>
      <c r="DB17" s="121">
        <f>SUM(AX17,+BZ17)</f>
        <v>170354</v>
      </c>
      <c r="DC17" s="121">
        <f>SUM(AY17,+CA17)</f>
        <v>107239</v>
      </c>
      <c r="DD17" s="121">
        <f>SUM(AZ17,+CB17)</f>
        <v>49414</v>
      </c>
      <c r="DE17" s="121">
        <f>SUM(BA17,+CC17)</f>
        <v>13701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314450</v>
      </c>
    </row>
    <row r="18" spans="1:114" s="136" customFormat="1" ht="13.5" customHeight="1" x14ac:dyDescent="0.15">
      <c r="A18" s="119" t="s">
        <v>50</v>
      </c>
      <c r="B18" s="120" t="s">
        <v>351</v>
      </c>
      <c r="C18" s="119" t="s">
        <v>352</v>
      </c>
      <c r="D18" s="121">
        <f>SUM(E18,+L18)</f>
        <v>100217</v>
      </c>
      <c r="E18" s="121">
        <f>SUM(F18:I18,K18)</f>
        <v>11663</v>
      </c>
      <c r="F18" s="121">
        <v>0</v>
      </c>
      <c r="G18" s="121">
        <v>0</v>
      </c>
      <c r="H18" s="121">
        <v>0</v>
      </c>
      <c r="I18" s="121">
        <v>1724</v>
      </c>
      <c r="J18" s="122" t="s">
        <v>394</v>
      </c>
      <c r="K18" s="121">
        <v>9939</v>
      </c>
      <c r="L18" s="121">
        <v>88554</v>
      </c>
      <c r="M18" s="121">
        <f>SUM(N18,+U18)</f>
        <v>30889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394</v>
      </c>
      <c r="T18" s="121">
        <v>0</v>
      </c>
      <c r="U18" s="121">
        <v>30889</v>
      </c>
      <c r="V18" s="121">
        <f>+SUM(D18,M18)</f>
        <v>131106</v>
      </c>
      <c r="W18" s="121">
        <f>+SUM(E18,N18)</f>
        <v>11663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1724</v>
      </c>
      <c r="AB18" s="122" t="str">
        <f>IF(+SUM(J18,S18)=0,"-",+SUM(J18,S18))</f>
        <v>-</v>
      </c>
      <c r="AC18" s="121">
        <f>+SUM(K18,T18)</f>
        <v>9939</v>
      </c>
      <c r="AD18" s="121">
        <f>+SUM(L18,U18)</f>
        <v>119443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99952</v>
      </c>
      <c r="AN18" s="121">
        <f>SUM(AO18:AR18)</f>
        <v>7941</v>
      </c>
      <c r="AO18" s="121">
        <v>3206</v>
      </c>
      <c r="AP18" s="121">
        <v>0</v>
      </c>
      <c r="AQ18" s="121">
        <v>3206</v>
      </c>
      <c r="AR18" s="121">
        <v>1529</v>
      </c>
      <c r="AS18" s="121">
        <f>SUM(AT18:AV18)</f>
        <v>10036</v>
      </c>
      <c r="AT18" s="121">
        <v>0</v>
      </c>
      <c r="AU18" s="121">
        <v>1061</v>
      </c>
      <c r="AV18" s="121">
        <v>8975</v>
      </c>
      <c r="AW18" s="121">
        <v>0</v>
      </c>
      <c r="AX18" s="121">
        <f>SUM(AY18:BB18)</f>
        <v>81975</v>
      </c>
      <c r="AY18" s="121">
        <v>40840</v>
      </c>
      <c r="AZ18" s="121">
        <v>34181</v>
      </c>
      <c r="BA18" s="121">
        <v>6954</v>
      </c>
      <c r="BB18" s="121">
        <v>0</v>
      </c>
      <c r="BC18" s="121">
        <v>0</v>
      </c>
      <c r="BD18" s="121">
        <v>0</v>
      </c>
      <c r="BE18" s="121">
        <v>265</v>
      </c>
      <c r="BF18" s="121">
        <f>SUM(AE18,+AM18,+BE18)</f>
        <v>100217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30889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30889</v>
      </c>
      <c r="CA18" s="121">
        <v>0</v>
      </c>
      <c r="CB18" s="121">
        <v>0</v>
      </c>
      <c r="CC18" s="121">
        <v>30889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30889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130841</v>
      </c>
      <c r="CR18" s="121">
        <f>SUM(AN18,+BP18)</f>
        <v>7941</v>
      </c>
      <c r="CS18" s="121">
        <f>SUM(AO18,+BQ18)</f>
        <v>3206</v>
      </c>
      <c r="CT18" s="121">
        <f>SUM(AP18,+BR18)</f>
        <v>0</v>
      </c>
      <c r="CU18" s="121">
        <f>SUM(AQ18,+BS18)</f>
        <v>3206</v>
      </c>
      <c r="CV18" s="121">
        <f>SUM(AR18,+BT18)</f>
        <v>1529</v>
      </c>
      <c r="CW18" s="121">
        <f>SUM(AS18,+BU18)</f>
        <v>10036</v>
      </c>
      <c r="CX18" s="121">
        <f>SUM(AT18,+BV18)</f>
        <v>0</v>
      </c>
      <c r="CY18" s="121">
        <f>SUM(AU18,+BW18)</f>
        <v>1061</v>
      </c>
      <c r="CZ18" s="121">
        <f>SUM(AV18,+BX18)</f>
        <v>8975</v>
      </c>
      <c r="DA18" s="121">
        <f>SUM(AW18,+BY18)</f>
        <v>0</v>
      </c>
      <c r="DB18" s="121">
        <f>SUM(AX18,+BZ18)</f>
        <v>112864</v>
      </c>
      <c r="DC18" s="121">
        <f>SUM(AY18,+CA18)</f>
        <v>40840</v>
      </c>
      <c r="DD18" s="121">
        <f>SUM(AZ18,+CB18)</f>
        <v>34181</v>
      </c>
      <c r="DE18" s="121">
        <f>SUM(BA18,+CC18)</f>
        <v>37843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265</v>
      </c>
      <c r="DJ18" s="121">
        <f>SUM(BF18,+CH18)</f>
        <v>131106</v>
      </c>
    </row>
    <row r="19" spans="1:114" s="136" customFormat="1" ht="13.5" customHeight="1" x14ac:dyDescent="0.15">
      <c r="A19" s="119" t="s">
        <v>50</v>
      </c>
      <c r="B19" s="120" t="s">
        <v>353</v>
      </c>
      <c r="C19" s="119" t="s">
        <v>354</v>
      </c>
      <c r="D19" s="121">
        <f>SUM(E19,+L19)</f>
        <v>212433</v>
      </c>
      <c r="E19" s="121">
        <f>SUM(F19:I19,K19)</f>
        <v>2086</v>
      </c>
      <c r="F19" s="121">
        <v>0</v>
      </c>
      <c r="G19" s="121">
        <v>0</v>
      </c>
      <c r="H19" s="121">
        <v>0</v>
      </c>
      <c r="I19" s="121">
        <v>2086</v>
      </c>
      <c r="J19" s="122" t="s">
        <v>394</v>
      </c>
      <c r="K19" s="121">
        <v>0</v>
      </c>
      <c r="L19" s="121">
        <v>210347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394</v>
      </c>
      <c r="T19" s="121">
        <v>0</v>
      </c>
      <c r="U19" s="121">
        <v>0</v>
      </c>
      <c r="V19" s="121">
        <f>+SUM(D19,M19)</f>
        <v>212433</v>
      </c>
      <c r="W19" s="121">
        <f>+SUM(E19,N19)</f>
        <v>2086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2086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210347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208853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4633</v>
      </c>
      <c r="AT19" s="121">
        <v>0</v>
      </c>
      <c r="AU19" s="121">
        <v>0</v>
      </c>
      <c r="AV19" s="121">
        <v>4633</v>
      </c>
      <c r="AW19" s="121">
        <v>0</v>
      </c>
      <c r="AX19" s="121">
        <f>SUM(AY19:BB19)</f>
        <v>204220</v>
      </c>
      <c r="AY19" s="121">
        <v>102267</v>
      </c>
      <c r="AZ19" s="121">
        <v>93453</v>
      </c>
      <c r="BA19" s="121">
        <v>7531</v>
      </c>
      <c r="BB19" s="121">
        <v>969</v>
      </c>
      <c r="BC19" s="121">
        <v>0</v>
      </c>
      <c r="BD19" s="121">
        <v>0</v>
      </c>
      <c r="BE19" s="121">
        <v>3580</v>
      </c>
      <c r="BF19" s="121">
        <f>SUM(AE19,+AM19,+BE19)</f>
        <v>212433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208853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4633</v>
      </c>
      <c r="CX19" s="121">
        <f>SUM(AT19,+BV19)</f>
        <v>0</v>
      </c>
      <c r="CY19" s="121">
        <f>SUM(AU19,+BW19)</f>
        <v>0</v>
      </c>
      <c r="CZ19" s="121">
        <f>SUM(AV19,+BX19)</f>
        <v>4633</v>
      </c>
      <c r="DA19" s="121">
        <f>SUM(AW19,+BY19)</f>
        <v>0</v>
      </c>
      <c r="DB19" s="121">
        <f>SUM(AX19,+BZ19)</f>
        <v>204220</v>
      </c>
      <c r="DC19" s="121">
        <f>SUM(AY19,+CA19)</f>
        <v>102267</v>
      </c>
      <c r="DD19" s="121">
        <f>SUM(AZ19,+CB19)</f>
        <v>93453</v>
      </c>
      <c r="DE19" s="121">
        <f>SUM(BA19,+CC19)</f>
        <v>7531</v>
      </c>
      <c r="DF19" s="121">
        <f>SUM(BB19,+CD19)</f>
        <v>969</v>
      </c>
      <c r="DG19" s="121">
        <f>SUM(BC19,+CE19)</f>
        <v>0</v>
      </c>
      <c r="DH19" s="121">
        <f>SUM(BD19,+CF19)</f>
        <v>0</v>
      </c>
      <c r="DI19" s="121">
        <f>SUM(BE19,+CG19)</f>
        <v>3580</v>
      </c>
      <c r="DJ19" s="121">
        <f>SUM(BF19,+CH19)</f>
        <v>212433</v>
      </c>
    </row>
    <row r="20" spans="1:114" s="136" customFormat="1" ht="13.5" customHeight="1" x14ac:dyDescent="0.15">
      <c r="A20" s="119" t="s">
        <v>50</v>
      </c>
      <c r="B20" s="120" t="s">
        <v>355</v>
      </c>
      <c r="C20" s="119" t="s">
        <v>356</v>
      </c>
      <c r="D20" s="121">
        <f>SUM(E20,+L20)</f>
        <v>90824</v>
      </c>
      <c r="E20" s="121">
        <f>SUM(F20:I20,K20)</f>
        <v>6455</v>
      </c>
      <c r="F20" s="121">
        <v>0</v>
      </c>
      <c r="G20" s="121">
        <v>0</v>
      </c>
      <c r="H20" s="121">
        <v>0</v>
      </c>
      <c r="I20" s="121">
        <v>0</v>
      </c>
      <c r="J20" s="122" t="s">
        <v>394</v>
      </c>
      <c r="K20" s="121">
        <v>6455</v>
      </c>
      <c r="L20" s="121">
        <v>84369</v>
      </c>
      <c r="M20" s="121">
        <f>SUM(N20,+U20)</f>
        <v>7914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394</v>
      </c>
      <c r="T20" s="121">
        <v>0</v>
      </c>
      <c r="U20" s="121">
        <v>7914</v>
      </c>
      <c r="V20" s="121">
        <f>+SUM(D20,M20)</f>
        <v>98738</v>
      </c>
      <c r="W20" s="121">
        <f>+SUM(E20,N20)</f>
        <v>6455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6455</v>
      </c>
      <c r="AD20" s="121">
        <f>+SUM(L20,U20)</f>
        <v>92283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90824</v>
      </c>
      <c r="AN20" s="121">
        <f>SUM(AO20:AR20)</f>
        <v>31007</v>
      </c>
      <c r="AO20" s="121">
        <v>8254</v>
      </c>
      <c r="AP20" s="121">
        <v>20087</v>
      </c>
      <c r="AQ20" s="121">
        <v>2666</v>
      </c>
      <c r="AR20" s="121">
        <v>0</v>
      </c>
      <c r="AS20" s="121">
        <f>SUM(AT20:AV20)</f>
        <v>11515</v>
      </c>
      <c r="AT20" s="121">
        <v>5728</v>
      </c>
      <c r="AU20" s="121">
        <v>3074</v>
      </c>
      <c r="AV20" s="121">
        <v>2713</v>
      </c>
      <c r="AW20" s="121">
        <v>0</v>
      </c>
      <c r="AX20" s="121">
        <f>SUM(AY20:BB20)</f>
        <v>48302</v>
      </c>
      <c r="AY20" s="121">
        <v>1331</v>
      </c>
      <c r="AZ20" s="121">
        <v>43847</v>
      </c>
      <c r="BA20" s="121">
        <v>3124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90824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7914</v>
      </c>
      <c r="BP20" s="121">
        <f>SUM(BQ20:BT20)</f>
        <v>4888</v>
      </c>
      <c r="BQ20" s="121">
        <v>0</v>
      </c>
      <c r="BR20" s="121">
        <v>0</v>
      </c>
      <c r="BS20" s="121">
        <v>4888</v>
      </c>
      <c r="BT20" s="121">
        <v>0</v>
      </c>
      <c r="BU20" s="121">
        <f>SUM(BV20:BX20)</f>
        <v>2820</v>
      </c>
      <c r="BV20" s="121">
        <v>0</v>
      </c>
      <c r="BW20" s="121">
        <v>2820</v>
      </c>
      <c r="BX20" s="121">
        <v>0</v>
      </c>
      <c r="BY20" s="121">
        <v>0</v>
      </c>
      <c r="BZ20" s="121">
        <f>SUM(CA20:CD20)</f>
        <v>206</v>
      </c>
      <c r="CA20" s="121">
        <v>0</v>
      </c>
      <c r="CB20" s="121">
        <v>206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7914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98738</v>
      </c>
      <c r="CR20" s="121">
        <f>SUM(AN20,+BP20)</f>
        <v>35895</v>
      </c>
      <c r="CS20" s="121">
        <f>SUM(AO20,+BQ20)</f>
        <v>8254</v>
      </c>
      <c r="CT20" s="121">
        <f>SUM(AP20,+BR20)</f>
        <v>20087</v>
      </c>
      <c r="CU20" s="121">
        <f>SUM(AQ20,+BS20)</f>
        <v>7554</v>
      </c>
      <c r="CV20" s="121">
        <f>SUM(AR20,+BT20)</f>
        <v>0</v>
      </c>
      <c r="CW20" s="121">
        <f>SUM(AS20,+BU20)</f>
        <v>14335</v>
      </c>
      <c r="CX20" s="121">
        <f>SUM(AT20,+BV20)</f>
        <v>5728</v>
      </c>
      <c r="CY20" s="121">
        <f>SUM(AU20,+BW20)</f>
        <v>5894</v>
      </c>
      <c r="CZ20" s="121">
        <f>SUM(AV20,+BX20)</f>
        <v>2713</v>
      </c>
      <c r="DA20" s="121">
        <f>SUM(AW20,+BY20)</f>
        <v>0</v>
      </c>
      <c r="DB20" s="121">
        <f>SUM(AX20,+BZ20)</f>
        <v>48508</v>
      </c>
      <c r="DC20" s="121">
        <f>SUM(AY20,+CA20)</f>
        <v>1331</v>
      </c>
      <c r="DD20" s="121">
        <f>SUM(AZ20,+CB20)</f>
        <v>44053</v>
      </c>
      <c r="DE20" s="121">
        <f>SUM(BA20,+CC20)</f>
        <v>3124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98738</v>
      </c>
    </row>
    <row r="21" spans="1:114" s="136" customFormat="1" ht="13.5" customHeight="1" x14ac:dyDescent="0.15">
      <c r="A21" s="119" t="s">
        <v>50</v>
      </c>
      <c r="B21" s="120" t="s">
        <v>357</v>
      </c>
      <c r="C21" s="119" t="s">
        <v>358</v>
      </c>
      <c r="D21" s="121">
        <f>SUM(E21,+L21)</f>
        <v>203621</v>
      </c>
      <c r="E21" s="121">
        <f>SUM(F21:I21,K21)</f>
        <v>39787</v>
      </c>
      <c r="F21" s="121">
        <v>0</v>
      </c>
      <c r="G21" s="121">
        <v>0</v>
      </c>
      <c r="H21" s="121">
        <v>0</v>
      </c>
      <c r="I21" s="121">
        <v>39401</v>
      </c>
      <c r="J21" s="122" t="s">
        <v>394</v>
      </c>
      <c r="K21" s="121">
        <v>386</v>
      </c>
      <c r="L21" s="121">
        <v>163834</v>
      </c>
      <c r="M21" s="121">
        <f>SUM(N21,+U21)</f>
        <v>112513</v>
      </c>
      <c r="N21" s="121">
        <f>SUM(O21:R21,T21)</f>
        <v>21323</v>
      </c>
      <c r="O21" s="121">
        <v>0</v>
      </c>
      <c r="P21" s="121">
        <v>0</v>
      </c>
      <c r="Q21" s="121">
        <v>0</v>
      </c>
      <c r="R21" s="121">
        <v>21323</v>
      </c>
      <c r="S21" s="122" t="s">
        <v>394</v>
      </c>
      <c r="T21" s="121">
        <v>0</v>
      </c>
      <c r="U21" s="121">
        <v>91190</v>
      </c>
      <c r="V21" s="121">
        <f>+SUM(D21,M21)</f>
        <v>316134</v>
      </c>
      <c r="W21" s="121">
        <f>+SUM(E21,N21)</f>
        <v>61110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60724</v>
      </c>
      <c r="AB21" s="122" t="str">
        <f>IF(+SUM(J21,S21)=0,"-",+SUM(J21,S21))</f>
        <v>-</v>
      </c>
      <c r="AC21" s="121">
        <f>+SUM(K21,T21)</f>
        <v>386</v>
      </c>
      <c r="AD21" s="121">
        <f>+SUM(L21,U21)</f>
        <v>255024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69174</v>
      </c>
      <c r="AN21" s="121">
        <f>SUM(AO21:AR21)</f>
        <v>5760</v>
      </c>
      <c r="AO21" s="121">
        <v>5760</v>
      </c>
      <c r="AP21" s="121">
        <v>0</v>
      </c>
      <c r="AQ21" s="121">
        <v>0</v>
      </c>
      <c r="AR21" s="121">
        <v>0</v>
      </c>
      <c r="AS21" s="121">
        <f>SUM(AT21:AV21)</f>
        <v>351</v>
      </c>
      <c r="AT21" s="121">
        <v>351</v>
      </c>
      <c r="AU21" s="121">
        <v>0</v>
      </c>
      <c r="AV21" s="121">
        <v>0</v>
      </c>
      <c r="AW21" s="121">
        <v>0</v>
      </c>
      <c r="AX21" s="121">
        <f>SUM(AY21:BB21)</f>
        <v>63063</v>
      </c>
      <c r="AY21" s="121">
        <v>50809</v>
      </c>
      <c r="AZ21" s="121">
        <v>0</v>
      </c>
      <c r="BA21" s="121">
        <v>0</v>
      </c>
      <c r="BB21" s="121">
        <v>12254</v>
      </c>
      <c r="BC21" s="121">
        <v>134447</v>
      </c>
      <c r="BD21" s="121">
        <v>0</v>
      </c>
      <c r="BE21" s="121">
        <v>0</v>
      </c>
      <c r="BF21" s="121">
        <f>SUM(AE21,+AM21,+BE21)</f>
        <v>69174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28853</v>
      </c>
      <c r="BP21" s="121">
        <f>SUM(BQ21:BT21)</f>
        <v>1490</v>
      </c>
      <c r="BQ21" s="121">
        <v>1490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27363</v>
      </c>
      <c r="CA21" s="121">
        <v>27363</v>
      </c>
      <c r="CB21" s="121">
        <v>0</v>
      </c>
      <c r="CC21" s="121">
        <v>0</v>
      </c>
      <c r="CD21" s="121">
        <v>0</v>
      </c>
      <c r="CE21" s="121">
        <v>83660</v>
      </c>
      <c r="CF21" s="121">
        <v>0</v>
      </c>
      <c r="CG21" s="121">
        <v>0</v>
      </c>
      <c r="CH21" s="121">
        <f>SUM(BG21,+BO21,+CG21)</f>
        <v>28853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98027</v>
      </c>
      <c r="CR21" s="121">
        <f>SUM(AN21,+BP21)</f>
        <v>7250</v>
      </c>
      <c r="CS21" s="121">
        <f>SUM(AO21,+BQ21)</f>
        <v>7250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351</v>
      </c>
      <c r="CX21" s="121">
        <f>SUM(AT21,+BV21)</f>
        <v>351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90426</v>
      </c>
      <c r="DC21" s="121">
        <f>SUM(AY21,+CA21)</f>
        <v>78172</v>
      </c>
      <c r="DD21" s="121">
        <f>SUM(AZ21,+CB21)</f>
        <v>0</v>
      </c>
      <c r="DE21" s="121">
        <f>SUM(BA21,+CC21)</f>
        <v>0</v>
      </c>
      <c r="DF21" s="121">
        <f>SUM(BB21,+CD21)</f>
        <v>12254</v>
      </c>
      <c r="DG21" s="121">
        <f>SUM(BC21,+CE21)</f>
        <v>218107</v>
      </c>
      <c r="DH21" s="121">
        <f>SUM(BD21,+CF21)</f>
        <v>0</v>
      </c>
      <c r="DI21" s="121">
        <f>SUM(BE21,+CG21)</f>
        <v>0</v>
      </c>
      <c r="DJ21" s="121">
        <f>SUM(BF21,+CH21)</f>
        <v>98027</v>
      </c>
    </row>
    <row r="22" spans="1:114" s="136" customFormat="1" ht="13.5" customHeight="1" x14ac:dyDescent="0.15">
      <c r="A22" s="119" t="s">
        <v>50</v>
      </c>
      <c r="B22" s="120" t="s">
        <v>361</v>
      </c>
      <c r="C22" s="119" t="s">
        <v>362</v>
      </c>
      <c r="D22" s="121">
        <f>SUM(E22,+L22)</f>
        <v>181610</v>
      </c>
      <c r="E22" s="121">
        <f>SUM(F22:I22,K22)</f>
        <v>31308</v>
      </c>
      <c r="F22" s="121">
        <v>0</v>
      </c>
      <c r="G22" s="121">
        <v>0</v>
      </c>
      <c r="H22" s="121">
        <v>0</v>
      </c>
      <c r="I22" s="121">
        <v>31308</v>
      </c>
      <c r="J22" s="122" t="s">
        <v>394</v>
      </c>
      <c r="K22" s="121">
        <v>0</v>
      </c>
      <c r="L22" s="121">
        <v>150302</v>
      </c>
      <c r="M22" s="121">
        <f>SUM(N22,+U22)</f>
        <v>123626</v>
      </c>
      <c r="N22" s="121">
        <f>SUM(O22:R22,T22)</f>
        <v>1703</v>
      </c>
      <c r="O22" s="121">
        <v>0</v>
      </c>
      <c r="P22" s="121">
        <v>0</v>
      </c>
      <c r="Q22" s="121">
        <v>0</v>
      </c>
      <c r="R22" s="121">
        <v>1703</v>
      </c>
      <c r="S22" s="122" t="s">
        <v>394</v>
      </c>
      <c r="T22" s="121">
        <v>0</v>
      </c>
      <c r="U22" s="121">
        <v>121923</v>
      </c>
      <c r="V22" s="121">
        <f>+SUM(D22,M22)</f>
        <v>305236</v>
      </c>
      <c r="W22" s="121">
        <f>+SUM(E22,N22)</f>
        <v>33011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33011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272225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66286</v>
      </c>
      <c r="AN22" s="121">
        <f>SUM(AO22:AR22)</f>
        <v>7272</v>
      </c>
      <c r="AO22" s="121">
        <v>7272</v>
      </c>
      <c r="AP22" s="121">
        <v>0</v>
      </c>
      <c r="AQ22" s="121">
        <v>0</v>
      </c>
      <c r="AR22" s="121">
        <v>0</v>
      </c>
      <c r="AS22" s="121">
        <f>SUM(AT22:AV22)</f>
        <v>57007</v>
      </c>
      <c r="AT22" s="121">
        <v>57007</v>
      </c>
      <c r="AU22" s="121">
        <v>0</v>
      </c>
      <c r="AV22" s="121">
        <v>0</v>
      </c>
      <c r="AW22" s="121">
        <v>0</v>
      </c>
      <c r="AX22" s="121">
        <f>SUM(AY22:BB22)</f>
        <v>2007</v>
      </c>
      <c r="AY22" s="121">
        <v>0</v>
      </c>
      <c r="AZ22" s="121">
        <v>2007</v>
      </c>
      <c r="BA22" s="121">
        <v>0</v>
      </c>
      <c r="BB22" s="121">
        <v>0</v>
      </c>
      <c r="BC22" s="121">
        <v>115324</v>
      </c>
      <c r="BD22" s="121">
        <v>0</v>
      </c>
      <c r="BE22" s="121">
        <v>0</v>
      </c>
      <c r="BF22" s="121">
        <f>SUM(AE22,+AM22,+BE22)</f>
        <v>66286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123626</v>
      </c>
      <c r="BP22" s="121">
        <f>SUM(BQ22:BT22)</f>
        <v>6718</v>
      </c>
      <c r="BQ22" s="121">
        <v>6718</v>
      </c>
      <c r="BR22" s="121">
        <v>0</v>
      </c>
      <c r="BS22" s="121">
        <v>0</v>
      </c>
      <c r="BT22" s="121">
        <v>0</v>
      </c>
      <c r="BU22" s="121">
        <f>SUM(BV22:BX22)</f>
        <v>41298</v>
      </c>
      <c r="BV22" s="121">
        <v>0</v>
      </c>
      <c r="BW22" s="121">
        <v>0</v>
      </c>
      <c r="BX22" s="121">
        <v>41298</v>
      </c>
      <c r="BY22" s="121">
        <v>0</v>
      </c>
      <c r="BZ22" s="121">
        <f>SUM(CA22:CD22)</f>
        <v>75610</v>
      </c>
      <c r="CA22" s="121">
        <v>0</v>
      </c>
      <c r="CB22" s="121">
        <v>0</v>
      </c>
      <c r="CC22" s="121">
        <v>75610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123626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189912</v>
      </c>
      <c r="CR22" s="121">
        <f>SUM(AN22,+BP22)</f>
        <v>13990</v>
      </c>
      <c r="CS22" s="121">
        <f>SUM(AO22,+BQ22)</f>
        <v>13990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98305</v>
      </c>
      <c r="CX22" s="121">
        <f>SUM(AT22,+BV22)</f>
        <v>57007</v>
      </c>
      <c r="CY22" s="121">
        <f>SUM(AU22,+BW22)</f>
        <v>0</v>
      </c>
      <c r="CZ22" s="121">
        <f>SUM(AV22,+BX22)</f>
        <v>41298</v>
      </c>
      <c r="DA22" s="121">
        <f>SUM(AW22,+BY22)</f>
        <v>0</v>
      </c>
      <c r="DB22" s="121">
        <f>SUM(AX22,+BZ22)</f>
        <v>77617</v>
      </c>
      <c r="DC22" s="121">
        <f>SUM(AY22,+CA22)</f>
        <v>0</v>
      </c>
      <c r="DD22" s="121">
        <f>SUM(AZ22,+CB22)</f>
        <v>2007</v>
      </c>
      <c r="DE22" s="121">
        <f>SUM(BA22,+CC22)</f>
        <v>75610</v>
      </c>
      <c r="DF22" s="121">
        <f>SUM(BB22,+CD22)</f>
        <v>0</v>
      </c>
      <c r="DG22" s="121">
        <f>SUM(BC22,+CE22)</f>
        <v>115324</v>
      </c>
      <c r="DH22" s="121">
        <f>SUM(BD22,+CF22)</f>
        <v>0</v>
      </c>
      <c r="DI22" s="121">
        <f>SUM(BE22,+CG22)</f>
        <v>0</v>
      </c>
      <c r="DJ22" s="121">
        <f>SUM(BF22,+CH22)</f>
        <v>189912</v>
      </c>
    </row>
    <row r="23" spans="1:114" s="136" customFormat="1" ht="13.5" customHeight="1" x14ac:dyDescent="0.15">
      <c r="A23" s="119" t="s">
        <v>50</v>
      </c>
      <c r="B23" s="120" t="s">
        <v>363</v>
      </c>
      <c r="C23" s="119" t="s">
        <v>364</v>
      </c>
      <c r="D23" s="121">
        <f>SUM(E23,+L23)</f>
        <v>26310</v>
      </c>
      <c r="E23" s="121">
        <f>SUM(F23:I23,K23)</f>
        <v>2026</v>
      </c>
      <c r="F23" s="121">
        <v>0</v>
      </c>
      <c r="G23" s="121">
        <v>0</v>
      </c>
      <c r="H23" s="121">
        <v>0</v>
      </c>
      <c r="I23" s="121">
        <v>1972</v>
      </c>
      <c r="J23" s="122" t="s">
        <v>394</v>
      </c>
      <c r="K23" s="121">
        <v>54</v>
      </c>
      <c r="L23" s="121">
        <v>24284</v>
      </c>
      <c r="M23" s="121">
        <f>SUM(N23,+U23)</f>
        <v>1039</v>
      </c>
      <c r="N23" s="121">
        <f>SUM(O23:R23,T23)</f>
        <v>132</v>
      </c>
      <c r="O23" s="121">
        <v>0</v>
      </c>
      <c r="P23" s="121">
        <v>0</v>
      </c>
      <c r="Q23" s="121">
        <v>0</v>
      </c>
      <c r="R23" s="121">
        <v>132</v>
      </c>
      <c r="S23" s="122" t="s">
        <v>394</v>
      </c>
      <c r="T23" s="121">
        <v>0</v>
      </c>
      <c r="U23" s="121">
        <v>907</v>
      </c>
      <c r="V23" s="121">
        <f>+SUM(D23,M23)</f>
        <v>27349</v>
      </c>
      <c r="W23" s="121">
        <f>+SUM(E23,N23)</f>
        <v>2158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2104</v>
      </c>
      <c r="AB23" s="122" t="str">
        <f>IF(+SUM(J23,S23)=0,"-",+SUM(J23,S23))</f>
        <v>-</v>
      </c>
      <c r="AC23" s="121">
        <f>+SUM(K23,T23)</f>
        <v>54</v>
      </c>
      <c r="AD23" s="121">
        <f>+SUM(L23,U23)</f>
        <v>25191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15098</v>
      </c>
      <c r="AN23" s="121">
        <f>SUM(AO23:AR23)</f>
        <v>7035</v>
      </c>
      <c r="AO23" s="121">
        <v>0</v>
      </c>
      <c r="AP23" s="121">
        <v>7035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8063</v>
      </c>
      <c r="AY23" s="121">
        <v>8063</v>
      </c>
      <c r="AZ23" s="121">
        <v>0</v>
      </c>
      <c r="BA23" s="121">
        <v>0</v>
      </c>
      <c r="BB23" s="121">
        <v>0</v>
      </c>
      <c r="BC23" s="121">
        <v>11212</v>
      </c>
      <c r="BD23" s="121">
        <v>0</v>
      </c>
      <c r="BE23" s="121">
        <v>0</v>
      </c>
      <c r="BF23" s="121">
        <f>SUM(AE23,+AM23,+BE23)</f>
        <v>15098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1039</v>
      </c>
      <c r="CH23" s="121">
        <f>SUM(BG23,+BO23,+CG23)</f>
        <v>1039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15098</v>
      </c>
      <c r="CR23" s="121">
        <f>SUM(AN23,+BP23)</f>
        <v>7035</v>
      </c>
      <c r="CS23" s="121">
        <f>SUM(AO23,+BQ23)</f>
        <v>0</v>
      </c>
      <c r="CT23" s="121">
        <f>SUM(AP23,+BR23)</f>
        <v>7035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8063</v>
      </c>
      <c r="DC23" s="121">
        <f>SUM(AY23,+CA23)</f>
        <v>8063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11212</v>
      </c>
      <c r="DH23" s="121">
        <f>SUM(BD23,+CF23)</f>
        <v>0</v>
      </c>
      <c r="DI23" s="121">
        <f>SUM(BE23,+CG23)</f>
        <v>1039</v>
      </c>
      <c r="DJ23" s="121">
        <f>SUM(BF23,+CH23)</f>
        <v>16137</v>
      </c>
    </row>
    <row r="24" spans="1:114" s="136" customFormat="1" ht="13.5" customHeight="1" x14ac:dyDescent="0.15">
      <c r="A24" s="119" t="s">
        <v>50</v>
      </c>
      <c r="B24" s="120" t="s">
        <v>365</v>
      </c>
      <c r="C24" s="119" t="s">
        <v>366</v>
      </c>
      <c r="D24" s="121">
        <f>SUM(E24,+L24)</f>
        <v>80558</v>
      </c>
      <c r="E24" s="121">
        <f>SUM(F24:I24,K24)</f>
        <v>7563</v>
      </c>
      <c r="F24" s="121">
        <v>0</v>
      </c>
      <c r="G24" s="121">
        <v>0</v>
      </c>
      <c r="H24" s="121">
        <v>0</v>
      </c>
      <c r="I24" s="121">
        <v>7560</v>
      </c>
      <c r="J24" s="122" t="s">
        <v>394</v>
      </c>
      <c r="K24" s="121">
        <v>3</v>
      </c>
      <c r="L24" s="121">
        <v>72995</v>
      </c>
      <c r="M24" s="121">
        <f>SUM(N24,+U24)</f>
        <v>20915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394</v>
      </c>
      <c r="T24" s="121">
        <v>0</v>
      </c>
      <c r="U24" s="121">
        <v>20915</v>
      </c>
      <c r="V24" s="121">
        <f>+SUM(D24,M24)</f>
        <v>101473</v>
      </c>
      <c r="W24" s="121">
        <f>+SUM(E24,N24)</f>
        <v>7563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7560</v>
      </c>
      <c r="AB24" s="122" t="str">
        <f>IF(+SUM(J24,S24)=0,"-",+SUM(J24,S24))</f>
        <v>-</v>
      </c>
      <c r="AC24" s="121">
        <f>+SUM(K24,T24)</f>
        <v>3</v>
      </c>
      <c r="AD24" s="121">
        <f>+SUM(L24,U24)</f>
        <v>93910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46289</v>
      </c>
      <c r="AN24" s="121">
        <f>SUM(AO24:AR24)</f>
        <v>3823</v>
      </c>
      <c r="AO24" s="121">
        <v>3823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42466</v>
      </c>
      <c r="AY24" s="121">
        <v>37962</v>
      </c>
      <c r="AZ24" s="121">
        <v>0</v>
      </c>
      <c r="BA24" s="121">
        <v>0</v>
      </c>
      <c r="BB24" s="121">
        <v>4504</v>
      </c>
      <c r="BC24" s="121">
        <v>34269</v>
      </c>
      <c r="BD24" s="121">
        <v>0</v>
      </c>
      <c r="BE24" s="121">
        <v>0</v>
      </c>
      <c r="BF24" s="121">
        <f>SUM(AE24,+AM24,+BE24)</f>
        <v>46289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20915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46289</v>
      </c>
      <c r="CR24" s="121">
        <f>SUM(AN24,+BP24)</f>
        <v>3823</v>
      </c>
      <c r="CS24" s="121">
        <f>SUM(AO24,+BQ24)</f>
        <v>3823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42466</v>
      </c>
      <c r="DC24" s="121">
        <f>SUM(AY24,+CA24)</f>
        <v>37962</v>
      </c>
      <c r="DD24" s="121">
        <f>SUM(AZ24,+CB24)</f>
        <v>0</v>
      </c>
      <c r="DE24" s="121">
        <f>SUM(BA24,+CC24)</f>
        <v>0</v>
      </c>
      <c r="DF24" s="121">
        <f>SUM(BB24,+CD24)</f>
        <v>4504</v>
      </c>
      <c r="DG24" s="121">
        <f>SUM(BC24,+CE24)</f>
        <v>55184</v>
      </c>
      <c r="DH24" s="121">
        <f>SUM(BD24,+CF24)</f>
        <v>0</v>
      </c>
      <c r="DI24" s="121">
        <f>SUM(BE24,+CG24)</f>
        <v>0</v>
      </c>
      <c r="DJ24" s="121">
        <f>SUM(BF24,+CH24)</f>
        <v>46289</v>
      </c>
    </row>
    <row r="25" spans="1:114" s="136" customFormat="1" ht="13.5" customHeight="1" x14ac:dyDescent="0.15">
      <c r="A25" s="119" t="s">
        <v>50</v>
      </c>
      <c r="B25" s="120" t="s">
        <v>367</v>
      </c>
      <c r="C25" s="119" t="s">
        <v>368</v>
      </c>
      <c r="D25" s="121">
        <f>SUM(E25,+L25)</f>
        <v>152013</v>
      </c>
      <c r="E25" s="121">
        <f>SUM(F25:I25,K25)</f>
        <v>22278</v>
      </c>
      <c r="F25" s="121">
        <v>0</v>
      </c>
      <c r="G25" s="121">
        <v>0</v>
      </c>
      <c r="H25" s="121">
        <v>0</v>
      </c>
      <c r="I25" s="121">
        <v>22278</v>
      </c>
      <c r="J25" s="122" t="s">
        <v>394</v>
      </c>
      <c r="K25" s="121">
        <v>0</v>
      </c>
      <c r="L25" s="121">
        <v>129735</v>
      </c>
      <c r="M25" s="121">
        <f>SUM(N25,+U25)</f>
        <v>54052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394</v>
      </c>
      <c r="T25" s="121">
        <v>0</v>
      </c>
      <c r="U25" s="121">
        <v>54052</v>
      </c>
      <c r="V25" s="121">
        <f>+SUM(D25,M25)</f>
        <v>206065</v>
      </c>
      <c r="W25" s="121">
        <f>+SUM(E25,N25)</f>
        <v>22278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22278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183787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66073</v>
      </c>
      <c r="AN25" s="121">
        <f>SUM(AO25:AR25)</f>
        <v>14657</v>
      </c>
      <c r="AO25" s="121">
        <v>14657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51416</v>
      </c>
      <c r="AY25" s="121">
        <v>51416</v>
      </c>
      <c r="AZ25" s="121">
        <v>0</v>
      </c>
      <c r="BA25" s="121">
        <v>0</v>
      </c>
      <c r="BB25" s="121">
        <v>0</v>
      </c>
      <c r="BC25" s="121">
        <v>85940</v>
      </c>
      <c r="BD25" s="121">
        <v>0</v>
      </c>
      <c r="BE25" s="121">
        <v>0</v>
      </c>
      <c r="BF25" s="121">
        <f>SUM(AE25,+AM25,+BE25)</f>
        <v>66073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54052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66073</v>
      </c>
      <c r="CR25" s="121">
        <f>SUM(AN25,+BP25)</f>
        <v>14657</v>
      </c>
      <c r="CS25" s="121">
        <f>SUM(AO25,+BQ25)</f>
        <v>14657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51416</v>
      </c>
      <c r="DC25" s="121">
        <f>SUM(AY25,+CA25)</f>
        <v>51416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139992</v>
      </c>
      <c r="DH25" s="121">
        <f>SUM(BD25,+CF25)</f>
        <v>0</v>
      </c>
      <c r="DI25" s="121">
        <f>SUM(BE25,+CG25)</f>
        <v>0</v>
      </c>
      <c r="DJ25" s="121">
        <f>SUM(BF25,+CH25)</f>
        <v>66073</v>
      </c>
    </row>
    <row r="26" spans="1:114" s="136" customFormat="1" ht="13.5" customHeight="1" x14ac:dyDescent="0.15">
      <c r="A26" s="119" t="s">
        <v>50</v>
      </c>
      <c r="B26" s="120" t="s">
        <v>371</v>
      </c>
      <c r="C26" s="119" t="s">
        <v>372</v>
      </c>
      <c r="D26" s="121">
        <f>SUM(E26,+L26)</f>
        <v>131865</v>
      </c>
      <c r="E26" s="121">
        <f>SUM(F26:I26,K26)</f>
        <v>15133</v>
      </c>
      <c r="F26" s="121">
        <v>0</v>
      </c>
      <c r="G26" s="121">
        <v>0</v>
      </c>
      <c r="H26" s="121">
        <v>0</v>
      </c>
      <c r="I26" s="121">
        <v>15133</v>
      </c>
      <c r="J26" s="122" t="s">
        <v>394</v>
      </c>
      <c r="K26" s="121">
        <v>0</v>
      </c>
      <c r="L26" s="121">
        <v>116732</v>
      </c>
      <c r="M26" s="121">
        <f>SUM(N26,+U26)</f>
        <v>51768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394</v>
      </c>
      <c r="T26" s="121">
        <v>0</v>
      </c>
      <c r="U26" s="121">
        <v>51768</v>
      </c>
      <c r="V26" s="121">
        <f>+SUM(D26,M26)</f>
        <v>183633</v>
      </c>
      <c r="W26" s="121">
        <f>+SUM(E26,N26)</f>
        <v>15133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15133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168500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63694</v>
      </c>
      <c r="AN26" s="121">
        <f>SUM(AO26:AR26)</f>
        <v>14561</v>
      </c>
      <c r="AO26" s="121">
        <v>14561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49133</v>
      </c>
      <c r="AY26" s="121">
        <v>49090</v>
      </c>
      <c r="AZ26" s="121">
        <v>43</v>
      </c>
      <c r="BA26" s="121">
        <v>0</v>
      </c>
      <c r="BB26" s="121">
        <v>0</v>
      </c>
      <c r="BC26" s="121">
        <v>57277</v>
      </c>
      <c r="BD26" s="121">
        <v>0</v>
      </c>
      <c r="BE26" s="121">
        <v>10894</v>
      </c>
      <c r="BF26" s="121">
        <f>SUM(AE26,+AM26,+BE26)</f>
        <v>74588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8425</v>
      </c>
      <c r="BP26" s="121">
        <f>SUM(BQ26:BT26)</f>
        <v>8425</v>
      </c>
      <c r="BQ26" s="121">
        <v>8425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43343</v>
      </c>
      <c r="CF26" s="121">
        <v>0</v>
      </c>
      <c r="CG26" s="121">
        <v>0</v>
      </c>
      <c r="CH26" s="121">
        <f>SUM(BG26,+BO26,+CG26)</f>
        <v>8425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72119</v>
      </c>
      <c r="CR26" s="121">
        <f>SUM(AN26,+BP26)</f>
        <v>22986</v>
      </c>
      <c r="CS26" s="121">
        <f>SUM(AO26,+BQ26)</f>
        <v>22986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49133</v>
      </c>
      <c r="DC26" s="121">
        <f>SUM(AY26,+CA26)</f>
        <v>49090</v>
      </c>
      <c r="DD26" s="121">
        <f>SUM(AZ26,+CB26)</f>
        <v>43</v>
      </c>
      <c r="DE26" s="121">
        <f>SUM(BA26,+CC26)</f>
        <v>0</v>
      </c>
      <c r="DF26" s="121">
        <f>SUM(BB26,+CD26)</f>
        <v>0</v>
      </c>
      <c r="DG26" s="121">
        <f>SUM(BC26,+CE26)</f>
        <v>100620</v>
      </c>
      <c r="DH26" s="121">
        <f>SUM(BD26,+CF26)</f>
        <v>0</v>
      </c>
      <c r="DI26" s="121">
        <f>SUM(BE26,+CG26)</f>
        <v>10894</v>
      </c>
      <c r="DJ26" s="121">
        <f>SUM(BF26,+CH26)</f>
        <v>83013</v>
      </c>
    </row>
    <row r="27" spans="1:114" s="136" customFormat="1" ht="13.5" customHeight="1" x14ac:dyDescent="0.15">
      <c r="A27" s="119" t="s">
        <v>50</v>
      </c>
      <c r="B27" s="120" t="s">
        <v>374</v>
      </c>
      <c r="C27" s="119" t="s">
        <v>375</v>
      </c>
      <c r="D27" s="121">
        <f>SUM(E27,+L27)</f>
        <v>212177</v>
      </c>
      <c r="E27" s="121">
        <f>SUM(F27:I27,K27)</f>
        <v>8530</v>
      </c>
      <c r="F27" s="121">
        <v>0</v>
      </c>
      <c r="G27" s="121">
        <v>0</v>
      </c>
      <c r="H27" s="121">
        <v>0</v>
      </c>
      <c r="I27" s="121">
        <v>1398</v>
      </c>
      <c r="J27" s="122" t="s">
        <v>394</v>
      </c>
      <c r="K27" s="121">
        <v>7132</v>
      </c>
      <c r="L27" s="121">
        <v>203647</v>
      </c>
      <c r="M27" s="121">
        <f>SUM(N27,+U27)</f>
        <v>93973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394</v>
      </c>
      <c r="T27" s="121">
        <v>0</v>
      </c>
      <c r="U27" s="121">
        <v>93973</v>
      </c>
      <c r="V27" s="121">
        <f>+SUM(D27,M27)</f>
        <v>306150</v>
      </c>
      <c r="W27" s="121">
        <f>+SUM(E27,N27)</f>
        <v>8530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1398</v>
      </c>
      <c r="AB27" s="122" t="str">
        <f>IF(+SUM(J27,S27)=0,"-",+SUM(J27,S27))</f>
        <v>-</v>
      </c>
      <c r="AC27" s="121">
        <f>+SUM(K27,T27)</f>
        <v>7132</v>
      </c>
      <c r="AD27" s="121">
        <f>+SUM(L27,U27)</f>
        <v>297620</v>
      </c>
      <c r="AE27" s="121">
        <f>SUM(AF27,+AK27)</f>
        <v>4667</v>
      </c>
      <c r="AF27" s="121">
        <f>SUM(AG27:AJ27)</f>
        <v>4667</v>
      </c>
      <c r="AG27" s="121">
        <v>4667</v>
      </c>
      <c r="AH27" s="121">
        <v>0</v>
      </c>
      <c r="AI27" s="121">
        <v>0</v>
      </c>
      <c r="AJ27" s="121">
        <v>0</v>
      </c>
      <c r="AK27" s="121">
        <v>0</v>
      </c>
      <c r="AL27" s="121">
        <v>19123</v>
      </c>
      <c r="AM27" s="121">
        <f>SUM(AN27,AS27,AW27,AX27,BD27)</f>
        <v>122980</v>
      </c>
      <c r="AN27" s="121">
        <f>SUM(AO27:AR27)</f>
        <v>5689</v>
      </c>
      <c r="AO27" s="121">
        <v>5689</v>
      </c>
      <c r="AP27" s="121">
        <v>0</v>
      </c>
      <c r="AQ27" s="121">
        <v>0</v>
      </c>
      <c r="AR27" s="121">
        <v>0</v>
      </c>
      <c r="AS27" s="121">
        <f>SUM(AT27:AV27)</f>
        <v>1359</v>
      </c>
      <c r="AT27" s="121">
        <v>0</v>
      </c>
      <c r="AU27" s="121">
        <v>1359</v>
      </c>
      <c r="AV27" s="121">
        <v>0</v>
      </c>
      <c r="AW27" s="121">
        <v>0</v>
      </c>
      <c r="AX27" s="121">
        <f>SUM(AY27:BB27)</f>
        <v>115129</v>
      </c>
      <c r="AY27" s="121">
        <v>54560</v>
      </c>
      <c r="AZ27" s="121">
        <v>60327</v>
      </c>
      <c r="BA27" s="121">
        <v>0</v>
      </c>
      <c r="BB27" s="121">
        <v>242</v>
      </c>
      <c r="BC27" s="121">
        <v>65380</v>
      </c>
      <c r="BD27" s="121">
        <v>803</v>
      </c>
      <c r="BE27" s="121">
        <v>27</v>
      </c>
      <c r="BF27" s="121">
        <f>SUM(AE27,+AM27,+BE27)</f>
        <v>127674</v>
      </c>
      <c r="BG27" s="121">
        <f>SUM(BH27,+BM27)</f>
        <v>19869</v>
      </c>
      <c r="BH27" s="121">
        <f>SUM(BI27:BL27)</f>
        <v>17922</v>
      </c>
      <c r="BI27" s="121">
        <v>0</v>
      </c>
      <c r="BJ27" s="121">
        <v>17922</v>
      </c>
      <c r="BK27" s="121">
        <v>0</v>
      </c>
      <c r="BL27" s="121">
        <v>0</v>
      </c>
      <c r="BM27" s="121">
        <v>1947</v>
      </c>
      <c r="BN27" s="121">
        <v>0</v>
      </c>
      <c r="BO27" s="121">
        <f>SUM(BP27,BU27,BY27,BZ27,CF27)</f>
        <v>74104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28449</v>
      </c>
      <c r="BV27" s="121">
        <v>0</v>
      </c>
      <c r="BW27" s="121">
        <v>21340</v>
      </c>
      <c r="BX27" s="121">
        <v>7109</v>
      </c>
      <c r="BY27" s="121">
        <v>0</v>
      </c>
      <c r="BZ27" s="121">
        <f>SUM(CA27:CD27)</f>
        <v>44895</v>
      </c>
      <c r="CA27" s="121">
        <v>0</v>
      </c>
      <c r="CB27" s="121">
        <v>42973</v>
      </c>
      <c r="CC27" s="121">
        <v>1922</v>
      </c>
      <c r="CD27" s="121">
        <v>0</v>
      </c>
      <c r="CE27" s="121">
        <v>0</v>
      </c>
      <c r="CF27" s="121">
        <v>760</v>
      </c>
      <c r="CG27" s="121">
        <v>0</v>
      </c>
      <c r="CH27" s="121">
        <f>SUM(BG27,+BO27,+CG27)</f>
        <v>93973</v>
      </c>
      <c r="CI27" s="121">
        <f>SUM(AE27,+BG27)</f>
        <v>24536</v>
      </c>
      <c r="CJ27" s="121">
        <f>SUM(AF27,+BH27)</f>
        <v>22589</v>
      </c>
      <c r="CK27" s="121">
        <f>SUM(AG27,+BI27)</f>
        <v>4667</v>
      </c>
      <c r="CL27" s="121">
        <f>SUM(AH27,+BJ27)</f>
        <v>17922</v>
      </c>
      <c r="CM27" s="121">
        <f>SUM(AI27,+BK27)</f>
        <v>0</v>
      </c>
      <c r="CN27" s="121">
        <f>SUM(AJ27,+BL27)</f>
        <v>0</v>
      </c>
      <c r="CO27" s="121">
        <f>SUM(AK27,+BM27)</f>
        <v>1947</v>
      </c>
      <c r="CP27" s="121">
        <f>SUM(AL27,+BN27)</f>
        <v>19123</v>
      </c>
      <c r="CQ27" s="121">
        <f>SUM(AM27,+BO27)</f>
        <v>197084</v>
      </c>
      <c r="CR27" s="121">
        <f>SUM(AN27,+BP27)</f>
        <v>5689</v>
      </c>
      <c r="CS27" s="121">
        <f>SUM(AO27,+BQ27)</f>
        <v>5689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29808</v>
      </c>
      <c r="CX27" s="121">
        <f>SUM(AT27,+BV27)</f>
        <v>0</v>
      </c>
      <c r="CY27" s="121">
        <f>SUM(AU27,+BW27)</f>
        <v>22699</v>
      </c>
      <c r="CZ27" s="121">
        <f>SUM(AV27,+BX27)</f>
        <v>7109</v>
      </c>
      <c r="DA27" s="121">
        <f>SUM(AW27,+BY27)</f>
        <v>0</v>
      </c>
      <c r="DB27" s="121">
        <f>SUM(AX27,+BZ27)</f>
        <v>160024</v>
      </c>
      <c r="DC27" s="121">
        <f>SUM(AY27,+CA27)</f>
        <v>54560</v>
      </c>
      <c r="DD27" s="121">
        <f>SUM(AZ27,+CB27)</f>
        <v>103300</v>
      </c>
      <c r="DE27" s="121">
        <f>SUM(BA27,+CC27)</f>
        <v>1922</v>
      </c>
      <c r="DF27" s="121">
        <f>SUM(BB27,+CD27)</f>
        <v>242</v>
      </c>
      <c r="DG27" s="121">
        <f>SUM(BC27,+CE27)</f>
        <v>65380</v>
      </c>
      <c r="DH27" s="121">
        <f>SUM(BD27,+CF27)</f>
        <v>1563</v>
      </c>
      <c r="DI27" s="121">
        <f>SUM(BE27,+CG27)</f>
        <v>27</v>
      </c>
      <c r="DJ27" s="121">
        <f>SUM(BF27,+CH27)</f>
        <v>221647</v>
      </c>
    </row>
    <row r="28" spans="1:114" s="136" customFormat="1" ht="13.5" customHeight="1" x14ac:dyDescent="0.15">
      <c r="A28" s="119" t="s">
        <v>50</v>
      </c>
      <c r="B28" s="120" t="s">
        <v>376</v>
      </c>
      <c r="C28" s="119" t="s">
        <v>377</v>
      </c>
      <c r="D28" s="121">
        <f>SUM(E28,+L28)</f>
        <v>27147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394</v>
      </c>
      <c r="K28" s="121">
        <v>0</v>
      </c>
      <c r="L28" s="121">
        <v>27147</v>
      </c>
      <c r="M28" s="121">
        <f>SUM(N28,+U28)</f>
        <v>19306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394</v>
      </c>
      <c r="T28" s="121">
        <v>0</v>
      </c>
      <c r="U28" s="121">
        <v>19306</v>
      </c>
      <c r="V28" s="121">
        <f>+SUM(D28,M28)</f>
        <v>46453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46453</v>
      </c>
      <c r="AE28" s="121">
        <f>SUM(AF28,+AK28)</f>
        <v>3108</v>
      </c>
      <c r="AF28" s="121">
        <f>SUM(AG28:AJ28)</f>
        <v>3108</v>
      </c>
      <c r="AG28" s="121">
        <v>3108</v>
      </c>
      <c r="AH28" s="121">
        <v>0</v>
      </c>
      <c r="AI28" s="121">
        <v>0</v>
      </c>
      <c r="AJ28" s="121">
        <v>0</v>
      </c>
      <c r="AK28" s="121">
        <v>0</v>
      </c>
      <c r="AL28" s="121">
        <v>4169</v>
      </c>
      <c r="AM28" s="121">
        <f>SUM(AN28,AS28,AW28,AX28,BD28)</f>
        <v>3075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3075</v>
      </c>
      <c r="AY28" s="121">
        <v>2179</v>
      </c>
      <c r="AZ28" s="121">
        <v>707</v>
      </c>
      <c r="BA28" s="121">
        <v>0</v>
      </c>
      <c r="BB28" s="121">
        <v>189</v>
      </c>
      <c r="BC28" s="121">
        <v>16795</v>
      </c>
      <c r="BD28" s="121">
        <v>0</v>
      </c>
      <c r="BE28" s="121">
        <v>0</v>
      </c>
      <c r="BF28" s="121">
        <f>SUM(AE28,+AM28,+BE28)</f>
        <v>6183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636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636</v>
      </c>
      <c r="CA28" s="121">
        <v>636</v>
      </c>
      <c r="CB28" s="121">
        <v>0</v>
      </c>
      <c r="CC28" s="121">
        <v>0</v>
      </c>
      <c r="CD28" s="121">
        <v>0</v>
      </c>
      <c r="CE28" s="121">
        <v>18670</v>
      </c>
      <c r="CF28" s="121">
        <v>0</v>
      </c>
      <c r="CG28" s="121">
        <v>0</v>
      </c>
      <c r="CH28" s="121">
        <f>SUM(BG28,+BO28,+CG28)</f>
        <v>636</v>
      </c>
      <c r="CI28" s="121">
        <f>SUM(AE28,+BG28)</f>
        <v>3108</v>
      </c>
      <c r="CJ28" s="121">
        <f>SUM(AF28,+BH28)</f>
        <v>3108</v>
      </c>
      <c r="CK28" s="121">
        <f>SUM(AG28,+BI28)</f>
        <v>3108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4169</v>
      </c>
      <c r="CQ28" s="121">
        <f>SUM(AM28,+BO28)</f>
        <v>3711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3711</v>
      </c>
      <c r="DC28" s="121">
        <f>SUM(AY28,+CA28)</f>
        <v>2815</v>
      </c>
      <c r="DD28" s="121">
        <f>SUM(AZ28,+CB28)</f>
        <v>707</v>
      </c>
      <c r="DE28" s="121">
        <f>SUM(BA28,+CC28)</f>
        <v>0</v>
      </c>
      <c r="DF28" s="121">
        <f>SUM(BB28,+CD28)</f>
        <v>189</v>
      </c>
      <c r="DG28" s="121">
        <f>SUM(BC28,+CE28)</f>
        <v>35465</v>
      </c>
      <c r="DH28" s="121">
        <f>SUM(BD28,+CF28)</f>
        <v>0</v>
      </c>
      <c r="DI28" s="121">
        <f>SUM(BE28,+CG28)</f>
        <v>0</v>
      </c>
      <c r="DJ28" s="121">
        <f>SUM(BF28,+CH28)</f>
        <v>6819</v>
      </c>
    </row>
    <row r="29" spans="1:114" s="136" customFormat="1" ht="13.5" customHeight="1" x14ac:dyDescent="0.15">
      <c r="A29" s="119" t="s">
        <v>50</v>
      </c>
      <c r="B29" s="120" t="s">
        <v>380</v>
      </c>
      <c r="C29" s="119" t="s">
        <v>381</v>
      </c>
      <c r="D29" s="121">
        <f>SUM(E29,+L29)</f>
        <v>55698</v>
      </c>
      <c r="E29" s="121">
        <f>SUM(F29:I29,K29)</f>
        <v>4671</v>
      </c>
      <c r="F29" s="121">
        <v>0</v>
      </c>
      <c r="G29" s="121">
        <v>0</v>
      </c>
      <c r="H29" s="121">
        <v>0</v>
      </c>
      <c r="I29" s="121">
        <v>0</v>
      </c>
      <c r="J29" s="122" t="s">
        <v>394</v>
      </c>
      <c r="K29" s="121">
        <v>4671</v>
      </c>
      <c r="L29" s="121">
        <v>51027</v>
      </c>
      <c r="M29" s="121">
        <f>SUM(N29,+U29)</f>
        <v>28787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394</v>
      </c>
      <c r="T29" s="121">
        <v>0</v>
      </c>
      <c r="U29" s="121">
        <v>28787</v>
      </c>
      <c r="V29" s="121">
        <f>+SUM(D29,M29)</f>
        <v>84485</v>
      </c>
      <c r="W29" s="121">
        <f>+SUM(E29,N29)</f>
        <v>4671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4671</v>
      </c>
      <c r="AD29" s="121">
        <f>+SUM(L29,U29)</f>
        <v>79814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4750</v>
      </c>
      <c r="AM29" s="121">
        <f>SUM(AN29,AS29,AW29,AX29,BD29)</f>
        <v>32425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32425</v>
      </c>
      <c r="AY29" s="121">
        <v>27588</v>
      </c>
      <c r="AZ29" s="121">
        <v>4837</v>
      </c>
      <c r="BA29" s="121">
        <v>0</v>
      </c>
      <c r="BB29" s="121">
        <v>0</v>
      </c>
      <c r="BC29" s="121">
        <v>18523</v>
      </c>
      <c r="BD29" s="121">
        <v>0</v>
      </c>
      <c r="BE29" s="121">
        <v>0</v>
      </c>
      <c r="BF29" s="121">
        <f>SUM(AE29,+AM29,+BE29)</f>
        <v>32425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6613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6613</v>
      </c>
      <c r="CA29" s="121">
        <v>6613</v>
      </c>
      <c r="CB29" s="121">
        <v>0</v>
      </c>
      <c r="CC29" s="121">
        <v>0</v>
      </c>
      <c r="CD29" s="121">
        <v>0</v>
      </c>
      <c r="CE29" s="121">
        <v>22174</v>
      </c>
      <c r="CF29" s="121">
        <v>0</v>
      </c>
      <c r="CG29" s="121">
        <v>0</v>
      </c>
      <c r="CH29" s="121">
        <f>SUM(BG29,+BO29,+CG29)</f>
        <v>6613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4750</v>
      </c>
      <c r="CQ29" s="121">
        <f>SUM(AM29,+BO29)</f>
        <v>39038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39038</v>
      </c>
      <c r="DC29" s="121">
        <f>SUM(AY29,+CA29)</f>
        <v>34201</v>
      </c>
      <c r="DD29" s="121">
        <f>SUM(AZ29,+CB29)</f>
        <v>4837</v>
      </c>
      <c r="DE29" s="121">
        <f>SUM(BA29,+CC29)</f>
        <v>0</v>
      </c>
      <c r="DF29" s="121">
        <f>SUM(BB29,+CD29)</f>
        <v>0</v>
      </c>
      <c r="DG29" s="121">
        <f>SUM(BC29,+CE29)</f>
        <v>40697</v>
      </c>
      <c r="DH29" s="121">
        <f>SUM(BD29,+CF29)</f>
        <v>0</v>
      </c>
      <c r="DI29" s="121">
        <f>SUM(BE29,+CG29)</f>
        <v>0</v>
      </c>
      <c r="DJ29" s="121">
        <f>SUM(BF29,+CH29)</f>
        <v>39038</v>
      </c>
    </row>
    <row r="30" spans="1:114" s="136" customFormat="1" ht="13.5" customHeight="1" x14ac:dyDescent="0.15">
      <c r="A30" s="119" t="s">
        <v>50</v>
      </c>
      <c r="B30" s="120" t="s">
        <v>383</v>
      </c>
      <c r="C30" s="119" t="s">
        <v>384</v>
      </c>
      <c r="D30" s="121">
        <f>SUM(E30,+L30)</f>
        <v>113025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394</v>
      </c>
      <c r="K30" s="121">
        <v>0</v>
      </c>
      <c r="L30" s="121">
        <v>113025</v>
      </c>
      <c r="M30" s="121">
        <f>SUM(N30,+U30)</f>
        <v>43253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394</v>
      </c>
      <c r="T30" s="121">
        <v>0</v>
      </c>
      <c r="U30" s="121">
        <v>43253</v>
      </c>
      <c r="V30" s="121">
        <f>+SUM(D30,M30)</f>
        <v>156278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156278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6258</v>
      </c>
      <c r="AM30" s="121">
        <f>SUM(AN30,AS30,AW30,AX30,BD30)</f>
        <v>83546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83546</v>
      </c>
      <c r="AY30" s="121">
        <v>72210</v>
      </c>
      <c r="AZ30" s="121">
        <v>10881</v>
      </c>
      <c r="BA30" s="121">
        <v>0</v>
      </c>
      <c r="BB30" s="121">
        <v>455</v>
      </c>
      <c r="BC30" s="121">
        <v>23221</v>
      </c>
      <c r="BD30" s="121">
        <v>0</v>
      </c>
      <c r="BE30" s="121">
        <v>0</v>
      </c>
      <c r="BF30" s="121">
        <f>SUM(AE30,+AM30,+BE30)</f>
        <v>83546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43253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6258</v>
      </c>
      <c r="CQ30" s="121">
        <f>SUM(AM30,+BO30)</f>
        <v>83546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83546</v>
      </c>
      <c r="DC30" s="121">
        <f>SUM(AY30,+CA30)</f>
        <v>72210</v>
      </c>
      <c r="DD30" s="121">
        <f>SUM(AZ30,+CB30)</f>
        <v>10881</v>
      </c>
      <c r="DE30" s="121">
        <f>SUM(BA30,+CC30)</f>
        <v>0</v>
      </c>
      <c r="DF30" s="121">
        <f>SUM(BB30,+CD30)</f>
        <v>455</v>
      </c>
      <c r="DG30" s="121">
        <f>SUM(BC30,+CE30)</f>
        <v>66474</v>
      </c>
      <c r="DH30" s="121">
        <f>SUM(BD30,+CF30)</f>
        <v>0</v>
      </c>
      <c r="DI30" s="121">
        <f>SUM(BE30,+CG30)</f>
        <v>0</v>
      </c>
      <c r="DJ30" s="121">
        <f>SUM(BF30,+CH30)</f>
        <v>83546</v>
      </c>
    </row>
    <row r="31" spans="1:114" s="136" customFormat="1" ht="13.5" customHeight="1" x14ac:dyDescent="0.15">
      <c r="A31" s="119" t="s">
        <v>50</v>
      </c>
      <c r="B31" s="120" t="s">
        <v>385</v>
      </c>
      <c r="C31" s="119" t="s">
        <v>386</v>
      </c>
      <c r="D31" s="121">
        <f>SUM(E31,+L31)</f>
        <v>130679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394</v>
      </c>
      <c r="K31" s="121">
        <v>0</v>
      </c>
      <c r="L31" s="121">
        <v>130679</v>
      </c>
      <c r="M31" s="121">
        <f>SUM(N31,+U31)</f>
        <v>39458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394</v>
      </c>
      <c r="T31" s="121">
        <v>0</v>
      </c>
      <c r="U31" s="121">
        <v>39458</v>
      </c>
      <c r="V31" s="121">
        <f>+SUM(D31,M31)</f>
        <v>170137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170137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130679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39458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170137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50</v>
      </c>
      <c r="B32" s="120" t="s">
        <v>389</v>
      </c>
      <c r="C32" s="119" t="s">
        <v>390</v>
      </c>
      <c r="D32" s="121">
        <f>SUM(E32,+L32)</f>
        <v>44859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394</v>
      </c>
      <c r="K32" s="121">
        <v>0</v>
      </c>
      <c r="L32" s="121">
        <v>44859</v>
      </c>
      <c r="M32" s="121">
        <f>SUM(N32,+U32)</f>
        <v>21343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394</v>
      </c>
      <c r="T32" s="121">
        <v>0</v>
      </c>
      <c r="U32" s="121">
        <v>21343</v>
      </c>
      <c r="V32" s="121">
        <f>+SUM(D32,M32)</f>
        <v>66202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66202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44859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21343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66202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50</v>
      </c>
      <c r="B33" s="120" t="s">
        <v>391</v>
      </c>
      <c r="C33" s="119" t="s">
        <v>392</v>
      </c>
      <c r="D33" s="121">
        <f>SUM(E33,+L33)</f>
        <v>39820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394</v>
      </c>
      <c r="K33" s="121">
        <v>0</v>
      </c>
      <c r="L33" s="121">
        <v>39820</v>
      </c>
      <c r="M33" s="121">
        <f>SUM(N33,+U33)</f>
        <v>20943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394</v>
      </c>
      <c r="T33" s="121">
        <v>0</v>
      </c>
      <c r="U33" s="121">
        <v>20943</v>
      </c>
      <c r="V33" s="121">
        <f>+SUM(D33,M33)</f>
        <v>60763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60763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39820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20943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60763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450451</v>
      </c>
      <c r="E7" s="140">
        <f>SUM(F7:I7)+K7</f>
        <v>157892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88636</v>
      </c>
      <c r="J7" s="140">
        <f t="shared" si="0"/>
        <v>1329148</v>
      </c>
      <c r="K7" s="140">
        <f t="shared" si="0"/>
        <v>69256</v>
      </c>
      <c r="L7" s="140">
        <f t="shared" si="0"/>
        <v>292559</v>
      </c>
      <c r="M7" s="140">
        <f>SUM(N7,+U7)</f>
        <v>104748</v>
      </c>
      <c r="N7" s="140">
        <f>SUM(O7:R7,T7)</f>
        <v>87257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87102</v>
      </c>
      <c r="S7" s="140">
        <f t="shared" si="1"/>
        <v>367811</v>
      </c>
      <c r="T7" s="140">
        <f t="shared" si="1"/>
        <v>155</v>
      </c>
      <c r="U7" s="140">
        <f t="shared" si="1"/>
        <v>17491</v>
      </c>
      <c r="V7" s="140">
        <f t="shared" ref="V7:AD7" si="2">+SUM(D7,M7)</f>
        <v>555199</v>
      </c>
      <c r="W7" s="140">
        <f t="shared" si="2"/>
        <v>245149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175738</v>
      </c>
      <c r="AB7" s="140">
        <f t="shared" si="2"/>
        <v>1696959</v>
      </c>
      <c r="AC7" s="140">
        <f t="shared" si="2"/>
        <v>69411</v>
      </c>
      <c r="AD7" s="140">
        <f t="shared" si="2"/>
        <v>310050</v>
      </c>
      <c r="AE7" s="140">
        <f>SUM(AF7,+AK7)</f>
        <v>63794</v>
      </c>
      <c r="AF7" s="140">
        <f>SUM(AG7:AJ7)</f>
        <v>63794</v>
      </c>
      <c r="AG7" s="140">
        <f>SUM(AG$8:AG$57)</f>
        <v>0</v>
      </c>
      <c r="AH7" s="140">
        <f>SUM(AH$8:AH$57)</f>
        <v>63794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1420999</v>
      </c>
      <c r="AN7" s="140">
        <f>SUM(AO7:AR7)</f>
        <v>179788</v>
      </c>
      <c r="AO7" s="140">
        <f>SUM(AO$8:AO$57)</f>
        <v>163214</v>
      </c>
      <c r="AP7" s="140">
        <f>SUM(AP$8:AP$57)</f>
        <v>0</v>
      </c>
      <c r="AQ7" s="140">
        <f>SUM(AQ$8:AQ$57)</f>
        <v>4972</v>
      </c>
      <c r="AR7" s="140">
        <f>SUM(AR$8:AR$57)</f>
        <v>11602</v>
      </c>
      <c r="AS7" s="140">
        <f>SUM(AT7:AV7)</f>
        <v>372206</v>
      </c>
      <c r="AT7" s="140">
        <f>SUM(AT$8:AT$57)</f>
        <v>58428</v>
      </c>
      <c r="AU7" s="140">
        <f>SUM(AU$8:AU$57)</f>
        <v>249839</v>
      </c>
      <c r="AV7" s="140">
        <f>SUM(AV$8:AV$57)</f>
        <v>63939</v>
      </c>
      <c r="AW7" s="140">
        <f>SUM(AW$8:AW$57)</f>
        <v>24544</v>
      </c>
      <c r="AX7" s="140">
        <f>SUM(AY7:BB7)</f>
        <v>844461</v>
      </c>
      <c r="AY7" s="140">
        <f>SUM(AY$8:AY$57)</f>
        <v>147855</v>
      </c>
      <c r="AZ7" s="140">
        <f>SUM(AZ$8:AZ$57)</f>
        <v>624297</v>
      </c>
      <c r="BA7" s="140">
        <f>SUM(BA$8:BA$57)</f>
        <v>70819</v>
      </c>
      <c r="BB7" s="140">
        <f>SUM(BB$8:BB$57)</f>
        <v>1490</v>
      </c>
      <c r="BC7" s="143" t="s">
        <v>315</v>
      </c>
      <c r="BD7" s="140">
        <f>SUM(BD$8:BD$57)</f>
        <v>0</v>
      </c>
      <c r="BE7" s="140">
        <f>SUM(BE$8:BE$57)</f>
        <v>294806</v>
      </c>
      <c r="BF7" s="140">
        <f>SUM(AE7,+AM7,+BE7)</f>
        <v>1779599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431760</v>
      </c>
      <c r="BP7" s="140">
        <f>SUM(BQ7:BT7)</f>
        <v>129345</v>
      </c>
      <c r="BQ7" s="140">
        <f>SUM(BQ$8:BQ$57)</f>
        <v>79005</v>
      </c>
      <c r="BR7" s="140">
        <f>SUM(BR$8:BR$57)</f>
        <v>0</v>
      </c>
      <c r="BS7" s="140">
        <f>SUM(BS$8:BS$57)</f>
        <v>50340</v>
      </c>
      <c r="BT7" s="140">
        <f>SUM(BT$8:BT$57)</f>
        <v>0</v>
      </c>
      <c r="BU7" s="140">
        <f>SUM(BV7:BX7)</f>
        <v>151879</v>
      </c>
      <c r="BV7" s="140">
        <f>SUM(BV$8:BV$57)</f>
        <v>229</v>
      </c>
      <c r="BW7" s="140">
        <f>SUM(BW$8:BW$57)</f>
        <v>151650</v>
      </c>
      <c r="BX7" s="140">
        <f>SUM(BX$8:BX$57)</f>
        <v>0</v>
      </c>
      <c r="BY7" s="140">
        <f>SUM(BY$8:BY$57)</f>
        <v>0</v>
      </c>
      <c r="BZ7" s="140">
        <f>SUM(CA7:CD7)</f>
        <v>150412</v>
      </c>
      <c r="CA7" s="140">
        <f>SUM(CA$8:CA$57)</f>
        <v>82827</v>
      </c>
      <c r="CB7" s="140">
        <f>SUM(CB$8:CB$57)</f>
        <v>61999</v>
      </c>
      <c r="CC7" s="140">
        <f>SUM(CC$8:CC$57)</f>
        <v>2505</v>
      </c>
      <c r="CD7" s="140">
        <f>SUM(CD$8:CD$57)</f>
        <v>3081</v>
      </c>
      <c r="CE7" s="143" t="s">
        <v>314</v>
      </c>
      <c r="CF7" s="140">
        <f>SUM(CF$8:CF$57)</f>
        <v>124</v>
      </c>
      <c r="CG7" s="140">
        <f>SUM(CG$8:CG$57)</f>
        <v>40799</v>
      </c>
      <c r="CH7" s="140">
        <f>SUM(BG7,+BO7,+CG7)</f>
        <v>472559</v>
      </c>
      <c r="CI7" s="140">
        <f t="shared" ref="CI7:CO7" si="3">SUM(AE7,+BG7)</f>
        <v>63794</v>
      </c>
      <c r="CJ7" s="140">
        <f t="shared" si="3"/>
        <v>63794</v>
      </c>
      <c r="CK7" s="140">
        <f t="shared" si="3"/>
        <v>0</v>
      </c>
      <c r="CL7" s="140">
        <f t="shared" si="3"/>
        <v>63794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1852759</v>
      </c>
      <c r="CR7" s="140">
        <f t="shared" si="4"/>
        <v>309133</v>
      </c>
      <c r="CS7" s="140">
        <f t="shared" si="4"/>
        <v>242219</v>
      </c>
      <c r="CT7" s="140">
        <f t="shared" si="4"/>
        <v>0</v>
      </c>
      <c r="CU7" s="140">
        <f t="shared" si="4"/>
        <v>55312</v>
      </c>
      <c r="CV7" s="140">
        <f t="shared" si="4"/>
        <v>11602</v>
      </c>
      <c r="CW7" s="140">
        <f t="shared" si="4"/>
        <v>524085</v>
      </c>
      <c r="CX7" s="140">
        <f t="shared" si="4"/>
        <v>58657</v>
      </c>
      <c r="CY7" s="140">
        <f t="shared" si="4"/>
        <v>401489</v>
      </c>
      <c r="CZ7" s="140">
        <f t="shared" si="4"/>
        <v>63939</v>
      </c>
      <c r="DA7" s="140">
        <f t="shared" si="4"/>
        <v>24544</v>
      </c>
      <c r="DB7" s="140">
        <f t="shared" si="4"/>
        <v>994873</v>
      </c>
      <c r="DC7" s="140">
        <f t="shared" si="4"/>
        <v>230682</v>
      </c>
      <c r="DD7" s="140">
        <f t="shared" si="4"/>
        <v>686296</v>
      </c>
      <c r="DE7" s="140">
        <f t="shared" si="4"/>
        <v>73324</v>
      </c>
      <c r="DF7" s="140">
        <f t="shared" si="4"/>
        <v>4571</v>
      </c>
      <c r="DG7" s="143" t="s">
        <v>314</v>
      </c>
      <c r="DH7" s="140">
        <f>SUM(BD7,+CF7)</f>
        <v>124</v>
      </c>
      <c r="DI7" s="140">
        <f>SUM(BE7,+CG7)</f>
        <v>335605</v>
      </c>
      <c r="DJ7" s="140">
        <f>SUM(BF7,+CH7)</f>
        <v>2252158</v>
      </c>
    </row>
    <row r="8" spans="1:114" s="136" customFormat="1" ht="13.5" customHeight="1" x14ac:dyDescent="0.15">
      <c r="A8" s="119" t="s">
        <v>50</v>
      </c>
      <c r="B8" s="120" t="s">
        <v>359</v>
      </c>
      <c r="C8" s="119" t="s">
        <v>393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16334</v>
      </c>
      <c r="N8" s="121">
        <f>SUM(O8:R8,T8)</f>
        <v>2327</v>
      </c>
      <c r="O8" s="121">
        <v>0</v>
      </c>
      <c r="P8" s="121">
        <v>0</v>
      </c>
      <c r="Q8" s="121">
        <v>0</v>
      </c>
      <c r="R8" s="121">
        <v>2300</v>
      </c>
      <c r="S8" s="121">
        <v>104575</v>
      </c>
      <c r="T8" s="121">
        <v>27</v>
      </c>
      <c r="U8" s="121">
        <v>14007</v>
      </c>
      <c r="V8" s="121">
        <f>+SUM(D8,M8)</f>
        <v>16334</v>
      </c>
      <c r="W8" s="121">
        <f>+SUM(E8,N8)</f>
        <v>2327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2300</v>
      </c>
      <c r="AB8" s="121">
        <f>+SUM(J8,S8)</f>
        <v>104575</v>
      </c>
      <c r="AC8" s="121">
        <f>+SUM(K8,T8)</f>
        <v>27</v>
      </c>
      <c r="AD8" s="121">
        <f>+SUM(L8,U8)</f>
        <v>14007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394</v>
      </c>
      <c r="BO8" s="121">
        <f>SUM(BP8,BU8,BY8,BZ8,CF8)</f>
        <v>91873</v>
      </c>
      <c r="BP8" s="121">
        <f>SUM(BQ8:BT8)</f>
        <v>15265</v>
      </c>
      <c r="BQ8" s="121">
        <v>10557</v>
      </c>
      <c r="BR8" s="121">
        <v>0</v>
      </c>
      <c r="BS8" s="121">
        <v>4708</v>
      </c>
      <c r="BT8" s="121">
        <v>0</v>
      </c>
      <c r="BU8" s="121">
        <f>SUM(BV8:BX8)</f>
        <v>55929</v>
      </c>
      <c r="BV8" s="121">
        <v>0</v>
      </c>
      <c r="BW8" s="121">
        <v>55929</v>
      </c>
      <c r="BX8" s="121">
        <v>0</v>
      </c>
      <c r="BY8" s="121">
        <v>0</v>
      </c>
      <c r="BZ8" s="121">
        <f>SUM(CA8:CD8)</f>
        <v>20679</v>
      </c>
      <c r="CA8" s="121">
        <v>1172</v>
      </c>
      <c r="CB8" s="121">
        <v>16335</v>
      </c>
      <c r="CC8" s="121">
        <v>2356</v>
      </c>
      <c r="CD8" s="121">
        <v>816</v>
      </c>
      <c r="CE8" s="122" t="s">
        <v>394</v>
      </c>
      <c r="CF8" s="121">
        <v>0</v>
      </c>
      <c r="CG8" s="121">
        <v>29036</v>
      </c>
      <c r="CH8" s="121">
        <f>SUM(BG8,+BO8,+CG8)</f>
        <v>120909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394</v>
      </c>
      <c r="CQ8" s="121">
        <f>SUM(AM8,+BO8)</f>
        <v>91873</v>
      </c>
      <c r="CR8" s="121">
        <f>SUM(AN8,+BP8)</f>
        <v>15265</v>
      </c>
      <c r="CS8" s="121">
        <f>SUM(AO8,+BQ8)</f>
        <v>10557</v>
      </c>
      <c r="CT8" s="121">
        <f>SUM(AP8,+BR8)</f>
        <v>0</v>
      </c>
      <c r="CU8" s="121">
        <f>SUM(AQ8,+BS8)</f>
        <v>4708</v>
      </c>
      <c r="CV8" s="121">
        <f>SUM(AR8,+BT8)</f>
        <v>0</v>
      </c>
      <c r="CW8" s="121">
        <f>SUM(AS8,+BU8)</f>
        <v>55929</v>
      </c>
      <c r="CX8" s="121">
        <f>SUM(AT8,+BV8)</f>
        <v>0</v>
      </c>
      <c r="CY8" s="121">
        <f>SUM(AU8,+BW8)</f>
        <v>55929</v>
      </c>
      <c r="CZ8" s="121">
        <f>SUM(AV8,+BX8)</f>
        <v>0</v>
      </c>
      <c r="DA8" s="121">
        <f>SUM(AW8,+BY8)</f>
        <v>0</v>
      </c>
      <c r="DB8" s="121">
        <f>SUM(AX8,+BZ8)</f>
        <v>20679</v>
      </c>
      <c r="DC8" s="121">
        <f>SUM(AY8,+CA8)</f>
        <v>1172</v>
      </c>
      <c r="DD8" s="121">
        <f>SUM(AZ8,+CB8)</f>
        <v>16335</v>
      </c>
      <c r="DE8" s="121">
        <f>SUM(BA8,+CC8)</f>
        <v>2356</v>
      </c>
      <c r="DF8" s="121">
        <f>SUM(BB8,+CD8)</f>
        <v>816</v>
      </c>
      <c r="DG8" s="122" t="s">
        <v>394</v>
      </c>
      <c r="DH8" s="121">
        <f>SUM(BD8,+CF8)</f>
        <v>0</v>
      </c>
      <c r="DI8" s="121">
        <f>SUM(BE8,+CG8)</f>
        <v>29036</v>
      </c>
      <c r="DJ8" s="121">
        <f>SUM(BF8,+CH8)</f>
        <v>120909</v>
      </c>
    </row>
    <row r="9" spans="1:114" s="136" customFormat="1" ht="13.5" customHeight="1" x14ac:dyDescent="0.15">
      <c r="A9" s="119" t="s">
        <v>50</v>
      </c>
      <c r="B9" s="120" t="s">
        <v>369</v>
      </c>
      <c r="C9" s="119" t="s">
        <v>373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5661</v>
      </c>
      <c r="N9" s="121">
        <f>SUM(O9:R9,T9)</f>
        <v>3271</v>
      </c>
      <c r="O9" s="121">
        <v>0</v>
      </c>
      <c r="P9" s="121">
        <v>0</v>
      </c>
      <c r="Q9" s="121">
        <v>0</v>
      </c>
      <c r="R9" s="121">
        <v>3147</v>
      </c>
      <c r="S9" s="121">
        <v>97395</v>
      </c>
      <c r="T9" s="121">
        <v>124</v>
      </c>
      <c r="U9" s="121">
        <v>2390</v>
      </c>
      <c r="V9" s="121">
        <f>+SUM(D9,M9)</f>
        <v>5661</v>
      </c>
      <c r="W9" s="121">
        <f>+SUM(E9,N9)</f>
        <v>3271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3147</v>
      </c>
      <c r="AB9" s="121">
        <f>+SUM(J9,S9)</f>
        <v>97395</v>
      </c>
      <c r="AC9" s="121">
        <f>+SUM(K9,T9)</f>
        <v>124</v>
      </c>
      <c r="AD9" s="121">
        <f>+SUM(L9,U9)</f>
        <v>2390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394</v>
      </c>
      <c r="BO9" s="121">
        <f>SUM(BP9,BU9,BY9,BZ9,CF9)</f>
        <v>91293</v>
      </c>
      <c r="BP9" s="121">
        <f>SUM(BQ9:BT9)</f>
        <v>50345</v>
      </c>
      <c r="BQ9" s="121">
        <v>4713</v>
      </c>
      <c r="BR9" s="121">
        <v>0</v>
      </c>
      <c r="BS9" s="121">
        <v>45632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40824</v>
      </c>
      <c r="CA9" s="121">
        <v>0</v>
      </c>
      <c r="CB9" s="121">
        <v>40824</v>
      </c>
      <c r="CC9" s="121">
        <v>0</v>
      </c>
      <c r="CD9" s="121">
        <v>0</v>
      </c>
      <c r="CE9" s="122" t="s">
        <v>394</v>
      </c>
      <c r="CF9" s="121">
        <v>124</v>
      </c>
      <c r="CG9" s="121">
        <v>11763</v>
      </c>
      <c r="CH9" s="121">
        <f>SUM(BG9,+BO9,+CG9)</f>
        <v>103056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394</v>
      </c>
      <c r="CQ9" s="121">
        <f>SUM(AM9,+BO9)</f>
        <v>91293</v>
      </c>
      <c r="CR9" s="121">
        <f>SUM(AN9,+BP9)</f>
        <v>50345</v>
      </c>
      <c r="CS9" s="121">
        <f>SUM(AO9,+BQ9)</f>
        <v>4713</v>
      </c>
      <c r="CT9" s="121">
        <f>SUM(AP9,+BR9)</f>
        <v>0</v>
      </c>
      <c r="CU9" s="121">
        <f>SUM(AQ9,+BS9)</f>
        <v>45632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40824</v>
      </c>
      <c r="DC9" s="121">
        <f>SUM(AY9,+CA9)</f>
        <v>0</v>
      </c>
      <c r="DD9" s="121">
        <f>SUM(AZ9,+CB9)</f>
        <v>40824</v>
      </c>
      <c r="DE9" s="121">
        <f>SUM(BA9,+CC9)</f>
        <v>0</v>
      </c>
      <c r="DF9" s="121">
        <f>SUM(BB9,+CD9)</f>
        <v>0</v>
      </c>
      <c r="DG9" s="122" t="s">
        <v>394</v>
      </c>
      <c r="DH9" s="121">
        <f>SUM(BD9,+CF9)</f>
        <v>124</v>
      </c>
      <c r="DI9" s="121">
        <f>SUM(BE9,+CG9)</f>
        <v>11763</v>
      </c>
      <c r="DJ9" s="121">
        <f>SUM(BF9,+CH9)</f>
        <v>103056</v>
      </c>
    </row>
    <row r="10" spans="1:114" s="136" customFormat="1" ht="13.5" customHeight="1" x14ac:dyDescent="0.15">
      <c r="A10" s="119" t="s">
        <v>50</v>
      </c>
      <c r="B10" s="120" t="s">
        <v>387</v>
      </c>
      <c r="C10" s="119" t="s">
        <v>388</v>
      </c>
      <c r="D10" s="121">
        <f>SUM(E10,+L10)</f>
        <v>67748</v>
      </c>
      <c r="E10" s="121">
        <f>SUM(F10:I10)+K10</f>
        <v>67748</v>
      </c>
      <c r="F10" s="121">
        <v>0</v>
      </c>
      <c r="G10" s="121">
        <v>0</v>
      </c>
      <c r="H10" s="121">
        <v>0</v>
      </c>
      <c r="I10" s="121">
        <v>54017</v>
      </c>
      <c r="J10" s="121">
        <v>215358</v>
      </c>
      <c r="K10" s="121">
        <v>13731</v>
      </c>
      <c r="L10" s="121">
        <v>0</v>
      </c>
      <c r="M10" s="121">
        <f>SUM(N10,+U10)</f>
        <v>81655</v>
      </c>
      <c r="N10" s="121">
        <f>SUM(O10:R10,T10)</f>
        <v>81655</v>
      </c>
      <c r="O10" s="121">
        <v>0</v>
      </c>
      <c r="P10" s="121">
        <v>0</v>
      </c>
      <c r="Q10" s="121">
        <v>0</v>
      </c>
      <c r="R10" s="121">
        <v>81655</v>
      </c>
      <c r="S10" s="121">
        <v>81744</v>
      </c>
      <c r="T10" s="121">
        <v>0</v>
      </c>
      <c r="U10" s="121">
        <v>0</v>
      </c>
      <c r="V10" s="121">
        <f>+SUM(D10,M10)</f>
        <v>149403</v>
      </c>
      <c r="W10" s="121">
        <f>+SUM(E10,N10)</f>
        <v>149403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135672</v>
      </c>
      <c r="AB10" s="121">
        <f>+SUM(J10,S10)</f>
        <v>297102</v>
      </c>
      <c r="AC10" s="121">
        <f>+SUM(K10,T10)</f>
        <v>13731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394</v>
      </c>
      <c r="AM10" s="121">
        <f>SUM(AN10,AS10,AW10,AX10,BD10)</f>
        <v>283106</v>
      </c>
      <c r="AN10" s="121">
        <f>SUM(AO10:AR10)</f>
        <v>45616</v>
      </c>
      <c r="AO10" s="121">
        <v>45616</v>
      </c>
      <c r="AP10" s="121">
        <v>0</v>
      </c>
      <c r="AQ10" s="121">
        <v>0</v>
      </c>
      <c r="AR10" s="121">
        <v>0</v>
      </c>
      <c r="AS10" s="121">
        <f>SUM(AT10:AV10)</f>
        <v>20781</v>
      </c>
      <c r="AT10" s="121">
        <v>6725</v>
      </c>
      <c r="AU10" s="121">
        <v>14036</v>
      </c>
      <c r="AV10" s="121">
        <v>20</v>
      </c>
      <c r="AW10" s="121">
        <v>0</v>
      </c>
      <c r="AX10" s="121">
        <f>SUM(AY10:BB10)</f>
        <v>216709</v>
      </c>
      <c r="AY10" s="121">
        <v>116322</v>
      </c>
      <c r="AZ10" s="121">
        <v>82454</v>
      </c>
      <c r="BA10" s="121">
        <v>16595</v>
      </c>
      <c r="BB10" s="121">
        <v>1338</v>
      </c>
      <c r="BC10" s="122" t="s">
        <v>394</v>
      </c>
      <c r="BD10" s="121">
        <v>0</v>
      </c>
      <c r="BE10" s="121">
        <v>0</v>
      </c>
      <c r="BF10" s="121">
        <f>SUM(AE10,+AM10,+BE10)</f>
        <v>283106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394</v>
      </c>
      <c r="BO10" s="121">
        <f>SUM(BP10,BU10,BY10,BZ10,CF10)</f>
        <v>163399</v>
      </c>
      <c r="BP10" s="121">
        <f>SUM(BQ10:BT10)</f>
        <v>41426</v>
      </c>
      <c r="BQ10" s="121">
        <v>41426</v>
      </c>
      <c r="BR10" s="121">
        <v>0</v>
      </c>
      <c r="BS10" s="121">
        <v>0</v>
      </c>
      <c r="BT10" s="121">
        <v>0</v>
      </c>
      <c r="BU10" s="121">
        <f>SUM(BV10:BX10)</f>
        <v>33454</v>
      </c>
      <c r="BV10" s="121">
        <v>229</v>
      </c>
      <c r="BW10" s="121">
        <v>33225</v>
      </c>
      <c r="BX10" s="121">
        <v>0</v>
      </c>
      <c r="BY10" s="121">
        <v>0</v>
      </c>
      <c r="BZ10" s="121">
        <f>SUM(CA10:CD10)</f>
        <v>88519</v>
      </c>
      <c r="CA10" s="121">
        <v>81655</v>
      </c>
      <c r="CB10" s="121">
        <v>4840</v>
      </c>
      <c r="CC10" s="121">
        <v>149</v>
      </c>
      <c r="CD10" s="121">
        <v>1875</v>
      </c>
      <c r="CE10" s="122" t="s">
        <v>394</v>
      </c>
      <c r="CF10" s="121">
        <v>0</v>
      </c>
      <c r="CG10" s="121">
        <v>0</v>
      </c>
      <c r="CH10" s="121">
        <f>SUM(BG10,+BO10,+CG10)</f>
        <v>163399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394</v>
      </c>
      <c r="CQ10" s="121">
        <f>SUM(AM10,+BO10)</f>
        <v>446505</v>
      </c>
      <c r="CR10" s="121">
        <f>SUM(AN10,+BP10)</f>
        <v>87042</v>
      </c>
      <c r="CS10" s="121">
        <f>SUM(AO10,+BQ10)</f>
        <v>87042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54235</v>
      </c>
      <c r="CX10" s="121">
        <f>SUM(AT10,+BV10)</f>
        <v>6954</v>
      </c>
      <c r="CY10" s="121">
        <f>SUM(AU10,+BW10)</f>
        <v>47261</v>
      </c>
      <c r="CZ10" s="121">
        <f>SUM(AV10,+BX10)</f>
        <v>20</v>
      </c>
      <c r="DA10" s="121">
        <f>SUM(AW10,+BY10)</f>
        <v>0</v>
      </c>
      <c r="DB10" s="121">
        <f>SUM(AX10,+BZ10)</f>
        <v>305228</v>
      </c>
      <c r="DC10" s="121">
        <f>SUM(AY10,+CA10)</f>
        <v>197977</v>
      </c>
      <c r="DD10" s="121">
        <f>SUM(AZ10,+CB10)</f>
        <v>87294</v>
      </c>
      <c r="DE10" s="121">
        <f>SUM(BA10,+CC10)</f>
        <v>16744</v>
      </c>
      <c r="DF10" s="121">
        <f>SUM(BB10,+CD10)</f>
        <v>3213</v>
      </c>
      <c r="DG10" s="122" t="s">
        <v>394</v>
      </c>
      <c r="DH10" s="121">
        <f>SUM(BD10,+CF10)</f>
        <v>0</v>
      </c>
      <c r="DI10" s="121">
        <f>SUM(BE10,+CG10)</f>
        <v>0</v>
      </c>
      <c r="DJ10" s="121">
        <f>SUM(BF10,+CH10)</f>
        <v>446505</v>
      </c>
    </row>
    <row r="11" spans="1:114" s="136" customFormat="1" ht="13.5" customHeight="1" x14ac:dyDescent="0.15">
      <c r="A11" s="119" t="s">
        <v>50</v>
      </c>
      <c r="B11" s="120" t="s">
        <v>378</v>
      </c>
      <c r="C11" s="119" t="s">
        <v>379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1098</v>
      </c>
      <c r="N11" s="121">
        <f>SUM(O11:R11,T11)</f>
        <v>4</v>
      </c>
      <c r="O11" s="121">
        <v>0</v>
      </c>
      <c r="P11" s="121">
        <v>0</v>
      </c>
      <c r="Q11" s="121">
        <v>0</v>
      </c>
      <c r="R11" s="121">
        <v>0</v>
      </c>
      <c r="S11" s="121">
        <v>84097</v>
      </c>
      <c r="T11" s="121">
        <v>4</v>
      </c>
      <c r="U11" s="121">
        <v>1094</v>
      </c>
      <c r="V11" s="121">
        <f>+SUM(D11,M11)</f>
        <v>1098</v>
      </c>
      <c r="W11" s="121">
        <f>+SUM(E11,N11)</f>
        <v>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84097</v>
      </c>
      <c r="AC11" s="121">
        <f>+SUM(K11,T11)</f>
        <v>4</v>
      </c>
      <c r="AD11" s="121">
        <f>+SUM(L11,U11)</f>
        <v>1094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394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394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394</v>
      </c>
      <c r="BO11" s="121">
        <f>SUM(BP11,BU11,BY11,BZ11,CF11)</f>
        <v>85195</v>
      </c>
      <c r="BP11" s="121">
        <f>SUM(BQ11:BT11)</f>
        <v>22309</v>
      </c>
      <c r="BQ11" s="121">
        <v>22309</v>
      </c>
      <c r="BR11" s="121">
        <v>0</v>
      </c>
      <c r="BS11" s="121">
        <v>0</v>
      </c>
      <c r="BT11" s="121">
        <v>0</v>
      </c>
      <c r="BU11" s="121">
        <f>SUM(BV11:BX11)</f>
        <v>62496</v>
      </c>
      <c r="BV11" s="121">
        <v>0</v>
      </c>
      <c r="BW11" s="121">
        <v>62496</v>
      </c>
      <c r="BX11" s="121">
        <v>0</v>
      </c>
      <c r="BY11" s="121">
        <v>0</v>
      </c>
      <c r="BZ11" s="121">
        <f>SUM(CA11:CD11)</f>
        <v>390</v>
      </c>
      <c r="CA11" s="121">
        <v>0</v>
      </c>
      <c r="CB11" s="121">
        <v>0</v>
      </c>
      <c r="CC11" s="121">
        <v>0</v>
      </c>
      <c r="CD11" s="121">
        <v>390</v>
      </c>
      <c r="CE11" s="122" t="s">
        <v>394</v>
      </c>
      <c r="CF11" s="121">
        <v>0</v>
      </c>
      <c r="CG11" s="121">
        <v>0</v>
      </c>
      <c r="CH11" s="121">
        <f>SUM(BG11,+BO11,+CG11)</f>
        <v>85195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394</v>
      </c>
      <c r="CQ11" s="121">
        <f>SUM(AM11,+BO11)</f>
        <v>85195</v>
      </c>
      <c r="CR11" s="121">
        <f>SUM(AN11,+BP11)</f>
        <v>22309</v>
      </c>
      <c r="CS11" s="121">
        <f>SUM(AO11,+BQ11)</f>
        <v>22309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62496</v>
      </c>
      <c r="CX11" s="121">
        <f>SUM(AT11,+BV11)</f>
        <v>0</v>
      </c>
      <c r="CY11" s="121">
        <f>SUM(AU11,+BW11)</f>
        <v>62496</v>
      </c>
      <c r="CZ11" s="121">
        <f>SUM(AV11,+BX11)</f>
        <v>0</v>
      </c>
      <c r="DA11" s="121">
        <f>SUM(AW11,+BY11)</f>
        <v>0</v>
      </c>
      <c r="DB11" s="121">
        <f>SUM(AX11,+BZ11)</f>
        <v>390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390</v>
      </c>
      <c r="DG11" s="122" t="s">
        <v>394</v>
      </c>
      <c r="DH11" s="121">
        <f>SUM(BD11,+CF11)</f>
        <v>0</v>
      </c>
      <c r="DI11" s="121">
        <f>SUM(BE11,+CG11)</f>
        <v>0</v>
      </c>
      <c r="DJ11" s="121">
        <f>SUM(BF11,+CH11)</f>
        <v>85195</v>
      </c>
    </row>
    <row r="12" spans="1:114" s="136" customFormat="1" ht="13.5" customHeight="1" x14ac:dyDescent="0.15">
      <c r="A12" s="119" t="s">
        <v>50</v>
      </c>
      <c r="B12" s="120" t="s">
        <v>333</v>
      </c>
      <c r="C12" s="119" t="s">
        <v>334</v>
      </c>
      <c r="D12" s="121">
        <f>SUM(E12,+L12)</f>
        <v>52339</v>
      </c>
      <c r="E12" s="121">
        <f>SUM(F12:I12)+K12</f>
        <v>52339</v>
      </c>
      <c r="F12" s="121">
        <v>0</v>
      </c>
      <c r="G12" s="121">
        <v>0</v>
      </c>
      <c r="H12" s="121">
        <v>0</v>
      </c>
      <c r="I12" s="121">
        <v>0</v>
      </c>
      <c r="J12" s="121">
        <v>123226</v>
      </c>
      <c r="K12" s="121">
        <v>52339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52339</v>
      </c>
      <c r="W12" s="121">
        <f>+SUM(E12,N12)</f>
        <v>52339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123226</v>
      </c>
      <c r="AC12" s="121">
        <f>+SUM(K12,T12)</f>
        <v>52339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394</v>
      </c>
      <c r="AM12" s="121">
        <f>SUM(AN12,AS12,AW12,AX12,BD12)</f>
        <v>175565</v>
      </c>
      <c r="AN12" s="121">
        <f>SUM(AO12:AR12)</f>
        <v>58826</v>
      </c>
      <c r="AO12" s="121">
        <v>42252</v>
      </c>
      <c r="AP12" s="121">
        <v>0</v>
      </c>
      <c r="AQ12" s="121">
        <v>4972</v>
      </c>
      <c r="AR12" s="121">
        <v>11602</v>
      </c>
      <c r="AS12" s="121">
        <f>SUM(AT12:AV12)</f>
        <v>58281</v>
      </c>
      <c r="AT12" s="121">
        <v>0</v>
      </c>
      <c r="AU12" s="121">
        <v>44040</v>
      </c>
      <c r="AV12" s="121">
        <v>14241</v>
      </c>
      <c r="AW12" s="121">
        <v>0</v>
      </c>
      <c r="AX12" s="121">
        <f>SUM(AY12:BB12)</f>
        <v>58458</v>
      </c>
      <c r="AY12" s="121">
        <v>0</v>
      </c>
      <c r="AZ12" s="121">
        <v>49846</v>
      </c>
      <c r="BA12" s="121">
        <v>8612</v>
      </c>
      <c r="BB12" s="121">
        <v>0</v>
      </c>
      <c r="BC12" s="122" t="s">
        <v>394</v>
      </c>
      <c r="BD12" s="121">
        <v>0</v>
      </c>
      <c r="BE12" s="121">
        <v>0</v>
      </c>
      <c r="BF12" s="121">
        <f>SUM(AE12,+AM12,+BE12)</f>
        <v>175565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394</v>
      </c>
      <c r="CQ12" s="121">
        <f>SUM(AM12,+BO12)</f>
        <v>175565</v>
      </c>
      <c r="CR12" s="121">
        <f>SUM(AN12,+BP12)</f>
        <v>58826</v>
      </c>
      <c r="CS12" s="121">
        <f>SUM(AO12,+BQ12)</f>
        <v>42252</v>
      </c>
      <c r="CT12" s="121">
        <f>SUM(AP12,+BR12)</f>
        <v>0</v>
      </c>
      <c r="CU12" s="121">
        <f>SUM(AQ12,+BS12)</f>
        <v>4972</v>
      </c>
      <c r="CV12" s="121">
        <f>SUM(AR12,+BT12)</f>
        <v>11602</v>
      </c>
      <c r="CW12" s="121">
        <f>SUM(AS12,+BU12)</f>
        <v>58281</v>
      </c>
      <c r="CX12" s="121">
        <f>SUM(AT12,+BV12)</f>
        <v>0</v>
      </c>
      <c r="CY12" s="121">
        <f>SUM(AU12,+BW12)</f>
        <v>44040</v>
      </c>
      <c r="CZ12" s="121">
        <f>SUM(AV12,+BX12)</f>
        <v>14241</v>
      </c>
      <c r="DA12" s="121">
        <f>SUM(AW12,+BY12)</f>
        <v>0</v>
      </c>
      <c r="DB12" s="121">
        <f>SUM(AX12,+BZ12)</f>
        <v>58458</v>
      </c>
      <c r="DC12" s="121">
        <f>SUM(AY12,+CA12)</f>
        <v>0</v>
      </c>
      <c r="DD12" s="121">
        <f>SUM(AZ12,+CB12)</f>
        <v>49846</v>
      </c>
      <c r="DE12" s="121">
        <f>SUM(BA12,+CC12)</f>
        <v>8612</v>
      </c>
      <c r="DF12" s="121">
        <f>SUM(BB12,+CD12)</f>
        <v>0</v>
      </c>
      <c r="DG12" s="122" t="s">
        <v>394</v>
      </c>
      <c r="DH12" s="121">
        <f>SUM(BD12,+CF12)</f>
        <v>0</v>
      </c>
      <c r="DI12" s="121">
        <f>SUM(BE12,+CG12)</f>
        <v>0</v>
      </c>
      <c r="DJ12" s="121">
        <f>SUM(BF12,+CH12)</f>
        <v>175565</v>
      </c>
    </row>
    <row r="13" spans="1:114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SUM(E13,+L13)</f>
        <v>356518</v>
      </c>
      <c r="E13" s="121">
        <f>SUM(F13:I13)+K13</f>
        <v>37805</v>
      </c>
      <c r="F13" s="121">
        <v>0</v>
      </c>
      <c r="G13" s="121">
        <v>0</v>
      </c>
      <c r="H13" s="121">
        <v>0</v>
      </c>
      <c r="I13" s="121">
        <v>34619</v>
      </c>
      <c r="J13" s="121">
        <v>603123</v>
      </c>
      <c r="K13" s="121">
        <v>3186</v>
      </c>
      <c r="L13" s="121">
        <v>318713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356518</v>
      </c>
      <c r="W13" s="121">
        <f>+SUM(E13,N13)</f>
        <v>37805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34619</v>
      </c>
      <c r="AB13" s="121">
        <f>+SUM(J13,S13)</f>
        <v>603123</v>
      </c>
      <c r="AC13" s="121">
        <f>+SUM(K13,T13)</f>
        <v>3186</v>
      </c>
      <c r="AD13" s="121">
        <f>+SUM(L13,U13)</f>
        <v>318713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394</v>
      </c>
      <c r="AM13" s="121">
        <f>SUM(AN13,AS13,AW13,AX13,BD13)</f>
        <v>665835</v>
      </c>
      <c r="AN13" s="121">
        <f>SUM(AO13:AR13)</f>
        <v>46529</v>
      </c>
      <c r="AO13" s="121">
        <v>46529</v>
      </c>
      <c r="AP13" s="121">
        <v>0</v>
      </c>
      <c r="AQ13" s="121">
        <v>0</v>
      </c>
      <c r="AR13" s="121">
        <v>0</v>
      </c>
      <c r="AS13" s="121">
        <f>SUM(AT13:AV13)</f>
        <v>225133</v>
      </c>
      <c r="AT13" s="121">
        <v>51703</v>
      </c>
      <c r="AU13" s="121">
        <v>123752</v>
      </c>
      <c r="AV13" s="121">
        <v>49678</v>
      </c>
      <c r="AW13" s="121">
        <v>24544</v>
      </c>
      <c r="AX13" s="121">
        <f>SUM(AY13:BB13)</f>
        <v>369629</v>
      </c>
      <c r="AY13" s="121">
        <v>31533</v>
      </c>
      <c r="AZ13" s="121">
        <v>336312</v>
      </c>
      <c r="BA13" s="121">
        <v>1632</v>
      </c>
      <c r="BB13" s="121">
        <v>152</v>
      </c>
      <c r="BC13" s="122" t="s">
        <v>394</v>
      </c>
      <c r="BD13" s="121">
        <v>0</v>
      </c>
      <c r="BE13" s="121">
        <v>293806</v>
      </c>
      <c r="BF13" s="121">
        <f>SUM(AE13,+AM13,+BE13)</f>
        <v>959641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394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394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394</v>
      </c>
      <c r="CQ13" s="121">
        <f>SUM(AM13,+BO13)</f>
        <v>665835</v>
      </c>
      <c r="CR13" s="121">
        <f>SUM(AN13,+BP13)</f>
        <v>46529</v>
      </c>
      <c r="CS13" s="121">
        <f>SUM(AO13,+BQ13)</f>
        <v>46529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225133</v>
      </c>
      <c r="CX13" s="121">
        <f>SUM(AT13,+BV13)</f>
        <v>51703</v>
      </c>
      <c r="CY13" s="121">
        <f>SUM(AU13,+BW13)</f>
        <v>123752</v>
      </c>
      <c r="CZ13" s="121">
        <f>SUM(AV13,+BX13)</f>
        <v>49678</v>
      </c>
      <c r="DA13" s="121">
        <f>SUM(AW13,+BY13)</f>
        <v>24544</v>
      </c>
      <c r="DB13" s="121">
        <f>SUM(AX13,+BZ13)</f>
        <v>369629</v>
      </c>
      <c r="DC13" s="121">
        <f>SUM(AY13,+CA13)</f>
        <v>31533</v>
      </c>
      <c r="DD13" s="121">
        <f>SUM(AZ13,+CB13)</f>
        <v>336312</v>
      </c>
      <c r="DE13" s="121">
        <f>SUM(BA13,+CC13)</f>
        <v>1632</v>
      </c>
      <c r="DF13" s="121">
        <f>SUM(BB13,+CD13)</f>
        <v>152</v>
      </c>
      <c r="DG13" s="122" t="s">
        <v>394</v>
      </c>
      <c r="DH13" s="121">
        <f>SUM(BD13,+CF13)</f>
        <v>0</v>
      </c>
      <c r="DI13" s="121">
        <f>SUM(BE13,+CG13)</f>
        <v>293806</v>
      </c>
      <c r="DJ13" s="121">
        <f>SUM(BF13,+CH13)</f>
        <v>959641</v>
      </c>
    </row>
    <row r="14" spans="1:114" s="136" customFormat="1" ht="13.5" customHeight="1" x14ac:dyDescent="0.15">
      <c r="A14" s="119" t="s">
        <v>50</v>
      </c>
      <c r="B14" s="120" t="s">
        <v>339</v>
      </c>
      <c r="C14" s="119" t="s">
        <v>340</v>
      </c>
      <c r="D14" s="121">
        <f>SUM(E14,+L14)</f>
        <v>-26154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387441</v>
      </c>
      <c r="K14" s="121">
        <v>0</v>
      </c>
      <c r="L14" s="121">
        <v>-26154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-26154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387441</v>
      </c>
      <c r="AC14" s="121">
        <f>+SUM(K14,T14)</f>
        <v>0</v>
      </c>
      <c r="AD14" s="121">
        <f>+SUM(L14,U14)</f>
        <v>-26154</v>
      </c>
      <c r="AE14" s="121">
        <f>SUM(AF14,+AK14)</f>
        <v>63794</v>
      </c>
      <c r="AF14" s="121">
        <f>SUM(AG14:AJ14)</f>
        <v>63794</v>
      </c>
      <c r="AG14" s="121">
        <v>0</v>
      </c>
      <c r="AH14" s="121">
        <v>63794</v>
      </c>
      <c r="AI14" s="121">
        <v>0</v>
      </c>
      <c r="AJ14" s="121">
        <v>0</v>
      </c>
      <c r="AK14" s="121">
        <v>0</v>
      </c>
      <c r="AL14" s="122" t="s">
        <v>394</v>
      </c>
      <c r="AM14" s="121">
        <f>SUM(AN14,AS14,AW14,AX14,BD14)</f>
        <v>296493</v>
      </c>
      <c r="AN14" s="121">
        <f>SUM(AO14:AR14)</f>
        <v>28817</v>
      </c>
      <c r="AO14" s="121">
        <v>28817</v>
      </c>
      <c r="AP14" s="121">
        <v>0</v>
      </c>
      <c r="AQ14" s="121">
        <v>0</v>
      </c>
      <c r="AR14" s="121">
        <v>0</v>
      </c>
      <c r="AS14" s="121">
        <f>SUM(AT14:AV14)</f>
        <v>68011</v>
      </c>
      <c r="AT14" s="121">
        <v>0</v>
      </c>
      <c r="AU14" s="121">
        <v>68011</v>
      </c>
      <c r="AV14" s="121">
        <v>0</v>
      </c>
      <c r="AW14" s="121">
        <v>0</v>
      </c>
      <c r="AX14" s="121">
        <f>SUM(AY14:BB14)</f>
        <v>199665</v>
      </c>
      <c r="AY14" s="121">
        <v>0</v>
      </c>
      <c r="AZ14" s="121">
        <v>155685</v>
      </c>
      <c r="BA14" s="121">
        <v>43980</v>
      </c>
      <c r="BB14" s="121">
        <v>0</v>
      </c>
      <c r="BC14" s="122" t="s">
        <v>394</v>
      </c>
      <c r="BD14" s="121">
        <v>0</v>
      </c>
      <c r="BE14" s="121">
        <v>1000</v>
      </c>
      <c r="BF14" s="121">
        <f>SUM(AE14,+AM14,+BE14)</f>
        <v>361287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394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63794</v>
      </c>
      <c r="CJ14" s="121">
        <f>SUM(AF14,+BH14)</f>
        <v>63794</v>
      </c>
      <c r="CK14" s="121">
        <f>SUM(AG14,+BI14)</f>
        <v>0</v>
      </c>
      <c r="CL14" s="121">
        <f>SUM(AH14,+BJ14)</f>
        <v>63794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394</v>
      </c>
      <c r="CQ14" s="121">
        <f>SUM(AM14,+BO14)</f>
        <v>296493</v>
      </c>
      <c r="CR14" s="121">
        <f>SUM(AN14,+BP14)</f>
        <v>28817</v>
      </c>
      <c r="CS14" s="121">
        <f>SUM(AO14,+BQ14)</f>
        <v>28817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68011</v>
      </c>
      <c r="CX14" s="121">
        <f>SUM(AT14,+BV14)</f>
        <v>0</v>
      </c>
      <c r="CY14" s="121">
        <f>SUM(AU14,+BW14)</f>
        <v>68011</v>
      </c>
      <c r="CZ14" s="121">
        <f>SUM(AV14,+BX14)</f>
        <v>0</v>
      </c>
      <c r="DA14" s="121">
        <f>SUM(AW14,+BY14)</f>
        <v>0</v>
      </c>
      <c r="DB14" s="121">
        <f>SUM(AX14,+BZ14)</f>
        <v>199665</v>
      </c>
      <c r="DC14" s="121">
        <f>SUM(AY14,+CA14)</f>
        <v>0</v>
      </c>
      <c r="DD14" s="121">
        <f>SUM(AZ14,+CB14)</f>
        <v>155685</v>
      </c>
      <c r="DE14" s="121">
        <f>SUM(BA14,+CC14)</f>
        <v>43980</v>
      </c>
      <c r="DF14" s="121">
        <f>SUM(BB14,+CD14)</f>
        <v>0</v>
      </c>
      <c r="DG14" s="122" t="s">
        <v>394</v>
      </c>
      <c r="DH14" s="121">
        <f>SUM(BD14,+CF14)</f>
        <v>0</v>
      </c>
      <c r="DI14" s="121">
        <f>SUM(BE14,+CG14)</f>
        <v>1000</v>
      </c>
      <c r="DJ14" s="121">
        <f>SUM(BF14,+CH14)</f>
        <v>361287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16387991</v>
      </c>
      <c r="E7" s="140">
        <f>+SUM(F7:I7,K7)</f>
        <v>5569858</v>
      </c>
      <c r="F7" s="140">
        <f t="shared" ref="F7:L7" si="0">SUM(F$8:F$257)</f>
        <v>63274</v>
      </c>
      <c r="G7" s="140">
        <f t="shared" si="0"/>
        <v>0</v>
      </c>
      <c r="H7" s="140">
        <f t="shared" si="0"/>
        <v>833300</v>
      </c>
      <c r="I7" s="140">
        <f t="shared" si="0"/>
        <v>1486510</v>
      </c>
      <c r="J7" s="140">
        <f t="shared" si="0"/>
        <v>1329148</v>
      </c>
      <c r="K7" s="140">
        <f t="shared" si="0"/>
        <v>3186774</v>
      </c>
      <c r="L7" s="140">
        <f t="shared" si="0"/>
        <v>10818133</v>
      </c>
      <c r="M7" s="140">
        <f>SUM(N7,+U7)</f>
        <v>3418993</v>
      </c>
      <c r="N7" s="140">
        <f>+SUM(O7:R7,T7)</f>
        <v>1026864</v>
      </c>
      <c r="O7" s="140">
        <f t="shared" ref="O7:U7" si="1">SUM(O$8:O$257)</f>
        <v>204054</v>
      </c>
      <c r="P7" s="140">
        <f t="shared" si="1"/>
        <v>1290</v>
      </c>
      <c r="Q7" s="140">
        <f t="shared" si="1"/>
        <v>399300</v>
      </c>
      <c r="R7" s="140">
        <f t="shared" si="1"/>
        <v>335719</v>
      </c>
      <c r="S7" s="140">
        <f t="shared" si="1"/>
        <v>367811</v>
      </c>
      <c r="T7" s="140">
        <f t="shared" si="1"/>
        <v>86501</v>
      </c>
      <c r="U7" s="140">
        <f t="shared" si="1"/>
        <v>2392129</v>
      </c>
      <c r="V7" s="140">
        <f t="shared" ref="V7:AB7" si="2">+SUM(D7,M7)</f>
        <v>19806984</v>
      </c>
      <c r="W7" s="140">
        <f t="shared" si="2"/>
        <v>6596722</v>
      </c>
      <c r="X7" s="140">
        <f t="shared" si="2"/>
        <v>267328</v>
      </c>
      <c r="Y7" s="140">
        <f t="shared" si="2"/>
        <v>1290</v>
      </c>
      <c r="Z7" s="140">
        <f t="shared" si="2"/>
        <v>1232600</v>
      </c>
      <c r="AA7" s="140">
        <f t="shared" si="2"/>
        <v>1822229</v>
      </c>
      <c r="AB7" s="140">
        <f t="shared" si="2"/>
        <v>1696959</v>
      </c>
      <c r="AC7" s="140">
        <f>+SUM(K7,T7)</f>
        <v>3273275</v>
      </c>
      <c r="AD7" s="140">
        <f>+SUM(L7,U7)</f>
        <v>13210262</v>
      </c>
      <c r="AE7" s="208"/>
      <c r="AF7" s="208"/>
    </row>
    <row r="8" spans="1:32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5799233</v>
      </c>
      <c r="E8" s="121">
        <f>+SUM(F8:I8,K8)</f>
        <v>2688461</v>
      </c>
      <c r="F8" s="121">
        <v>45398</v>
      </c>
      <c r="G8" s="121">
        <v>0</v>
      </c>
      <c r="H8" s="121">
        <v>63200</v>
      </c>
      <c r="I8" s="121">
        <v>739918</v>
      </c>
      <c r="J8" s="121"/>
      <c r="K8" s="121">
        <v>1839945</v>
      </c>
      <c r="L8" s="121">
        <v>3110772</v>
      </c>
      <c r="M8" s="121">
        <f>SUM(N8,+U8)</f>
        <v>870739</v>
      </c>
      <c r="N8" s="121">
        <f>+SUM(O8:R8,T8)</f>
        <v>165280</v>
      </c>
      <c r="O8" s="121">
        <v>0</v>
      </c>
      <c r="P8" s="121">
        <v>0</v>
      </c>
      <c r="Q8" s="121">
        <v>0</v>
      </c>
      <c r="R8" s="121">
        <v>110590</v>
      </c>
      <c r="S8" s="121"/>
      <c r="T8" s="121">
        <v>54690</v>
      </c>
      <c r="U8" s="121">
        <v>705459</v>
      </c>
      <c r="V8" s="121">
        <f>+SUM(D8,M8)</f>
        <v>6669972</v>
      </c>
      <c r="W8" s="121">
        <f>+SUM(E8,N8)</f>
        <v>2853741</v>
      </c>
      <c r="X8" s="121">
        <f>+SUM(F8,O8)</f>
        <v>45398</v>
      </c>
      <c r="Y8" s="121">
        <f>+SUM(G8,P8)</f>
        <v>0</v>
      </c>
      <c r="Z8" s="121">
        <f>+SUM(H8,Q8)</f>
        <v>63200</v>
      </c>
      <c r="AA8" s="121">
        <f>+SUM(I8,R8)</f>
        <v>850508</v>
      </c>
      <c r="AB8" s="121">
        <f>+SUM(J8,S8)</f>
        <v>0</v>
      </c>
      <c r="AC8" s="121">
        <f>+SUM(K8,T8)</f>
        <v>1894635</v>
      </c>
      <c r="AD8" s="121">
        <f>+SUM(L8,U8)</f>
        <v>3816231</v>
      </c>
      <c r="AE8" s="209" t="s">
        <v>326</v>
      </c>
      <c r="AF8" s="208"/>
    </row>
    <row r="9" spans="1:32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SUM(E9,+L9)</f>
        <v>3042496</v>
      </c>
      <c r="E9" s="121">
        <f>+SUM(F9:I9,K9)</f>
        <v>1583161</v>
      </c>
      <c r="F9" s="121">
        <v>17876</v>
      </c>
      <c r="G9" s="121">
        <v>0</v>
      </c>
      <c r="H9" s="121">
        <v>620600</v>
      </c>
      <c r="I9" s="121">
        <v>117776</v>
      </c>
      <c r="J9" s="121"/>
      <c r="K9" s="121">
        <v>826909</v>
      </c>
      <c r="L9" s="121">
        <v>1459335</v>
      </c>
      <c r="M9" s="121">
        <f>SUM(N9,+U9)</f>
        <v>850903</v>
      </c>
      <c r="N9" s="121">
        <f>+SUM(O9:R9,T9)</f>
        <v>600186</v>
      </c>
      <c r="O9" s="121">
        <v>200886</v>
      </c>
      <c r="P9" s="121">
        <v>0</v>
      </c>
      <c r="Q9" s="121">
        <v>399300</v>
      </c>
      <c r="R9" s="121">
        <v>0</v>
      </c>
      <c r="S9" s="121"/>
      <c r="T9" s="121">
        <v>0</v>
      </c>
      <c r="U9" s="121">
        <v>250717</v>
      </c>
      <c r="V9" s="121">
        <f>+SUM(D9,M9)</f>
        <v>3893399</v>
      </c>
      <c r="W9" s="121">
        <f>+SUM(E9,N9)</f>
        <v>2183347</v>
      </c>
      <c r="X9" s="121">
        <f>+SUM(F9,O9)</f>
        <v>218762</v>
      </c>
      <c r="Y9" s="121">
        <f>+SUM(G9,P9)</f>
        <v>0</v>
      </c>
      <c r="Z9" s="121">
        <f>+SUM(H9,Q9)</f>
        <v>1019900</v>
      </c>
      <c r="AA9" s="121">
        <f>+SUM(I9,R9)</f>
        <v>117776</v>
      </c>
      <c r="AB9" s="121">
        <f>+SUM(J9,S9)</f>
        <v>0</v>
      </c>
      <c r="AC9" s="121">
        <f>+SUM(K9,T9)</f>
        <v>826909</v>
      </c>
      <c r="AD9" s="121">
        <f>+SUM(L9,U9)</f>
        <v>1710052</v>
      </c>
      <c r="AE9" s="209" t="s">
        <v>326</v>
      </c>
      <c r="AF9" s="208"/>
    </row>
    <row r="10" spans="1:32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SUM(E10,+L10)</f>
        <v>1849931</v>
      </c>
      <c r="E10" s="121">
        <f>+SUM(F10:I10,K10)</f>
        <v>421024</v>
      </c>
      <c r="F10" s="121">
        <v>0</v>
      </c>
      <c r="G10" s="121">
        <v>0</v>
      </c>
      <c r="H10" s="121">
        <v>55100</v>
      </c>
      <c r="I10" s="121">
        <v>223377</v>
      </c>
      <c r="J10" s="121"/>
      <c r="K10" s="121">
        <v>142547</v>
      </c>
      <c r="L10" s="121">
        <v>1428907</v>
      </c>
      <c r="M10" s="121">
        <f>SUM(N10,+U10)</f>
        <v>147916</v>
      </c>
      <c r="N10" s="121">
        <f>+SUM(O10:R10,T10)</f>
        <v>21894</v>
      </c>
      <c r="O10" s="121">
        <v>0</v>
      </c>
      <c r="P10" s="121">
        <v>0</v>
      </c>
      <c r="Q10" s="121">
        <v>0</v>
      </c>
      <c r="R10" s="121">
        <v>21508</v>
      </c>
      <c r="S10" s="121"/>
      <c r="T10" s="121">
        <v>386</v>
      </c>
      <c r="U10" s="121">
        <v>126022</v>
      </c>
      <c r="V10" s="121">
        <f>+SUM(D10,M10)</f>
        <v>1997847</v>
      </c>
      <c r="W10" s="121">
        <f>+SUM(E10,N10)</f>
        <v>442918</v>
      </c>
      <c r="X10" s="121">
        <f>+SUM(F10,O10)</f>
        <v>0</v>
      </c>
      <c r="Y10" s="121">
        <f>+SUM(G10,P10)</f>
        <v>0</v>
      </c>
      <c r="Z10" s="121">
        <f>+SUM(H10,Q10)</f>
        <v>55100</v>
      </c>
      <c r="AA10" s="121">
        <f>+SUM(I10,R10)</f>
        <v>244885</v>
      </c>
      <c r="AB10" s="121">
        <f>+SUM(J10,S10)</f>
        <v>0</v>
      </c>
      <c r="AC10" s="121">
        <f>+SUM(K10,T10)</f>
        <v>142933</v>
      </c>
      <c r="AD10" s="121">
        <f>+SUM(L10,U10)</f>
        <v>1554929</v>
      </c>
      <c r="AE10" s="209" t="s">
        <v>326</v>
      </c>
      <c r="AF10" s="208"/>
    </row>
    <row r="11" spans="1:32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SUM(E11,+L11)</f>
        <v>731396</v>
      </c>
      <c r="E11" s="121">
        <f>+SUM(F11:I11,K11)</f>
        <v>123969</v>
      </c>
      <c r="F11" s="121">
        <v>0</v>
      </c>
      <c r="G11" s="121">
        <v>0</v>
      </c>
      <c r="H11" s="121">
        <v>19100</v>
      </c>
      <c r="I11" s="121">
        <v>100084</v>
      </c>
      <c r="J11" s="121"/>
      <c r="K11" s="121">
        <v>4785</v>
      </c>
      <c r="L11" s="121">
        <v>607427</v>
      </c>
      <c r="M11" s="121">
        <f>SUM(N11,+U11)</f>
        <v>85504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85504</v>
      </c>
      <c r="V11" s="121">
        <f>+SUM(D11,M11)</f>
        <v>816900</v>
      </c>
      <c r="W11" s="121">
        <f>+SUM(E11,N11)</f>
        <v>123969</v>
      </c>
      <c r="X11" s="121">
        <f>+SUM(F11,O11)</f>
        <v>0</v>
      </c>
      <c r="Y11" s="121">
        <f>+SUM(G11,P11)</f>
        <v>0</v>
      </c>
      <c r="Z11" s="121">
        <f>+SUM(H11,Q11)</f>
        <v>19100</v>
      </c>
      <c r="AA11" s="121">
        <f>+SUM(I11,R11)</f>
        <v>100084</v>
      </c>
      <c r="AB11" s="121">
        <f>+SUM(J11,S11)</f>
        <v>0</v>
      </c>
      <c r="AC11" s="121">
        <f>+SUM(K11,T11)</f>
        <v>4785</v>
      </c>
      <c r="AD11" s="121">
        <f>+SUM(L11,U11)</f>
        <v>692931</v>
      </c>
      <c r="AE11" s="209" t="s">
        <v>326</v>
      </c>
      <c r="AF11" s="208"/>
    </row>
    <row r="12" spans="1:32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SUM(E12,+L12)</f>
        <v>505506</v>
      </c>
      <c r="E12" s="121">
        <f>+SUM(F12:I12,K12)</f>
        <v>142254</v>
      </c>
      <c r="F12" s="121">
        <v>0</v>
      </c>
      <c r="G12" s="121">
        <v>0</v>
      </c>
      <c r="H12" s="121">
        <v>66000</v>
      </c>
      <c r="I12" s="121">
        <v>824</v>
      </c>
      <c r="J12" s="121"/>
      <c r="K12" s="121">
        <v>75430</v>
      </c>
      <c r="L12" s="121">
        <v>363252</v>
      </c>
      <c r="M12" s="121">
        <f>SUM(N12,+U12)</f>
        <v>147124</v>
      </c>
      <c r="N12" s="121">
        <f>+SUM(O12:R12,T12)</f>
        <v>30889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30889</v>
      </c>
      <c r="U12" s="121">
        <v>116235</v>
      </c>
      <c r="V12" s="121">
        <f>+SUM(D12,M12)</f>
        <v>652630</v>
      </c>
      <c r="W12" s="121">
        <f>+SUM(E12,N12)</f>
        <v>173143</v>
      </c>
      <c r="X12" s="121">
        <f>+SUM(F12,O12)</f>
        <v>0</v>
      </c>
      <c r="Y12" s="121">
        <f>+SUM(G12,P12)</f>
        <v>0</v>
      </c>
      <c r="Z12" s="121">
        <f>+SUM(H12,Q12)</f>
        <v>66000</v>
      </c>
      <c r="AA12" s="121">
        <f>+SUM(I12,R12)</f>
        <v>824</v>
      </c>
      <c r="AB12" s="121">
        <f>+SUM(J12,S12)</f>
        <v>0</v>
      </c>
      <c r="AC12" s="121">
        <f>+SUM(K12,T12)</f>
        <v>106319</v>
      </c>
      <c r="AD12" s="121">
        <f>+SUM(L12,U12)</f>
        <v>479487</v>
      </c>
      <c r="AE12" s="209" t="s">
        <v>326</v>
      </c>
      <c r="AF12" s="208"/>
    </row>
    <row r="13" spans="1:32" s="136" customFormat="1" ht="13.5" customHeight="1" x14ac:dyDescent="0.15">
      <c r="A13" s="119" t="s">
        <v>50</v>
      </c>
      <c r="B13" s="120" t="s">
        <v>337</v>
      </c>
      <c r="C13" s="119" t="s">
        <v>338</v>
      </c>
      <c r="D13" s="121">
        <f>SUM(E13,+L13)</f>
        <v>966727</v>
      </c>
      <c r="E13" s="121">
        <f>+SUM(F13:I13,K13)</f>
        <v>88054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88054</v>
      </c>
      <c r="L13" s="121">
        <v>878673</v>
      </c>
      <c r="M13" s="121">
        <f>SUM(N13,+U13)</f>
        <v>85478</v>
      </c>
      <c r="N13" s="121">
        <f>+SUM(O13:R13,T13)</f>
        <v>1293</v>
      </c>
      <c r="O13" s="121">
        <v>0</v>
      </c>
      <c r="P13" s="121">
        <v>0</v>
      </c>
      <c r="Q13" s="121">
        <v>0</v>
      </c>
      <c r="R13" s="121">
        <v>1251</v>
      </c>
      <c r="S13" s="121"/>
      <c r="T13" s="121">
        <v>42</v>
      </c>
      <c r="U13" s="121">
        <v>84185</v>
      </c>
      <c r="V13" s="121">
        <f>+SUM(D13,M13)</f>
        <v>1052205</v>
      </c>
      <c r="W13" s="121">
        <f>+SUM(E13,N13)</f>
        <v>89347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1251</v>
      </c>
      <c r="AB13" s="121">
        <f>+SUM(J13,S13)</f>
        <v>0</v>
      </c>
      <c r="AC13" s="121">
        <f>+SUM(K13,T13)</f>
        <v>88096</v>
      </c>
      <c r="AD13" s="121">
        <f>+SUM(L13,U13)</f>
        <v>962858</v>
      </c>
      <c r="AE13" s="209" t="s">
        <v>326</v>
      </c>
      <c r="AF13" s="208"/>
    </row>
    <row r="14" spans="1:32" s="136" customFormat="1" ht="13.5" customHeight="1" x14ac:dyDescent="0.15">
      <c r="A14" s="119" t="s">
        <v>50</v>
      </c>
      <c r="B14" s="120" t="s">
        <v>341</v>
      </c>
      <c r="C14" s="119" t="s">
        <v>342</v>
      </c>
      <c r="D14" s="121">
        <f>SUM(E14,+L14)</f>
        <v>336072</v>
      </c>
      <c r="E14" s="121">
        <f>+SUM(F14:I14,K14)</f>
        <v>30024</v>
      </c>
      <c r="F14" s="121">
        <v>0</v>
      </c>
      <c r="G14" s="121">
        <v>0</v>
      </c>
      <c r="H14" s="121">
        <v>9300</v>
      </c>
      <c r="I14" s="121">
        <v>19713</v>
      </c>
      <c r="J14" s="121"/>
      <c r="K14" s="121">
        <v>1011</v>
      </c>
      <c r="L14" s="121">
        <v>306048</v>
      </c>
      <c r="M14" s="121">
        <f>SUM(N14,+U14)</f>
        <v>117067</v>
      </c>
      <c r="N14" s="121">
        <f>+SUM(O14:R14,T14)</f>
        <v>4797</v>
      </c>
      <c r="O14" s="121">
        <v>3168</v>
      </c>
      <c r="P14" s="121">
        <v>1290</v>
      </c>
      <c r="Q14" s="121">
        <v>0</v>
      </c>
      <c r="R14" s="121">
        <v>0</v>
      </c>
      <c r="S14" s="121"/>
      <c r="T14" s="121">
        <v>339</v>
      </c>
      <c r="U14" s="121">
        <v>112270</v>
      </c>
      <c r="V14" s="121">
        <f>+SUM(D14,M14)</f>
        <v>453139</v>
      </c>
      <c r="W14" s="121">
        <f>+SUM(E14,N14)</f>
        <v>34821</v>
      </c>
      <c r="X14" s="121">
        <f>+SUM(F14,O14)</f>
        <v>3168</v>
      </c>
      <c r="Y14" s="121">
        <f>+SUM(G14,P14)</f>
        <v>1290</v>
      </c>
      <c r="Z14" s="121">
        <f>+SUM(H14,Q14)</f>
        <v>9300</v>
      </c>
      <c r="AA14" s="121">
        <f>+SUM(I14,R14)</f>
        <v>19713</v>
      </c>
      <c r="AB14" s="121">
        <f>+SUM(J14,S14)</f>
        <v>0</v>
      </c>
      <c r="AC14" s="121">
        <f>+SUM(K14,T14)</f>
        <v>1350</v>
      </c>
      <c r="AD14" s="121">
        <f>+SUM(L14,U14)</f>
        <v>418318</v>
      </c>
      <c r="AE14" s="209" t="s">
        <v>326</v>
      </c>
      <c r="AF14" s="208"/>
    </row>
    <row r="15" spans="1:32" s="136" customFormat="1" ht="13.5" customHeight="1" x14ac:dyDescent="0.15">
      <c r="A15" s="119" t="s">
        <v>50</v>
      </c>
      <c r="B15" s="120" t="s">
        <v>343</v>
      </c>
      <c r="C15" s="119" t="s">
        <v>344</v>
      </c>
      <c r="D15" s="121">
        <f>SUM(E15,+L15)</f>
        <v>322815</v>
      </c>
      <c r="E15" s="121">
        <f>+SUM(F15:I15,K15)</f>
        <v>52959</v>
      </c>
      <c r="F15" s="121">
        <v>0</v>
      </c>
      <c r="G15" s="121">
        <v>0</v>
      </c>
      <c r="H15" s="121">
        <v>0</v>
      </c>
      <c r="I15" s="121">
        <v>52914</v>
      </c>
      <c r="J15" s="121"/>
      <c r="K15" s="121">
        <v>45</v>
      </c>
      <c r="L15" s="121">
        <v>269856</v>
      </c>
      <c r="M15" s="121">
        <f>SUM(N15,+U15)</f>
        <v>123679</v>
      </c>
      <c r="N15" s="121">
        <f>+SUM(O15:R15,T15)</f>
        <v>29756</v>
      </c>
      <c r="O15" s="121">
        <v>0</v>
      </c>
      <c r="P15" s="121">
        <v>0</v>
      </c>
      <c r="Q15" s="121">
        <v>0</v>
      </c>
      <c r="R15" s="121">
        <v>29756</v>
      </c>
      <c r="S15" s="121"/>
      <c r="T15" s="121">
        <v>0</v>
      </c>
      <c r="U15" s="121">
        <v>93923</v>
      </c>
      <c r="V15" s="121">
        <f>+SUM(D15,M15)</f>
        <v>446494</v>
      </c>
      <c r="W15" s="121">
        <f>+SUM(E15,N15)</f>
        <v>82715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82670</v>
      </c>
      <c r="AB15" s="121">
        <f>+SUM(J15,S15)</f>
        <v>0</v>
      </c>
      <c r="AC15" s="121">
        <f>+SUM(K15,T15)</f>
        <v>45</v>
      </c>
      <c r="AD15" s="121">
        <f>+SUM(L15,U15)</f>
        <v>363779</v>
      </c>
      <c r="AE15" s="209" t="s">
        <v>326</v>
      </c>
      <c r="AF15" s="208"/>
    </row>
    <row r="16" spans="1:32" s="136" customFormat="1" ht="13.5" customHeight="1" x14ac:dyDescent="0.15">
      <c r="A16" s="119" t="s">
        <v>50</v>
      </c>
      <c r="B16" s="120" t="s">
        <v>347</v>
      </c>
      <c r="C16" s="119" t="s">
        <v>348</v>
      </c>
      <c r="D16" s="121">
        <f>SUM(E16,+L16)</f>
        <v>395692</v>
      </c>
      <c r="E16" s="121">
        <f>+SUM(F16:I16,K16)</f>
        <v>99139</v>
      </c>
      <c r="F16" s="121">
        <v>0</v>
      </c>
      <c r="G16" s="121">
        <v>0</v>
      </c>
      <c r="H16" s="121">
        <v>0</v>
      </c>
      <c r="I16" s="121">
        <v>20167</v>
      </c>
      <c r="J16" s="121"/>
      <c r="K16" s="121">
        <v>78972</v>
      </c>
      <c r="L16" s="121">
        <v>296553</v>
      </c>
      <c r="M16" s="121">
        <f>SUM(N16,+U16)</f>
        <v>86422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86422</v>
      </c>
      <c r="V16" s="121">
        <f>+SUM(D16,M16)</f>
        <v>482114</v>
      </c>
      <c r="W16" s="121">
        <f>+SUM(E16,N16)</f>
        <v>99139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20167</v>
      </c>
      <c r="AB16" s="121">
        <f>+SUM(J16,S16)</f>
        <v>0</v>
      </c>
      <c r="AC16" s="121">
        <f>+SUM(K16,T16)</f>
        <v>78972</v>
      </c>
      <c r="AD16" s="121">
        <f>+SUM(L16,U16)</f>
        <v>382975</v>
      </c>
      <c r="AE16" s="209" t="s">
        <v>326</v>
      </c>
      <c r="AF16" s="208"/>
    </row>
    <row r="17" spans="1:32" s="136" customFormat="1" ht="13.5" customHeight="1" x14ac:dyDescent="0.15">
      <c r="A17" s="119" t="s">
        <v>50</v>
      </c>
      <c r="B17" s="120" t="s">
        <v>349</v>
      </c>
      <c r="C17" s="119" t="s">
        <v>350</v>
      </c>
      <c r="D17" s="121">
        <f>SUM(E17,+L17)</f>
        <v>184816</v>
      </c>
      <c r="E17" s="121">
        <f>+SUM(F17:I17,K17)</f>
        <v>31421</v>
      </c>
      <c r="F17" s="121">
        <v>0</v>
      </c>
      <c r="G17" s="121">
        <v>0</v>
      </c>
      <c r="H17" s="121">
        <v>0</v>
      </c>
      <c r="I17" s="121">
        <v>241</v>
      </c>
      <c r="J17" s="121"/>
      <c r="K17" s="121">
        <v>31180</v>
      </c>
      <c r="L17" s="121">
        <v>153395</v>
      </c>
      <c r="M17" s="121">
        <f>SUM(N17,+U17)</f>
        <v>129634</v>
      </c>
      <c r="N17" s="121">
        <f>+SUM(O17:R17,T17)</f>
        <v>62354</v>
      </c>
      <c r="O17" s="121">
        <v>0</v>
      </c>
      <c r="P17" s="121">
        <v>0</v>
      </c>
      <c r="Q17" s="121">
        <v>0</v>
      </c>
      <c r="R17" s="121">
        <v>62354</v>
      </c>
      <c r="S17" s="121"/>
      <c r="T17" s="121">
        <v>0</v>
      </c>
      <c r="U17" s="121">
        <v>67280</v>
      </c>
      <c r="V17" s="121">
        <f>+SUM(D17,M17)</f>
        <v>314450</v>
      </c>
      <c r="W17" s="121">
        <f>+SUM(E17,N17)</f>
        <v>93775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62595</v>
      </c>
      <c r="AB17" s="121">
        <f>+SUM(J17,S17)</f>
        <v>0</v>
      </c>
      <c r="AC17" s="121">
        <f>+SUM(K17,T17)</f>
        <v>31180</v>
      </c>
      <c r="AD17" s="121">
        <f>+SUM(L17,U17)</f>
        <v>220675</v>
      </c>
      <c r="AE17" s="209" t="s">
        <v>326</v>
      </c>
      <c r="AF17" s="208"/>
    </row>
    <row r="18" spans="1:32" s="136" customFormat="1" ht="13.5" customHeight="1" x14ac:dyDescent="0.15">
      <c r="A18" s="119" t="s">
        <v>50</v>
      </c>
      <c r="B18" s="120" t="s">
        <v>351</v>
      </c>
      <c r="C18" s="119" t="s">
        <v>352</v>
      </c>
      <c r="D18" s="121">
        <f>SUM(E18,+L18)</f>
        <v>100217</v>
      </c>
      <c r="E18" s="121">
        <f>+SUM(F18:I18,K18)</f>
        <v>11663</v>
      </c>
      <c r="F18" s="121">
        <v>0</v>
      </c>
      <c r="G18" s="121">
        <v>0</v>
      </c>
      <c r="H18" s="121">
        <v>0</v>
      </c>
      <c r="I18" s="121">
        <v>1724</v>
      </c>
      <c r="J18" s="121"/>
      <c r="K18" s="121">
        <v>9939</v>
      </c>
      <c r="L18" s="121">
        <v>88554</v>
      </c>
      <c r="M18" s="121">
        <f>SUM(N18,+U18)</f>
        <v>30889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30889</v>
      </c>
      <c r="V18" s="121">
        <f>+SUM(D18,M18)</f>
        <v>131106</v>
      </c>
      <c r="W18" s="121">
        <f>+SUM(E18,N18)</f>
        <v>11663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1724</v>
      </c>
      <c r="AB18" s="121">
        <f>+SUM(J18,S18)</f>
        <v>0</v>
      </c>
      <c r="AC18" s="121">
        <f>+SUM(K18,T18)</f>
        <v>9939</v>
      </c>
      <c r="AD18" s="121">
        <f>+SUM(L18,U18)</f>
        <v>119443</v>
      </c>
      <c r="AE18" s="209" t="s">
        <v>326</v>
      </c>
      <c r="AF18" s="208"/>
    </row>
    <row r="19" spans="1:32" s="136" customFormat="1" ht="13.5" customHeight="1" x14ac:dyDescent="0.15">
      <c r="A19" s="119" t="s">
        <v>50</v>
      </c>
      <c r="B19" s="120" t="s">
        <v>353</v>
      </c>
      <c r="C19" s="119" t="s">
        <v>354</v>
      </c>
      <c r="D19" s="121">
        <f>SUM(E19,+L19)</f>
        <v>212433</v>
      </c>
      <c r="E19" s="121">
        <f>+SUM(F19:I19,K19)</f>
        <v>2086</v>
      </c>
      <c r="F19" s="121">
        <v>0</v>
      </c>
      <c r="G19" s="121">
        <v>0</v>
      </c>
      <c r="H19" s="121">
        <v>0</v>
      </c>
      <c r="I19" s="121">
        <v>2086</v>
      </c>
      <c r="J19" s="121"/>
      <c r="K19" s="121">
        <v>0</v>
      </c>
      <c r="L19" s="121">
        <v>210347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212433</v>
      </c>
      <c r="W19" s="121">
        <f>+SUM(E19,N19)</f>
        <v>2086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2086</v>
      </c>
      <c r="AB19" s="121">
        <f>+SUM(J19,S19)</f>
        <v>0</v>
      </c>
      <c r="AC19" s="121">
        <f>+SUM(K19,T19)</f>
        <v>0</v>
      </c>
      <c r="AD19" s="121">
        <f>+SUM(L19,U19)</f>
        <v>210347</v>
      </c>
      <c r="AE19" s="209" t="s">
        <v>326</v>
      </c>
      <c r="AF19" s="208"/>
    </row>
    <row r="20" spans="1:32" s="136" customFormat="1" ht="13.5" customHeight="1" x14ac:dyDescent="0.15">
      <c r="A20" s="119" t="s">
        <v>50</v>
      </c>
      <c r="B20" s="120" t="s">
        <v>355</v>
      </c>
      <c r="C20" s="119" t="s">
        <v>356</v>
      </c>
      <c r="D20" s="121">
        <f>SUM(E20,+L20)</f>
        <v>90824</v>
      </c>
      <c r="E20" s="121">
        <f>+SUM(F20:I20,K20)</f>
        <v>6455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6455</v>
      </c>
      <c r="L20" s="121">
        <v>84369</v>
      </c>
      <c r="M20" s="121">
        <f>SUM(N20,+U20)</f>
        <v>7914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7914</v>
      </c>
      <c r="V20" s="121">
        <f>+SUM(D20,M20)</f>
        <v>98738</v>
      </c>
      <c r="W20" s="121">
        <f>+SUM(E20,N20)</f>
        <v>6455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6455</v>
      </c>
      <c r="AD20" s="121">
        <f>+SUM(L20,U20)</f>
        <v>92283</v>
      </c>
      <c r="AE20" s="209" t="s">
        <v>326</v>
      </c>
      <c r="AF20" s="208"/>
    </row>
    <row r="21" spans="1:32" s="136" customFormat="1" ht="13.5" customHeight="1" x14ac:dyDescent="0.15">
      <c r="A21" s="119" t="s">
        <v>50</v>
      </c>
      <c r="B21" s="120" t="s">
        <v>357</v>
      </c>
      <c r="C21" s="119" t="s">
        <v>358</v>
      </c>
      <c r="D21" s="121">
        <f>SUM(E21,+L21)</f>
        <v>203621</v>
      </c>
      <c r="E21" s="121">
        <f>+SUM(F21:I21,K21)</f>
        <v>39787</v>
      </c>
      <c r="F21" s="121">
        <v>0</v>
      </c>
      <c r="G21" s="121">
        <v>0</v>
      </c>
      <c r="H21" s="121">
        <v>0</v>
      </c>
      <c r="I21" s="121">
        <v>39401</v>
      </c>
      <c r="J21" s="121"/>
      <c r="K21" s="121">
        <v>386</v>
      </c>
      <c r="L21" s="121">
        <v>163834</v>
      </c>
      <c r="M21" s="121">
        <f>SUM(N21,+U21)</f>
        <v>112513</v>
      </c>
      <c r="N21" s="121">
        <f>+SUM(O21:R21,T21)</f>
        <v>21323</v>
      </c>
      <c r="O21" s="121">
        <v>0</v>
      </c>
      <c r="P21" s="121">
        <v>0</v>
      </c>
      <c r="Q21" s="121">
        <v>0</v>
      </c>
      <c r="R21" s="121">
        <v>21323</v>
      </c>
      <c r="S21" s="121"/>
      <c r="T21" s="121">
        <v>0</v>
      </c>
      <c r="U21" s="121">
        <v>91190</v>
      </c>
      <c r="V21" s="121">
        <f>+SUM(D21,M21)</f>
        <v>316134</v>
      </c>
      <c r="W21" s="121">
        <f>+SUM(E21,N21)</f>
        <v>61110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60724</v>
      </c>
      <c r="AB21" s="121">
        <f>+SUM(J21,S21)</f>
        <v>0</v>
      </c>
      <c r="AC21" s="121">
        <f>+SUM(K21,T21)</f>
        <v>386</v>
      </c>
      <c r="AD21" s="121">
        <f>+SUM(L21,U21)</f>
        <v>255024</v>
      </c>
      <c r="AE21" s="209" t="s">
        <v>326</v>
      </c>
      <c r="AF21" s="208"/>
    </row>
    <row r="22" spans="1:32" s="136" customFormat="1" ht="13.5" customHeight="1" x14ac:dyDescent="0.15">
      <c r="A22" s="119" t="s">
        <v>50</v>
      </c>
      <c r="B22" s="120" t="s">
        <v>361</v>
      </c>
      <c r="C22" s="119" t="s">
        <v>362</v>
      </c>
      <c r="D22" s="121">
        <f>SUM(E22,+L22)</f>
        <v>181610</v>
      </c>
      <c r="E22" s="121">
        <f>+SUM(F22:I22,K22)</f>
        <v>31308</v>
      </c>
      <c r="F22" s="121">
        <v>0</v>
      </c>
      <c r="G22" s="121">
        <v>0</v>
      </c>
      <c r="H22" s="121">
        <v>0</v>
      </c>
      <c r="I22" s="121">
        <v>31308</v>
      </c>
      <c r="J22" s="121"/>
      <c r="K22" s="121">
        <v>0</v>
      </c>
      <c r="L22" s="121">
        <v>150302</v>
      </c>
      <c r="M22" s="121">
        <f>SUM(N22,+U22)</f>
        <v>123626</v>
      </c>
      <c r="N22" s="121">
        <f>+SUM(O22:R22,T22)</f>
        <v>1703</v>
      </c>
      <c r="O22" s="121">
        <v>0</v>
      </c>
      <c r="P22" s="121">
        <v>0</v>
      </c>
      <c r="Q22" s="121">
        <v>0</v>
      </c>
      <c r="R22" s="121">
        <v>1703</v>
      </c>
      <c r="S22" s="121"/>
      <c r="T22" s="121">
        <v>0</v>
      </c>
      <c r="U22" s="121">
        <v>121923</v>
      </c>
      <c r="V22" s="121">
        <f>+SUM(D22,M22)</f>
        <v>305236</v>
      </c>
      <c r="W22" s="121">
        <f>+SUM(E22,N22)</f>
        <v>33011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33011</v>
      </c>
      <c r="AB22" s="121">
        <f>+SUM(J22,S22)</f>
        <v>0</v>
      </c>
      <c r="AC22" s="121">
        <f>+SUM(K22,T22)</f>
        <v>0</v>
      </c>
      <c r="AD22" s="121">
        <f>+SUM(L22,U22)</f>
        <v>272225</v>
      </c>
      <c r="AE22" s="209" t="s">
        <v>326</v>
      </c>
      <c r="AF22" s="208"/>
    </row>
    <row r="23" spans="1:32" s="136" customFormat="1" ht="13.5" customHeight="1" x14ac:dyDescent="0.15">
      <c r="A23" s="119" t="s">
        <v>50</v>
      </c>
      <c r="B23" s="120" t="s">
        <v>363</v>
      </c>
      <c r="C23" s="119" t="s">
        <v>364</v>
      </c>
      <c r="D23" s="121">
        <f>SUM(E23,+L23)</f>
        <v>26310</v>
      </c>
      <c r="E23" s="121">
        <f>+SUM(F23:I23,K23)</f>
        <v>2026</v>
      </c>
      <c r="F23" s="121">
        <v>0</v>
      </c>
      <c r="G23" s="121">
        <v>0</v>
      </c>
      <c r="H23" s="121">
        <v>0</v>
      </c>
      <c r="I23" s="121">
        <v>1972</v>
      </c>
      <c r="J23" s="121"/>
      <c r="K23" s="121">
        <v>54</v>
      </c>
      <c r="L23" s="121">
        <v>24284</v>
      </c>
      <c r="M23" s="121">
        <f>SUM(N23,+U23)</f>
        <v>1039</v>
      </c>
      <c r="N23" s="121">
        <f>+SUM(O23:R23,T23)</f>
        <v>132</v>
      </c>
      <c r="O23" s="121">
        <v>0</v>
      </c>
      <c r="P23" s="121">
        <v>0</v>
      </c>
      <c r="Q23" s="121">
        <v>0</v>
      </c>
      <c r="R23" s="121">
        <v>132</v>
      </c>
      <c r="S23" s="121"/>
      <c r="T23" s="121">
        <v>0</v>
      </c>
      <c r="U23" s="121">
        <v>907</v>
      </c>
      <c r="V23" s="121">
        <f>+SUM(D23,M23)</f>
        <v>27349</v>
      </c>
      <c r="W23" s="121">
        <f>+SUM(E23,N23)</f>
        <v>2158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2104</v>
      </c>
      <c r="AB23" s="121">
        <f>+SUM(J23,S23)</f>
        <v>0</v>
      </c>
      <c r="AC23" s="121">
        <f>+SUM(K23,T23)</f>
        <v>54</v>
      </c>
      <c r="AD23" s="121">
        <f>+SUM(L23,U23)</f>
        <v>25191</v>
      </c>
      <c r="AE23" s="209" t="s">
        <v>326</v>
      </c>
      <c r="AF23" s="208"/>
    </row>
    <row r="24" spans="1:32" s="136" customFormat="1" ht="13.5" customHeight="1" x14ac:dyDescent="0.15">
      <c r="A24" s="119" t="s">
        <v>50</v>
      </c>
      <c r="B24" s="120" t="s">
        <v>365</v>
      </c>
      <c r="C24" s="119" t="s">
        <v>366</v>
      </c>
      <c r="D24" s="121">
        <f>SUM(E24,+L24)</f>
        <v>80558</v>
      </c>
      <c r="E24" s="121">
        <f>+SUM(F24:I24,K24)</f>
        <v>7563</v>
      </c>
      <c r="F24" s="121">
        <v>0</v>
      </c>
      <c r="G24" s="121">
        <v>0</v>
      </c>
      <c r="H24" s="121">
        <v>0</v>
      </c>
      <c r="I24" s="121">
        <v>7560</v>
      </c>
      <c r="J24" s="121"/>
      <c r="K24" s="121">
        <v>3</v>
      </c>
      <c r="L24" s="121">
        <v>72995</v>
      </c>
      <c r="M24" s="121">
        <f>SUM(N24,+U24)</f>
        <v>20915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20915</v>
      </c>
      <c r="V24" s="121">
        <f>+SUM(D24,M24)</f>
        <v>101473</v>
      </c>
      <c r="W24" s="121">
        <f>+SUM(E24,N24)</f>
        <v>7563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7560</v>
      </c>
      <c r="AB24" s="121">
        <f>+SUM(J24,S24)</f>
        <v>0</v>
      </c>
      <c r="AC24" s="121">
        <f>+SUM(K24,T24)</f>
        <v>3</v>
      </c>
      <c r="AD24" s="121">
        <f>+SUM(L24,U24)</f>
        <v>93910</v>
      </c>
      <c r="AE24" s="209" t="s">
        <v>326</v>
      </c>
      <c r="AF24" s="208"/>
    </row>
    <row r="25" spans="1:32" s="136" customFormat="1" ht="13.5" customHeight="1" x14ac:dyDescent="0.15">
      <c r="A25" s="119" t="s">
        <v>50</v>
      </c>
      <c r="B25" s="120" t="s">
        <v>367</v>
      </c>
      <c r="C25" s="119" t="s">
        <v>368</v>
      </c>
      <c r="D25" s="121">
        <f>SUM(E25,+L25)</f>
        <v>152013</v>
      </c>
      <c r="E25" s="121">
        <f>+SUM(F25:I25,K25)</f>
        <v>22278</v>
      </c>
      <c r="F25" s="121">
        <v>0</v>
      </c>
      <c r="G25" s="121">
        <v>0</v>
      </c>
      <c r="H25" s="121">
        <v>0</v>
      </c>
      <c r="I25" s="121">
        <v>22278</v>
      </c>
      <c r="J25" s="121"/>
      <c r="K25" s="121">
        <v>0</v>
      </c>
      <c r="L25" s="121">
        <v>129735</v>
      </c>
      <c r="M25" s="121">
        <f>SUM(N25,+U25)</f>
        <v>54052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54052</v>
      </c>
      <c r="V25" s="121">
        <f>+SUM(D25,M25)</f>
        <v>206065</v>
      </c>
      <c r="W25" s="121">
        <f>+SUM(E25,N25)</f>
        <v>22278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22278</v>
      </c>
      <c r="AB25" s="121">
        <f>+SUM(J25,S25)</f>
        <v>0</v>
      </c>
      <c r="AC25" s="121">
        <f>+SUM(K25,T25)</f>
        <v>0</v>
      </c>
      <c r="AD25" s="121">
        <f>+SUM(L25,U25)</f>
        <v>183787</v>
      </c>
      <c r="AE25" s="209" t="s">
        <v>326</v>
      </c>
      <c r="AF25" s="208"/>
    </row>
    <row r="26" spans="1:32" s="136" customFormat="1" ht="13.5" customHeight="1" x14ac:dyDescent="0.15">
      <c r="A26" s="119" t="s">
        <v>50</v>
      </c>
      <c r="B26" s="120" t="s">
        <v>371</v>
      </c>
      <c r="C26" s="119" t="s">
        <v>372</v>
      </c>
      <c r="D26" s="121">
        <f>SUM(E26,+L26)</f>
        <v>131865</v>
      </c>
      <c r="E26" s="121">
        <f>+SUM(F26:I26,K26)</f>
        <v>15133</v>
      </c>
      <c r="F26" s="121">
        <v>0</v>
      </c>
      <c r="G26" s="121">
        <v>0</v>
      </c>
      <c r="H26" s="121">
        <v>0</v>
      </c>
      <c r="I26" s="121">
        <v>15133</v>
      </c>
      <c r="J26" s="121"/>
      <c r="K26" s="121">
        <v>0</v>
      </c>
      <c r="L26" s="121">
        <v>116732</v>
      </c>
      <c r="M26" s="121">
        <f>SUM(N26,+U26)</f>
        <v>51768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51768</v>
      </c>
      <c r="V26" s="121">
        <f>+SUM(D26,M26)</f>
        <v>183633</v>
      </c>
      <c r="W26" s="121">
        <f>+SUM(E26,N26)</f>
        <v>15133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15133</v>
      </c>
      <c r="AB26" s="121">
        <f>+SUM(J26,S26)</f>
        <v>0</v>
      </c>
      <c r="AC26" s="121">
        <f>+SUM(K26,T26)</f>
        <v>0</v>
      </c>
      <c r="AD26" s="121">
        <f>+SUM(L26,U26)</f>
        <v>168500</v>
      </c>
      <c r="AE26" s="209" t="s">
        <v>326</v>
      </c>
      <c r="AF26" s="208"/>
    </row>
    <row r="27" spans="1:32" s="136" customFormat="1" ht="13.5" customHeight="1" x14ac:dyDescent="0.15">
      <c r="A27" s="119" t="s">
        <v>50</v>
      </c>
      <c r="B27" s="120" t="s">
        <v>374</v>
      </c>
      <c r="C27" s="119" t="s">
        <v>375</v>
      </c>
      <c r="D27" s="121">
        <f>SUM(E27,+L27)</f>
        <v>212177</v>
      </c>
      <c r="E27" s="121">
        <f>+SUM(F27:I27,K27)</f>
        <v>8530</v>
      </c>
      <c r="F27" s="121">
        <v>0</v>
      </c>
      <c r="G27" s="121">
        <v>0</v>
      </c>
      <c r="H27" s="121">
        <v>0</v>
      </c>
      <c r="I27" s="121">
        <v>1398</v>
      </c>
      <c r="J27" s="121"/>
      <c r="K27" s="121">
        <v>7132</v>
      </c>
      <c r="L27" s="121">
        <v>203647</v>
      </c>
      <c r="M27" s="121">
        <f>SUM(N27,+U27)</f>
        <v>93973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93973</v>
      </c>
      <c r="V27" s="121">
        <f>+SUM(D27,M27)</f>
        <v>306150</v>
      </c>
      <c r="W27" s="121">
        <f>+SUM(E27,N27)</f>
        <v>8530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1398</v>
      </c>
      <c r="AB27" s="121">
        <f>+SUM(J27,S27)</f>
        <v>0</v>
      </c>
      <c r="AC27" s="121">
        <f>+SUM(K27,T27)</f>
        <v>7132</v>
      </c>
      <c r="AD27" s="121">
        <f>+SUM(L27,U27)</f>
        <v>297620</v>
      </c>
      <c r="AE27" s="209" t="s">
        <v>326</v>
      </c>
      <c r="AF27" s="208"/>
    </row>
    <row r="28" spans="1:32" s="136" customFormat="1" ht="13.5" customHeight="1" x14ac:dyDescent="0.15">
      <c r="A28" s="119" t="s">
        <v>50</v>
      </c>
      <c r="B28" s="120" t="s">
        <v>376</v>
      </c>
      <c r="C28" s="119" t="s">
        <v>377</v>
      </c>
      <c r="D28" s="121">
        <f>SUM(E28,+L28)</f>
        <v>27147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27147</v>
      </c>
      <c r="M28" s="121">
        <f>SUM(N28,+U28)</f>
        <v>19306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19306</v>
      </c>
      <c r="V28" s="121">
        <f>+SUM(D28,M28)</f>
        <v>46453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46453</v>
      </c>
      <c r="AE28" s="209" t="s">
        <v>326</v>
      </c>
      <c r="AF28" s="208"/>
    </row>
    <row r="29" spans="1:32" s="136" customFormat="1" ht="13.5" customHeight="1" x14ac:dyDescent="0.15">
      <c r="A29" s="119" t="s">
        <v>50</v>
      </c>
      <c r="B29" s="120" t="s">
        <v>380</v>
      </c>
      <c r="C29" s="119" t="s">
        <v>381</v>
      </c>
      <c r="D29" s="121">
        <f>SUM(E29,+L29)</f>
        <v>55698</v>
      </c>
      <c r="E29" s="121">
        <f>+SUM(F29:I29,K29)</f>
        <v>4671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4671</v>
      </c>
      <c r="L29" s="121">
        <v>51027</v>
      </c>
      <c r="M29" s="121">
        <f>SUM(N29,+U29)</f>
        <v>28787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28787</v>
      </c>
      <c r="V29" s="121">
        <f>+SUM(D29,M29)</f>
        <v>84485</v>
      </c>
      <c r="W29" s="121">
        <f>+SUM(E29,N29)</f>
        <v>4671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4671</v>
      </c>
      <c r="AD29" s="121">
        <f>+SUM(L29,U29)</f>
        <v>79814</v>
      </c>
      <c r="AE29" s="209" t="s">
        <v>326</v>
      </c>
      <c r="AF29" s="208"/>
    </row>
    <row r="30" spans="1:32" s="136" customFormat="1" ht="13.5" customHeight="1" x14ac:dyDescent="0.15">
      <c r="A30" s="119" t="s">
        <v>50</v>
      </c>
      <c r="B30" s="120" t="s">
        <v>383</v>
      </c>
      <c r="C30" s="119" t="s">
        <v>384</v>
      </c>
      <c r="D30" s="121">
        <f>SUM(E30,+L30)</f>
        <v>113025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113025</v>
      </c>
      <c r="M30" s="121">
        <f>SUM(N30,+U30)</f>
        <v>43253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43253</v>
      </c>
      <c r="V30" s="121">
        <f>+SUM(D30,M30)</f>
        <v>156278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156278</v>
      </c>
      <c r="AE30" s="209" t="s">
        <v>326</v>
      </c>
      <c r="AF30" s="208"/>
    </row>
    <row r="31" spans="1:32" s="136" customFormat="1" ht="13.5" customHeight="1" x14ac:dyDescent="0.15">
      <c r="A31" s="119" t="s">
        <v>50</v>
      </c>
      <c r="B31" s="120" t="s">
        <v>385</v>
      </c>
      <c r="C31" s="119" t="s">
        <v>386</v>
      </c>
      <c r="D31" s="121">
        <f>SUM(E31,+L31)</f>
        <v>130679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130679</v>
      </c>
      <c r="M31" s="121">
        <f>SUM(N31,+U31)</f>
        <v>39458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39458</v>
      </c>
      <c r="V31" s="121">
        <f>+SUM(D31,M31)</f>
        <v>170137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170137</v>
      </c>
      <c r="AE31" s="209" t="s">
        <v>326</v>
      </c>
      <c r="AF31" s="208"/>
    </row>
    <row r="32" spans="1:32" s="136" customFormat="1" ht="13.5" customHeight="1" x14ac:dyDescent="0.15">
      <c r="A32" s="119" t="s">
        <v>50</v>
      </c>
      <c r="B32" s="120" t="s">
        <v>389</v>
      </c>
      <c r="C32" s="119" t="s">
        <v>390</v>
      </c>
      <c r="D32" s="121">
        <f>SUM(E32,+L32)</f>
        <v>44859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44859</v>
      </c>
      <c r="M32" s="121">
        <f>SUM(N32,+U32)</f>
        <v>21343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21343</v>
      </c>
      <c r="V32" s="121">
        <f>+SUM(D32,M32)</f>
        <v>66202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66202</v>
      </c>
      <c r="AE32" s="209" t="s">
        <v>326</v>
      </c>
      <c r="AF32" s="208"/>
    </row>
    <row r="33" spans="1:32" s="136" customFormat="1" ht="13.5" customHeight="1" x14ac:dyDescent="0.15">
      <c r="A33" s="119" t="s">
        <v>50</v>
      </c>
      <c r="B33" s="120" t="s">
        <v>391</v>
      </c>
      <c r="C33" s="119" t="s">
        <v>392</v>
      </c>
      <c r="D33" s="121">
        <f>SUM(E33,+L33)</f>
        <v>39820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39820</v>
      </c>
      <c r="M33" s="121">
        <f>SUM(N33,+U33)</f>
        <v>20943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20943</v>
      </c>
      <c r="V33" s="121">
        <f>+SUM(D33,M33)</f>
        <v>60763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60763</v>
      </c>
      <c r="AE33" s="209" t="s">
        <v>326</v>
      </c>
      <c r="AF33" s="208"/>
    </row>
    <row r="34" spans="1:32" s="136" customFormat="1" ht="13.5" customHeight="1" x14ac:dyDescent="0.15">
      <c r="A34" s="119" t="s">
        <v>50</v>
      </c>
      <c r="B34" s="120" t="s">
        <v>359</v>
      </c>
      <c r="C34" s="119" t="s">
        <v>393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16334</v>
      </c>
      <c r="N34" s="121">
        <f>+SUM(O34:R34,T34)</f>
        <v>2327</v>
      </c>
      <c r="O34" s="121">
        <v>0</v>
      </c>
      <c r="P34" s="121">
        <v>0</v>
      </c>
      <c r="Q34" s="121">
        <v>0</v>
      </c>
      <c r="R34" s="121">
        <v>2300</v>
      </c>
      <c r="S34" s="121">
        <v>104575</v>
      </c>
      <c r="T34" s="121">
        <v>27</v>
      </c>
      <c r="U34" s="121">
        <v>14007</v>
      </c>
      <c r="V34" s="121">
        <f>+SUM(D34,M34)</f>
        <v>16334</v>
      </c>
      <c r="W34" s="121">
        <f>+SUM(E34,N34)</f>
        <v>2327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2300</v>
      </c>
      <c r="AB34" s="121">
        <f>+SUM(J34,S34)</f>
        <v>104575</v>
      </c>
      <c r="AC34" s="121">
        <f>+SUM(K34,T34)</f>
        <v>27</v>
      </c>
      <c r="AD34" s="121">
        <f>+SUM(L34,U34)</f>
        <v>14007</v>
      </c>
      <c r="AE34" s="209" t="s">
        <v>326</v>
      </c>
      <c r="AF34" s="208"/>
    </row>
    <row r="35" spans="1:32" s="136" customFormat="1" ht="13.5" customHeight="1" x14ac:dyDescent="0.15">
      <c r="A35" s="119" t="s">
        <v>50</v>
      </c>
      <c r="B35" s="120" t="s">
        <v>369</v>
      </c>
      <c r="C35" s="119" t="s">
        <v>373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5661</v>
      </c>
      <c r="N35" s="121">
        <f>+SUM(O35:R35,T35)</f>
        <v>3271</v>
      </c>
      <c r="O35" s="121">
        <v>0</v>
      </c>
      <c r="P35" s="121">
        <v>0</v>
      </c>
      <c r="Q35" s="121">
        <v>0</v>
      </c>
      <c r="R35" s="121">
        <v>3147</v>
      </c>
      <c r="S35" s="121">
        <v>97395</v>
      </c>
      <c r="T35" s="121">
        <v>124</v>
      </c>
      <c r="U35" s="121">
        <v>2390</v>
      </c>
      <c r="V35" s="121">
        <f>+SUM(D35,M35)</f>
        <v>5661</v>
      </c>
      <c r="W35" s="121">
        <f>+SUM(E35,N35)</f>
        <v>3271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3147</v>
      </c>
      <c r="AB35" s="121">
        <f>+SUM(J35,S35)</f>
        <v>97395</v>
      </c>
      <c r="AC35" s="121">
        <f>+SUM(K35,T35)</f>
        <v>124</v>
      </c>
      <c r="AD35" s="121">
        <f>+SUM(L35,U35)</f>
        <v>2390</v>
      </c>
      <c r="AE35" s="209" t="s">
        <v>326</v>
      </c>
      <c r="AF35" s="208"/>
    </row>
    <row r="36" spans="1:32" s="136" customFormat="1" ht="13.5" customHeight="1" x14ac:dyDescent="0.15">
      <c r="A36" s="119" t="s">
        <v>50</v>
      </c>
      <c r="B36" s="120" t="s">
        <v>387</v>
      </c>
      <c r="C36" s="119" t="s">
        <v>388</v>
      </c>
      <c r="D36" s="121">
        <f>SUM(E36,+L36)</f>
        <v>67748</v>
      </c>
      <c r="E36" s="121">
        <f>+SUM(F36:I36,K36)</f>
        <v>67748</v>
      </c>
      <c r="F36" s="121">
        <v>0</v>
      </c>
      <c r="G36" s="121">
        <v>0</v>
      </c>
      <c r="H36" s="121">
        <v>0</v>
      </c>
      <c r="I36" s="121">
        <v>54017</v>
      </c>
      <c r="J36" s="121">
        <v>215358</v>
      </c>
      <c r="K36" s="121">
        <v>13731</v>
      </c>
      <c r="L36" s="121">
        <v>0</v>
      </c>
      <c r="M36" s="121">
        <f>SUM(N36,+U36)</f>
        <v>81655</v>
      </c>
      <c r="N36" s="121">
        <f>+SUM(O36:R36,T36)</f>
        <v>81655</v>
      </c>
      <c r="O36" s="121">
        <v>0</v>
      </c>
      <c r="P36" s="121">
        <v>0</v>
      </c>
      <c r="Q36" s="121">
        <v>0</v>
      </c>
      <c r="R36" s="121">
        <v>81655</v>
      </c>
      <c r="S36" s="121">
        <v>81744</v>
      </c>
      <c r="T36" s="121">
        <v>0</v>
      </c>
      <c r="U36" s="121">
        <v>0</v>
      </c>
      <c r="V36" s="121">
        <f>+SUM(D36,M36)</f>
        <v>149403</v>
      </c>
      <c r="W36" s="121">
        <f>+SUM(E36,N36)</f>
        <v>149403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135672</v>
      </c>
      <c r="AB36" s="121">
        <f>+SUM(J36,S36)</f>
        <v>297102</v>
      </c>
      <c r="AC36" s="121">
        <f>+SUM(K36,T36)</f>
        <v>13731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50</v>
      </c>
      <c r="B37" s="120" t="s">
        <v>378</v>
      </c>
      <c r="C37" s="119" t="s">
        <v>379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1098</v>
      </c>
      <c r="N37" s="121">
        <f>+SUM(O37:R37,T37)</f>
        <v>4</v>
      </c>
      <c r="O37" s="121">
        <v>0</v>
      </c>
      <c r="P37" s="121">
        <v>0</v>
      </c>
      <c r="Q37" s="121">
        <v>0</v>
      </c>
      <c r="R37" s="121">
        <v>0</v>
      </c>
      <c r="S37" s="121">
        <v>84097</v>
      </c>
      <c r="T37" s="121">
        <v>4</v>
      </c>
      <c r="U37" s="121">
        <v>1094</v>
      </c>
      <c r="V37" s="121">
        <f>+SUM(D37,M37)</f>
        <v>1098</v>
      </c>
      <c r="W37" s="121">
        <f>+SUM(E37,N37)</f>
        <v>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84097</v>
      </c>
      <c r="AC37" s="121">
        <f>+SUM(K37,T37)</f>
        <v>4</v>
      </c>
      <c r="AD37" s="121">
        <f>+SUM(L37,U37)</f>
        <v>1094</v>
      </c>
      <c r="AE37" s="209" t="s">
        <v>326</v>
      </c>
      <c r="AF37" s="208"/>
    </row>
    <row r="38" spans="1:32" s="136" customFormat="1" ht="13.5" customHeight="1" x14ac:dyDescent="0.15">
      <c r="A38" s="119" t="s">
        <v>50</v>
      </c>
      <c r="B38" s="120" t="s">
        <v>333</v>
      </c>
      <c r="C38" s="119" t="s">
        <v>334</v>
      </c>
      <c r="D38" s="121">
        <f>SUM(E38,+L38)</f>
        <v>52339</v>
      </c>
      <c r="E38" s="121">
        <f>+SUM(F38:I38,K38)</f>
        <v>52339</v>
      </c>
      <c r="F38" s="121">
        <v>0</v>
      </c>
      <c r="G38" s="121">
        <v>0</v>
      </c>
      <c r="H38" s="121">
        <v>0</v>
      </c>
      <c r="I38" s="121">
        <v>0</v>
      </c>
      <c r="J38" s="121">
        <v>123226</v>
      </c>
      <c r="K38" s="121">
        <v>52339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52339</v>
      </c>
      <c r="W38" s="121">
        <f>+SUM(E38,N38)</f>
        <v>52339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123226</v>
      </c>
      <c r="AC38" s="121">
        <f>+SUM(K38,T38)</f>
        <v>52339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50</v>
      </c>
      <c r="B39" s="120" t="s">
        <v>345</v>
      </c>
      <c r="C39" s="119" t="s">
        <v>346</v>
      </c>
      <c r="D39" s="121">
        <f>SUM(E39,+L39)</f>
        <v>356518</v>
      </c>
      <c r="E39" s="121">
        <f>+SUM(F39:I39,K39)</f>
        <v>37805</v>
      </c>
      <c r="F39" s="121">
        <v>0</v>
      </c>
      <c r="G39" s="121">
        <v>0</v>
      </c>
      <c r="H39" s="121">
        <v>0</v>
      </c>
      <c r="I39" s="121">
        <v>34619</v>
      </c>
      <c r="J39" s="121">
        <v>603123</v>
      </c>
      <c r="K39" s="121">
        <v>3186</v>
      </c>
      <c r="L39" s="121">
        <v>318713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356518</v>
      </c>
      <c r="W39" s="121">
        <f>+SUM(E39,N39)</f>
        <v>37805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34619</v>
      </c>
      <c r="AB39" s="121">
        <f>+SUM(J39,S39)</f>
        <v>603123</v>
      </c>
      <c r="AC39" s="121">
        <f>+SUM(K39,T39)</f>
        <v>3186</v>
      </c>
      <c r="AD39" s="121">
        <f>+SUM(L39,U39)</f>
        <v>318713</v>
      </c>
      <c r="AE39" s="209" t="s">
        <v>326</v>
      </c>
      <c r="AF39" s="208"/>
    </row>
    <row r="40" spans="1:32" s="136" customFormat="1" ht="13.5" customHeight="1" x14ac:dyDescent="0.15">
      <c r="A40" s="119" t="s">
        <v>50</v>
      </c>
      <c r="B40" s="120" t="s">
        <v>339</v>
      </c>
      <c r="C40" s="119" t="s">
        <v>340</v>
      </c>
      <c r="D40" s="121">
        <f>SUM(E40,+L40)</f>
        <v>-26154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387441</v>
      </c>
      <c r="K40" s="121">
        <v>0</v>
      </c>
      <c r="L40" s="121">
        <v>-26154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-26154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387441</v>
      </c>
      <c r="AC40" s="121">
        <f>+SUM(K40,T40)</f>
        <v>0</v>
      </c>
      <c r="AD40" s="121">
        <f>+SUM(L40,U40)</f>
        <v>-26154</v>
      </c>
      <c r="AE40" s="209" t="s">
        <v>326</v>
      </c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0">
    <sortCondition ref="A8:A40"/>
    <sortCondition ref="B8:B40"/>
    <sortCondition ref="C8:C4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9" man="1"/>
    <brk id="21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275</v>
      </c>
      <c r="D7" s="140">
        <f>+SUM(E7,J7)</f>
        <v>1224805</v>
      </c>
      <c r="E7" s="140">
        <f>+SUM(F7:I7)</f>
        <v>1212735</v>
      </c>
      <c r="F7" s="140">
        <f t="shared" ref="F7:K7" si="0">SUM(F$8:F$257)</f>
        <v>7775</v>
      </c>
      <c r="G7" s="140">
        <f t="shared" si="0"/>
        <v>205127</v>
      </c>
      <c r="H7" s="140">
        <f t="shared" si="0"/>
        <v>916775</v>
      </c>
      <c r="I7" s="140">
        <f t="shared" si="0"/>
        <v>83058</v>
      </c>
      <c r="J7" s="140">
        <f t="shared" si="0"/>
        <v>12070</v>
      </c>
      <c r="K7" s="140">
        <f t="shared" si="0"/>
        <v>87962</v>
      </c>
      <c r="L7" s="140">
        <f>+SUM(M7,R7,V7,W7,AC7)</f>
        <v>13298171</v>
      </c>
      <c r="M7" s="140">
        <f>+SUM(N7:Q7)</f>
        <v>1869891</v>
      </c>
      <c r="N7" s="140">
        <f>SUM(N$8:N$257)</f>
        <v>1263127</v>
      </c>
      <c r="O7" s="140">
        <f>SUM(O$8:O$257)</f>
        <v>429881</v>
      </c>
      <c r="P7" s="140">
        <f>SUM(P$8:P$257)</f>
        <v>113735</v>
      </c>
      <c r="Q7" s="140">
        <f>SUM(Q$8:Q$257)</f>
        <v>63148</v>
      </c>
      <c r="R7" s="140">
        <f>+SUM(S7:U7)</f>
        <v>1785478</v>
      </c>
      <c r="S7" s="140">
        <f>SUM(S$8:S$257)</f>
        <v>372878</v>
      </c>
      <c r="T7" s="140">
        <f>SUM(T$8:T$257)</f>
        <v>959590</v>
      </c>
      <c r="U7" s="140">
        <f>SUM(U$8:U$257)</f>
        <v>453010</v>
      </c>
      <c r="V7" s="140">
        <f>SUM(V$8:V$257)</f>
        <v>84589</v>
      </c>
      <c r="W7" s="140">
        <f>+SUM(X7:AA7)</f>
        <v>9554379</v>
      </c>
      <c r="X7" s="140">
        <f t="shared" ref="X7:AD7" si="1">SUM(X$8:X$257)</f>
        <v>4675435</v>
      </c>
      <c r="Y7" s="140">
        <f t="shared" si="1"/>
        <v>4392635</v>
      </c>
      <c r="Z7" s="140">
        <f t="shared" si="1"/>
        <v>396801</v>
      </c>
      <c r="AA7" s="140">
        <f t="shared" si="1"/>
        <v>89508</v>
      </c>
      <c r="AB7" s="140">
        <f t="shared" si="1"/>
        <v>1241186</v>
      </c>
      <c r="AC7" s="140">
        <f t="shared" si="1"/>
        <v>3834</v>
      </c>
      <c r="AD7" s="140">
        <f t="shared" si="1"/>
        <v>1865015</v>
      </c>
      <c r="AE7" s="140">
        <f>+SUM(D7,L7,AD7)</f>
        <v>16387991</v>
      </c>
      <c r="AF7" s="140">
        <f>+SUM(AG7,AL7)</f>
        <v>839825</v>
      </c>
      <c r="AG7" s="140">
        <f>+SUM(AH7:AK7)</f>
        <v>835703</v>
      </c>
      <c r="AH7" s="140">
        <f t="shared" ref="AH7:AM7" si="2">SUM(AH$8:AH$257)</f>
        <v>0</v>
      </c>
      <c r="AI7" s="140">
        <f t="shared" si="2"/>
        <v>835703</v>
      </c>
      <c r="AJ7" s="140">
        <f t="shared" si="2"/>
        <v>0</v>
      </c>
      <c r="AK7" s="140">
        <f t="shared" si="2"/>
        <v>0</v>
      </c>
      <c r="AL7" s="140">
        <f t="shared" si="2"/>
        <v>4122</v>
      </c>
      <c r="AM7" s="140">
        <f t="shared" si="2"/>
        <v>0</v>
      </c>
      <c r="AN7" s="140">
        <f>+SUM(AO7,AT7,AX7,AY7,BE7)</f>
        <v>2448894</v>
      </c>
      <c r="AO7" s="140">
        <f>+SUM(AP7:AS7)</f>
        <v>333583</v>
      </c>
      <c r="AP7" s="140">
        <f>SUM(AP$8:AP$257)</f>
        <v>260679</v>
      </c>
      <c r="AQ7" s="140">
        <f>SUM(AQ$8:AQ$257)</f>
        <v>0</v>
      </c>
      <c r="AR7" s="140">
        <f>SUM(AR$8:AR$257)</f>
        <v>72904</v>
      </c>
      <c r="AS7" s="140">
        <f>SUM(AS$8:AS$257)</f>
        <v>0</v>
      </c>
      <c r="AT7" s="140">
        <f>+SUM(AU7:AW7)</f>
        <v>788680</v>
      </c>
      <c r="AU7" s="140">
        <f>SUM(AU$8:AU$257)</f>
        <v>990</v>
      </c>
      <c r="AV7" s="140">
        <f>SUM(AV$8:AV$257)</f>
        <v>722675</v>
      </c>
      <c r="AW7" s="140">
        <f>SUM(AW$8:AW$257)</f>
        <v>65015</v>
      </c>
      <c r="AX7" s="140">
        <f>SUM(AX$8:AX$257)</f>
        <v>0</v>
      </c>
      <c r="AY7" s="140">
        <f>+SUM(AZ7:BC7)</f>
        <v>1324286</v>
      </c>
      <c r="AZ7" s="140">
        <f t="shared" ref="AZ7:BF7" si="3">SUM(AZ$8:AZ$257)</f>
        <v>491328</v>
      </c>
      <c r="BA7" s="140">
        <f t="shared" si="3"/>
        <v>587968</v>
      </c>
      <c r="BB7" s="140">
        <f t="shared" si="3"/>
        <v>236457</v>
      </c>
      <c r="BC7" s="140">
        <f t="shared" si="3"/>
        <v>8533</v>
      </c>
      <c r="BD7" s="140">
        <f t="shared" si="3"/>
        <v>367811</v>
      </c>
      <c r="BE7" s="140">
        <f t="shared" si="3"/>
        <v>2345</v>
      </c>
      <c r="BF7" s="140">
        <f t="shared" si="3"/>
        <v>130274</v>
      </c>
      <c r="BG7" s="140">
        <f>+SUM(BF7,AN7,AF7)</f>
        <v>3418993</v>
      </c>
      <c r="BH7" s="140">
        <f t="shared" ref="BH7:CI7" si="4">SUM(D7,AF7)</f>
        <v>2064630</v>
      </c>
      <c r="BI7" s="140">
        <f t="shared" si="4"/>
        <v>2048438</v>
      </c>
      <c r="BJ7" s="140">
        <f t="shared" si="4"/>
        <v>7775</v>
      </c>
      <c r="BK7" s="140">
        <f t="shared" si="4"/>
        <v>1040830</v>
      </c>
      <c r="BL7" s="140">
        <f t="shared" si="4"/>
        <v>916775</v>
      </c>
      <c r="BM7" s="140">
        <f t="shared" si="4"/>
        <v>83058</v>
      </c>
      <c r="BN7" s="140">
        <f t="shared" si="4"/>
        <v>16192</v>
      </c>
      <c r="BO7" s="140">
        <f t="shared" si="4"/>
        <v>87962</v>
      </c>
      <c r="BP7" s="140">
        <f t="shared" si="4"/>
        <v>15747065</v>
      </c>
      <c r="BQ7" s="140">
        <f t="shared" si="4"/>
        <v>2203474</v>
      </c>
      <c r="BR7" s="140">
        <f t="shared" si="4"/>
        <v>1523806</v>
      </c>
      <c r="BS7" s="140">
        <f t="shared" si="4"/>
        <v>429881</v>
      </c>
      <c r="BT7" s="140">
        <f t="shared" si="4"/>
        <v>186639</v>
      </c>
      <c r="BU7" s="140">
        <f t="shared" si="4"/>
        <v>63148</v>
      </c>
      <c r="BV7" s="140">
        <f t="shared" si="4"/>
        <v>2574158</v>
      </c>
      <c r="BW7" s="140">
        <f t="shared" si="4"/>
        <v>373868</v>
      </c>
      <c r="BX7" s="140">
        <f t="shared" si="4"/>
        <v>1682265</v>
      </c>
      <c r="BY7" s="140">
        <f t="shared" si="4"/>
        <v>518025</v>
      </c>
      <c r="BZ7" s="140">
        <f t="shared" si="4"/>
        <v>84589</v>
      </c>
      <c r="CA7" s="140">
        <f t="shared" si="4"/>
        <v>10878665</v>
      </c>
      <c r="CB7" s="140">
        <f t="shared" si="4"/>
        <v>5166763</v>
      </c>
      <c r="CC7" s="140">
        <f t="shared" si="4"/>
        <v>4980603</v>
      </c>
      <c r="CD7" s="140">
        <f t="shared" si="4"/>
        <v>633258</v>
      </c>
      <c r="CE7" s="140">
        <f t="shared" si="4"/>
        <v>98041</v>
      </c>
      <c r="CF7" s="140">
        <f t="shared" si="4"/>
        <v>1608997</v>
      </c>
      <c r="CG7" s="140">
        <f t="shared" si="4"/>
        <v>6179</v>
      </c>
      <c r="CH7" s="140">
        <f t="shared" si="4"/>
        <v>1995289</v>
      </c>
      <c r="CI7" s="140">
        <f t="shared" si="4"/>
        <v>19806984</v>
      </c>
    </row>
    <row r="8" spans="1:8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+SUM(E8,J8)</f>
        <v>122243</v>
      </c>
      <c r="E8" s="121">
        <f>+SUM(F8:I8)</f>
        <v>122243</v>
      </c>
      <c r="F8" s="121">
        <v>0</v>
      </c>
      <c r="G8" s="121">
        <v>115511</v>
      </c>
      <c r="H8" s="121">
        <v>6732</v>
      </c>
      <c r="I8" s="121">
        <v>0</v>
      </c>
      <c r="J8" s="121">
        <v>0</v>
      </c>
      <c r="K8" s="121">
        <v>0</v>
      </c>
      <c r="L8" s="121">
        <f>+SUM(M8,R8,V8,W8,AC8)</f>
        <v>4316558</v>
      </c>
      <c r="M8" s="121">
        <f>+SUM(N8:Q8)</f>
        <v>501999</v>
      </c>
      <c r="N8" s="121">
        <v>427471</v>
      </c>
      <c r="O8" s="121">
        <v>74528</v>
      </c>
      <c r="P8" s="121">
        <v>0</v>
      </c>
      <c r="Q8" s="121">
        <v>0</v>
      </c>
      <c r="R8" s="121">
        <f>+SUM(S8:U8)</f>
        <v>142210</v>
      </c>
      <c r="S8" s="121">
        <v>142210</v>
      </c>
      <c r="T8" s="121">
        <v>0</v>
      </c>
      <c r="U8" s="121">
        <v>0</v>
      </c>
      <c r="V8" s="121">
        <v>0</v>
      </c>
      <c r="W8" s="121">
        <f>+SUM(X8:AA8)</f>
        <v>3672349</v>
      </c>
      <c r="X8" s="121">
        <v>1608312</v>
      </c>
      <c r="Y8" s="121">
        <v>1843668</v>
      </c>
      <c r="Z8" s="121">
        <v>220369</v>
      </c>
      <c r="AA8" s="121">
        <v>0</v>
      </c>
      <c r="AB8" s="121">
        <v>0</v>
      </c>
      <c r="AC8" s="121">
        <v>0</v>
      </c>
      <c r="AD8" s="121">
        <v>1360432</v>
      </c>
      <c r="AE8" s="121">
        <f>+SUM(D8,L8,AD8)</f>
        <v>5799233</v>
      </c>
      <c r="AF8" s="121">
        <f>+SUM(AG8,AL8)</f>
        <v>184936</v>
      </c>
      <c r="AG8" s="121">
        <f>+SUM(AH8:AK8)</f>
        <v>182761</v>
      </c>
      <c r="AH8" s="121">
        <v>0</v>
      </c>
      <c r="AI8" s="121">
        <v>182761</v>
      </c>
      <c r="AJ8" s="121">
        <v>0</v>
      </c>
      <c r="AK8" s="121">
        <v>0</v>
      </c>
      <c r="AL8" s="121">
        <v>2175</v>
      </c>
      <c r="AM8" s="121">
        <v>0</v>
      </c>
      <c r="AN8" s="121">
        <f>+SUM(AO8,AT8,AX8,AY8,BE8)</f>
        <v>615708</v>
      </c>
      <c r="AO8" s="121">
        <f>+SUM(AP8:AS8)</f>
        <v>55976</v>
      </c>
      <c r="AP8" s="121">
        <v>55976</v>
      </c>
      <c r="AQ8" s="121">
        <v>0</v>
      </c>
      <c r="AR8" s="121">
        <v>0</v>
      </c>
      <c r="AS8" s="121">
        <v>0</v>
      </c>
      <c r="AT8" s="121">
        <f>+SUM(AU8:AW8)</f>
        <v>195385</v>
      </c>
      <c r="AU8" s="121">
        <v>0</v>
      </c>
      <c r="AV8" s="121">
        <v>195385</v>
      </c>
      <c r="AW8" s="121">
        <v>0</v>
      </c>
      <c r="AX8" s="121">
        <v>0</v>
      </c>
      <c r="AY8" s="121">
        <f>+SUM(AZ8:BC8)</f>
        <v>364347</v>
      </c>
      <c r="AZ8" s="121">
        <v>257721</v>
      </c>
      <c r="BA8" s="121">
        <v>106626</v>
      </c>
      <c r="BB8" s="121">
        <v>0</v>
      </c>
      <c r="BC8" s="121">
        <v>0</v>
      </c>
      <c r="BD8" s="121">
        <v>0</v>
      </c>
      <c r="BE8" s="121">
        <v>0</v>
      </c>
      <c r="BF8" s="121">
        <v>70095</v>
      </c>
      <c r="BG8" s="121">
        <f>+SUM(BF8,AN8,AF8)</f>
        <v>870739</v>
      </c>
      <c r="BH8" s="121">
        <f>SUM(D8,AF8)</f>
        <v>307179</v>
      </c>
      <c r="BI8" s="121">
        <f>SUM(E8,AG8)</f>
        <v>305004</v>
      </c>
      <c r="BJ8" s="121">
        <f>SUM(F8,AH8)</f>
        <v>0</v>
      </c>
      <c r="BK8" s="121">
        <f>SUM(G8,AI8)</f>
        <v>298272</v>
      </c>
      <c r="BL8" s="121">
        <f>SUM(H8,AJ8)</f>
        <v>6732</v>
      </c>
      <c r="BM8" s="121">
        <f>SUM(I8,AK8)</f>
        <v>0</v>
      </c>
      <c r="BN8" s="121">
        <f>SUM(J8,AL8)</f>
        <v>2175</v>
      </c>
      <c r="BO8" s="121">
        <f>SUM(K8,AM8)</f>
        <v>0</v>
      </c>
      <c r="BP8" s="121">
        <f>SUM(L8,AN8)</f>
        <v>4932266</v>
      </c>
      <c r="BQ8" s="121">
        <f>SUM(M8,AO8)</f>
        <v>557975</v>
      </c>
      <c r="BR8" s="121">
        <f>SUM(N8,AP8)</f>
        <v>483447</v>
      </c>
      <c r="BS8" s="121">
        <f>SUM(O8,AQ8)</f>
        <v>74528</v>
      </c>
      <c r="BT8" s="121">
        <f>SUM(P8,AR8)</f>
        <v>0</v>
      </c>
      <c r="BU8" s="121">
        <f>SUM(Q8,AS8)</f>
        <v>0</v>
      </c>
      <c r="BV8" s="121">
        <f>SUM(R8,AT8)</f>
        <v>337595</v>
      </c>
      <c r="BW8" s="121">
        <f>SUM(S8,AU8)</f>
        <v>142210</v>
      </c>
      <c r="BX8" s="121">
        <f>SUM(T8,AV8)</f>
        <v>195385</v>
      </c>
      <c r="BY8" s="121">
        <f>SUM(U8,AW8)</f>
        <v>0</v>
      </c>
      <c r="BZ8" s="121">
        <f>SUM(V8,AX8)</f>
        <v>0</v>
      </c>
      <c r="CA8" s="121">
        <f>SUM(W8,AY8)</f>
        <v>4036696</v>
      </c>
      <c r="CB8" s="121">
        <f>SUM(X8,AZ8)</f>
        <v>1866033</v>
      </c>
      <c r="CC8" s="121">
        <f>SUM(Y8,BA8)</f>
        <v>1950294</v>
      </c>
      <c r="CD8" s="121">
        <f>SUM(Z8,BB8)</f>
        <v>220369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1430527</v>
      </c>
      <c r="CI8" s="121">
        <f>SUM(AE8,BG8)</f>
        <v>6669972</v>
      </c>
    </row>
    <row r="9" spans="1:87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+SUM(E9,J9)</f>
        <v>862821</v>
      </c>
      <c r="E9" s="121">
        <f>+SUM(F9:I9)</f>
        <v>850751</v>
      </c>
      <c r="F9" s="121">
        <v>0</v>
      </c>
      <c r="G9" s="121">
        <v>0</v>
      </c>
      <c r="H9" s="121">
        <v>850544</v>
      </c>
      <c r="I9" s="121">
        <v>207</v>
      </c>
      <c r="J9" s="121">
        <v>12070</v>
      </c>
      <c r="K9" s="121">
        <v>0</v>
      </c>
      <c r="L9" s="121">
        <f>+SUM(M9,R9,V9,W9,AC9)</f>
        <v>2168522</v>
      </c>
      <c r="M9" s="121">
        <f>+SUM(N9:Q9)</f>
        <v>290201</v>
      </c>
      <c r="N9" s="121">
        <v>138083</v>
      </c>
      <c r="O9" s="121">
        <v>152118</v>
      </c>
      <c r="P9" s="121">
        <v>0</v>
      </c>
      <c r="Q9" s="121">
        <v>0</v>
      </c>
      <c r="R9" s="121">
        <f>+SUM(S9:U9)</f>
        <v>492956</v>
      </c>
      <c r="S9" s="121">
        <v>35076</v>
      </c>
      <c r="T9" s="121">
        <v>166929</v>
      </c>
      <c r="U9" s="121">
        <v>290951</v>
      </c>
      <c r="V9" s="121">
        <v>8650</v>
      </c>
      <c r="W9" s="121">
        <f>+SUM(X9:AA9)</f>
        <v>1376715</v>
      </c>
      <c r="X9" s="121">
        <v>787648</v>
      </c>
      <c r="Y9" s="121">
        <v>544377</v>
      </c>
      <c r="Z9" s="121">
        <v>37850</v>
      </c>
      <c r="AA9" s="121">
        <v>6840</v>
      </c>
      <c r="AB9" s="121">
        <v>0</v>
      </c>
      <c r="AC9" s="121">
        <v>0</v>
      </c>
      <c r="AD9" s="121">
        <v>11153</v>
      </c>
      <c r="AE9" s="121">
        <f>+SUM(D9,L9,AD9)</f>
        <v>3042496</v>
      </c>
      <c r="AF9" s="121">
        <f>+SUM(AG9,AL9)</f>
        <v>634990</v>
      </c>
      <c r="AG9" s="121">
        <f>+SUM(AH9:AK9)</f>
        <v>634990</v>
      </c>
      <c r="AH9" s="121">
        <v>0</v>
      </c>
      <c r="AI9" s="121">
        <v>634990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215146</v>
      </c>
      <c r="AO9" s="121">
        <f>+SUM(AP9:AS9)</f>
        <v>8566</v>
      </c>
      <c r="AP9" s="121">
        <v>8566</v>
      </c>
      <c r="AQ9" s="121">
        <v>0</v>
      </c>
      <c r="AR9" s="121">
        <v>0</v>
      </c>
      <c r="AS9" s="121">
        <v>0</v>
      </c>
      <c r="AT9" s="121">
        <f>+SUM(AU9:AW9)</f>
        <v>18474</v>
      </c>
      <c r="AU9" s="121">
        <v>0</v>
      </c>
      <c r="AV9" s="121">
        <v>18474</v>
      </c>
      <c r="AW9" s="121">
        <v>0</v>
      </c>
      <c r="AX9" s="121">
        <v>0</v>
      </c>
      <c r="AY9" s="121">
        <f>+SUM(AZ9:BC9)</f>
        <v>188106</v>
      </c>
      <c r="AZ9" s="121">
        <v>0</v>
      </c>
      <c r="BA9" s="121">
        <v>188032</v>
      </c>
      <c r="BB9" s="121">
        <v>0</v>
      </c>
      <c r="BC9" s="121">
        <v>74</v>
      </c>
      <c r="BD9" s="121">
        <v>0</v>
      </c>
      <c r="BE9" s="121">
        <v>0</v>
      </c>
      <c r="BF9" s="121">
        <v>767</v>
      </c>
      <c r="BG9" s="121">
        <f>+SUM(BF9,AN9,AF9)</f>
        <v>850903</v>
      </c>
      <c r="BH9" s="121">
        <f>SUM(D9,AF9)</f>
        <v>1497811</v>
      </c>
      <c r="BI9" s="121">
        <f>SUM(E9,AG9)</f>
        <v>1485741</v>
      </c>
      <c r="BJ9" s="121">
        <f>SUM(F9,AH9)</f>
        <v>0</v>
      </c>
      <c r="BK9" s="121">
        <f>SUM(G9,AI9)</f>
        <v>634990</v>
      </c>
      <c r="BL9" s="121">
        <f>SUM(H9,AJ9)</f>
        <v>850544</v>
      </c>
      <c r="BM9" s="121">
        <f>SUM(I9,AK9)</f>
        <v>207</v>
      </c>
      <c r="BN9" s="121">
        <f>SUM(J9,AL9)</f>
        <v>12070</v>
      </c>
      <c r="BO9" s="121">
        <f>SUM(K9,AM9)</f>
        <v>0</v>
      </c>
      <c r="BP9" s="121">
        <f>SUM(L9,AN9)</f>
        <v>2383668</v>
      </c>
      <c r="BQ9" s="121">
        <f>SUM(M9,AO9)</f>
        <v>298767</v>
      </c>
      <c r="BR9" s="121">
        <f>SUM(N9,AP9)</f>
        <v>146649</v>
      </c>
      <c r="BS9" s="121">
        <f>SUM(O9,AQ9)</f>
        <v>152118</v>
      </c>
      <c r="BT9" s="121">
        <f>SUM(P9,AR9)</f>
        <v>0</v>
      </c>
      <c r="BU9" s="121">
        <f>SUM(Q9,AS9)</f>
        <v>0</v>
      </c>
      <c r="BV9" s="121">
        <f>SUM(R9,AT9)</f>
        <v>511430</v>
      </c>
      <c r="BW9" s="121">
        <f>SUM(S9,AU9)</f>
        <v>35076</v>
      </c>
      <c r="BX9" s="121">
        <f>SUM(T9,AV9)</f>
        <v>185403</v>
      </c>
      <c r="BY9" s="121">
        <f>SUM(U9,AW9)</f>
        <v>290951</v>
      </c>
      <c r="BZ9" s="121">
        <f>SUM(V9,AX9)</f>
        <v>8650</v>
      </c>
      <c r="CA9" s="121">
        <f>SUM(W9,AY9)</f>
        <v>1564821</v>
      </c>
      <c r="CB9" s="121">
        <f>SUM(X9,AZ9)</f>
        <v>787648</v>
      </c>
      <c r="CC9" s="121">
        <f>SUM(Y9,BA9)</f>
        <v>732409</v>
      </c>
      <c r="CD9" s="121">
        <f>SUM(Z9,BB9)</f>
        <v>37850</v>
      </c>
      <c r="CE9" s="121">
        <f>SUM(AA9,BC9)</f>
        <v>6914</v>
      </c>
      <c r="CF9" s="121">
        <f>SUM(AB9,BD9)</f>
        <v>0</v>
      </c>
      <c r="CG9" s="121">
        <f>SUM(AC9,BE9)</f>
        <v>0</v>
      </c>
      <c r="CH9" s="121">
        <f>SUM(AD9,BF9)</f>
        <v>11920</v>
      </c>
      <c r="CI9" s="121">
        <f>SUM(AE9,BG9)</f>
        <v>3893399</v>
      </c>
    </row>
    <row r="10" spans="1:87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+SUM(E10,J10)</f>
        <v>85321</v>
      </c>
      <c r="E10" s="121">
        <f>+SUM(F10:I10)</f>
        <v>85321</v>
      </c>
      <c r="F10" s="121">
        <v>0</v>
      </c>
      <c r="G10" s="121">
        <v>25822</v>
      </c>
      <c r="H10" s="121">
        <v>59499</v>
      </c>
      <c r="I10" s="121">
        <v>0</v>
      </c>
      <c r="J10" s="121">
        <v>0</v>
      </c>
      <c r="K10" s="121">
        <v>0</v>
      </c>
      <c r="L10" s="121">
        <f>+SUM(M10,R10,V10,W10,AC10)</f>
        <v>1647885</v>
      </c>
      <c r="M10" s="121">
        <f>+SUM(N10:Q10)</f>
        <v>375526</v>
      </c>
      <c r="N10" s="121">
        <v>260294</v>
      </c>
      <c r="O10" s="121">
        <v>0</v>
      </c>
      <c r="P10" s="121">
        <v>94321</v>
      </c>
      <c r="Q10" s="121">
        <v>20911</v>
      </c>
      <c r="R10" s="121">
        <f>+SUM(S10:U10)</f>
        <v>238058</v>
      </c>
      <c r="S10" s="121">
        <v>6370</v>
      </c>
      <c r="T10" s="121">
        <v>221690</v>
      </c>
      <c r="U10" s="121">
        <v>9998</v>
      </c>
      <c r="V10" s="121">
        <v>14234</v>
      </c>
      <c r="W10" s="121">
        <f>+SUM(X10:AA10)</f>
        <v>1020067</v>
      </c>
      <c r="X10" s="121">
        <v>487622</v>
      </c>
      <c r="Y10" s="121">
        <v>516495</v>
      </c>
      <c r="Z10" s="121">
        <v>15950</v>
      </c>
      <c r="AA10" s="121">
        <v>0</v>
      </c>
      <c r="AB10" s="121">
        <v>0</v>
      </c>
      <c r="AC10" s="121">
        <v>0</v>
      </c>
      <c r="AD10" s="121">
        <v>116725</v>
      </c>
      <c r="AE10" s="121">
        <f>+SUM(D10,L10,AD10)</f>
        <v>1849931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147916</v>
      </c>
      <c r="AO10" s="121">
        <f>+SUM(AP10:AS10)</f>
        <v>7430</v>
      </c>
      <c r="AP10" s="121">
        <v>7430</v>
      </c>
      <c r="AQ10" s="121">
        <v>0</v>
      </c>
      <c r="AR10" s="121">
        <v>0</v>
      </c>
      <c r="AS10" s="121">
        <v>0</v>
      </c>
      <c r="AT10" s="121">
        <f>+SUM(AU10:AW10)</f>
        <v>54074</v>
      </c>
      <c r="AU10" s="121">
        <v>761</v>
      </c>
      <c r="AV10" s="121">
        <v>53313</v>
      </c>
      <c r="AW10" s="121">
        <v>0</v>
      </c>
      <c r="AX10" s="121">
        <v>0</v>
      </c>
      <c r="AY10" s="121">
        <f>+SUM(AZ10:BC10)</f>
        <v>86412</v>
      </c>
      <c r="AZ10" s="121">
        <v>86412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147916</v>
      </c>
      <c r="BH10" s="121">
        <f>SUM(D10,AF10)</f>
        <v>85321</v>
      </c>
      <c r="BI10" s="121">
        <f>SUM(E10,AG10)</f>
        <v>85321</v>
      </c>
      <c r="BJ10" s="121">
        <f>SUM(F10,AH10)</f>
        <v>0</v>
      </c>
      <c r="BK10" s="121">
        <f>SUM(G10,AI10)</f>
        <v>25822</v>
      </c>
      <c r="BL10" s="121">
        <f>SUM(H10,AJ10)</f>
        <v>59499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1795801</v>
      </c>
      <c r="BQ10" s="121">
        <f>SUM(M10,AO10)</f>
        <v>382956</v>
      </c>
      <c r="BR10" s="121">
        <f>SUM(N10,AP10)</f>
        <v>267724</v>
      </c>
      <c r="BS10" s="121">
        <f>SUM(O10,AQ10)</f>
        <v>0</v>
      </c>
      <c r="BT10" s="121">
        <f>SUM(P10,AR10)</f>
        <v>94321</v>
      </c>
      <c r="BU10" s="121">
        <f>SUM(Q10,AS10)</f>
        <v>20911</v>
      </c>
      <c r="BV10" s="121">
        <f>SUM(R10,AT10)</f>
        <v>292132</v>
      </c>
      <c r="BW10" s="121">
        <f>SUM(S10,AU10)</f>
        <v>7131</v>
      </c>
      <c r="BX10" s="121">
        <f>SUM(T10,AV10)</f>
        <v>275003</v>
      </c>
      <c r="BY10" s="121">
        <f>SUM(U10,AW10)</f>
        <v>9998</v>
      </c>
      <c r="BZ10" s="121">
        <f>SUM(V10,AX10)</f>
        <v>14234</v>
      </c>
      <c r="CA10" s="121">
        <f>SUM(W10,AY10)</f>
        <v>1106479</v>
      </c>
      <c r="CB10" s="121">
        <f>SUM(X10,AZ10)</f>
        <v>574034</v>
      </c>
      <c r="CC10" s="121">
        <f>SUM(Y10,BA10)</f>
        <v>516495</v>
      </c>
      <c r="CD10" s="121">
        <f>SUM(Z10,BB10)</f>
        <v>15950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116725</v>
      </c>
      <c r="CI10" s="121">
        <f>SUM(AE10,BG10)</f>
        <v>1997847</v>
      </c>
    </row>
    <row r="11" spans="1:87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613449</v>
      </c>
      <c r="M11" s="121">
        <f>+SUM(N11:Q11)</f>
        <v>80270</v>
      </c>
      <c r="N11" s="121">
        <v>80270</v>
      </c>
      <c r="O11" s="121">
        <v>0</v>
      </c>
      <c r="P11" s="121">
        <v>0</v>
      </c>
      <c r="Q11" s="121">
        <v>0</v>
      </c>
      <c r="R11" s="121">
        <f>+SUM(S11:U11)</f>
        <v>135072</v>
      </c>
      <c r="S11" s="121">
        <v>7513</v>
      </c>
      <c r="T11" s="121">
        <v>127559</v>
      </c>
      <c r="U11" s="121">
        <v>0</v>
      </c>
      <c r="V11" s="121">
        <v>16166</v>
      </c>
      <c r="W11" s="121">
        <f>+SUM(X11:AA11)</f>
        <v>379850</v>
      </c>
      <c r="X11" s="121">
        <v>194677</v>
      </c>
      <c r="Y11" s="121">
        <v>137355</v>
      </c>
      <c r="Z11" s="121">
        <v>0</v>
      </c>
      <c r="AA11" s="121">
        <v>47818</v>
      </c>
      <c r="AB11" s="121">
        <v>88291</v>
      </c>
      <c r="AC11" s="121">
        <v>2091</v>
      </c>
      <c r="AD11" s="121">
        <v>29656</v>
      </c>
      <c r="AE11" s="121">
        <f>+SUM(D11,L11,AD11)</f>
        <v>643105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85451</v>
      </c>
      <c r="AO11" s="121">
        <f>+SUM(AP11:AS11)</f>
        <v>7234</v>
      </c>
      <c r="AP11" s="121">
        <v>7234</v>
      </c>
      <c r="AQ11" s="121">
        <v>0</v>
      </c>
      <c r="AR11" s="121">
        <v>0</v>
      </c>
      <c r="AS11" s="121">
        <v>0</v>
      </c>
      <c r="AT11" s="121">
        <f>+SUM(AU11:AW11)</f>
        <v>45230</v>
      </c>
      <c r="AU11" s="121">
        <v>0</v>
      </c>
      <c r="AV11" s="121">
        <v>45230</v>
      </c>
      <c r="AW11" s="121">
        <v>0</v>
      </c>
      <c r="AX11" s="121">
        <v>0</v>
      </c>
      <c r="AY11" s="121">
        <f>+SUM(AZ11:BC11)</f>
        <v>31857</v>
      </c>
      <c r="AZ11" s="121">
        <v>0</v>
      </c>
      <c r="BA11" s="121">
        <v>26479</v>
      </c>
      <c r="BB11" s="121">
        <v>0</v>
      </c>
      <c r="BC11" s="121">
        <v>5378</v>
      </c>
      <c r="BD11" s="121">
        <v>0</v>
      </c>
      <c r="BE11" s="121">
        <v>1130</v>
      </c>
      <c r="BF11" s="121">
        <v>53</v>
      </c>
      <c r="BG11" s="121">
        <f>+SUM(BF11,AN11,AF11)</f>
        <v>85504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698900</v>
      </c>
      <c r="BQ11" s="121">
        <f>SUM(M11,AO11)</f>
        <v>87504</v>
      </c>
      <c r="BR11" s="121">
        <f>SUM(N11,AP11)</f>
        <v>87504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180302</v>
      </c>
      <c r="BW11" s="121">
        <f>SUM(S11,AU11)</f>
        <v>7513</v>
      </c>
      <c r="BX11" s="121">
        <f>SUM(T11,AV11)</f>
        <v>172789</v>
      </c>
      <c r="BY11" s="121">
        <f>SUM(U11,AW11)</f>
        <v>0</v>
      </c>
      <c r="BZ11" s="121">
        <f>SUM(V11,AX11)</f>
        <v>16166</v>
      </c>
      <c r="CA11" s="121">
        <f>SUM(W11,AY11)</f>
        <v>411707</v>
      </c>
      <c r="CB11" s="121">
        <f>SUM(X11,AZ11)</f>
        <v>194677</v>
      </c>
      <c r="CC11" s="121">
        <f>SUM(Y11,BA11)</f>
        <v>163834</v>
      </c>
      <c r="CD11" s="121">
        <f>SUM(Z11,BB11)</f>
        <v>0</v>
      </c>
      <c r="CE11" s="121">
        <f>SUM(AA11,BC11)</f>
        <v>53196</v>
      </c>
      <c r="CF11" s="121">
        <f>SUM(AB11,BD11)</f>
        <v>88291</v>
      </c>
      <c r="CG11" s="121">
        <f>SUM(AC11,BE11)</f>
        <v>3221</v>
      </c>
      <c r="CH11" s="121">
        <f>SUM(AD11,BF11)</f>
        <v>29709</v>
      </c>
      <c r="CI11" s="121">
        <f>SUM(AE11,BG11)</f>
        <v>728609</v>
      </c>
    </row>
    <row r="12" spans="1:87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+SUM(E12,J12)</f>
        <v>82851</v>
      </c>
      <c r="E12" s="121">
        <f>+SUM(F12:I12)</f>
        <v>82851</v>
      </c>
      <c r="F12" s="121">
        <v>0</v>
      </c>
      <c r="G12" s="121">
        <v>0</v>
      </c>
      <c r="H12" s="121">
        <v>0</v>
      </c>
      <c r="I12" s="121">
        <v>82851</v>
      </c>
      <c r="J12" s="121">
        <v>0</v>
      </c>
      <c r="K12" s="121">
        <v>0</v>
      </c>
      <c r="L12" s="121">
        <f>+SUM(M12,R12,V12,W12,AC12)</f>
        <v>422655</v>
      </c>
      <c r="M12" s="121">
        <f>+SUM(N12:Q12)</f>
        <v>13066</v>
      </c>
      <c r="N12" s="121">
        <v>13066</v>
      </c>
      <c r="O12" s="121">
        <v>0</v>
      </c>
      <c r="P12" s="121">
        <v>0</v>
      </c>
      <c r="Q12" s="121">
        <v>0</v>
      </c>
      <c r="R12" s="121">
        <f>+SUM(S12:U12)</f>
        <v>64484</v>
      </c>
      <c r="S12" s="121">
        <v>32810</v>
      </c>
      <c r="T12" s="121">
        <v>4811</v>
      </c>
      <c r="U12" s="121">
        <v>26863</v>
      </c>
      <c r="V12" s="121">
        <v>11200</v>
      </c>
      <c r="W12" s="121">
        <f>+SUM(X12:AA12)</f>
        <v>333905</v>
      </c>
      <c r="X12" s="121">
        <v>307969</v>
      </c>
      <c r="Y12" s="121">
        <v>19685</v>
      </c>
      <c r="Z12" s="121">
        <v>6251</v>
      </c>
      <c r="AA12" s="121">
        <v>0</v>
      </c>
      <c r="AB12" s="121">
        <v>0</v>
      </c>
      <c r="AC12" s="121">
        <v>0</v>
      </c>
      <c r="AD12" s="121">
        <v>0</v>
      </c>
      <c r="AE12" s="121">
        <f>+SUM(D12,L12,AD12)</f>
        <v>505506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147124</v>
      </c>
      <c r="AO12" s="121">
        <f>+SUM(AP12:AS12)</f>
        <v>4985</v>
      </c>
      <c r="AP12" s="121">
        <v>4985</v>
      </c>
      <c r="AQ12" s="121">
        <v>0</v>
      </c>
      <c r="AR12" s="121">
        <v>0</v>
      </c>
      <c r="AS12" s="121">
        <v>0</v>
      </c>
      <c r="AT12" s="121">
        <f>+SUM(AU12:AW12)</f>
        <v>16608</v>
      </c>
      <c r="AU12" s="121">
        <v>0</v>
      </c>
      <c r="AV12" s="121">
        <v>0</v>
      </c>
      <c r="AW12" s="121">
        <v>16608</v>
      </c>
      <c r="AX12" s="121">
        <v>0</v>
      </c>
      <c r="AY12" s="121">
        <f>+SUM(AZ12:BC12)</f>
        <v>125531</v>
      </c>
      <c r="AZ12" s="121">
        <v>0</v>
      </c>
      <c r="BA12" s="121">
        <v>0</v>
      </c>
      <c r="BB12" s="121">
        <v>125531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147124</v>
      </c>
      <c r="BH12" s="121">
        <f>SUM(D12,AF12)</f>
        <v>82851</v>
      </c>
      <c r="BI12" s="121">
        <f>SUM(E12,AG12)</f>
        <v>82851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82851</v>
      </c>
      <c r="BN12" s="121">
        <f>SUM(J12,AL12)</f>
        <v>0</v>
      </c>
      <c r="BO12" s="121">
        <f>SUM(K12,AM12)</f>
        <v>0</v>
      </c>
      <c r="BP12" s="121">
        <f>SUM(L12,AN12)</f>
        <v>569779</v>
      </c>
      <c r="BQ12" s="121">
        <f>SUM(M12,AO12)</f>
        <v>18051</v>
      </c>
      <c r="BR12" s="121">
        <f>SUM(N12,AP12)</f>
        <v>18051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81092</v>
      </c>
      <c r="BW12" s="121">
        <f>SUM(S12,AU12)</f>
        <v>32810</v>
      </c>
      <c r="BX12" s="121">
        <f>SUM(T12,AV12)</f>
        <v>4811</v>
      </c>
      <c r="BY12" s="121">
        <f>SUM(U12,AW12)</f>
        <v>43471</v>
      </c>
      <c r="BZ12" s="121">
        <f>SUM(V12,AX12)</f>
        <v>11200</v>
      </c>
      <c r="CA12" s="121">
        <f>SUM(W12,AY12)</f>
        <v>459436</v>
      </c>
      <c r="CB12" s="121">
        <f>SUM(X12,AZ12)</f>
        <v>307969</v>
      </c>
      <c r="CC12" s="121">
        <f>SUM(Y12,BA12)</f>
        <v>19685</v>
      </c>
      <c r="CD12" s="121">
        <f>SUM(Z12,BB12)</f>
        <v>131782</v>
      </c>
      <c r="CE12" s="121">
        <f>SUM(AA12,BC12)</f>
        <v>0</v>
      </c>
      <c r="CF12" s="121">
        <f>SUM(AB12,BD12)</f>
        <v>0</v>
      </c>
      <c r="CG12" s="121">
        <f>SUM(AC12,BE12)</f>
        <v>0</v>
      </c>
      <c r="CH12" s="121">
        <f>SUM(AD12,BF12)</f>
        <v>0</v>
      </c>
      <c r="CI12" s="121">
        <f>SUM(AE12,BG12)</f>
        <v>652630</v>
      </c>
    </row>
    <row r="13" spans="1:87" s="136" customFormat="1" ht="13.5" customHeight="1" x14ac:dyDescent="0.15">
      <c r="A13" s="119" t="s">
        <v>50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53662</v>
      </c>
      <c r="L13" s="121">
        <f>+SUM(M13,R13,V13,W13,AC13)</f>
        <v>736977</v>
      </c>
      <c r="M13" s="121">
        <f>+SUM(N13:Q13)</f>
        <v>244883</v>
      </c>
      <c r="N13" s="121">
        <v>67752</v>
      </c>
      <c r="O13" s="121">
        <v>156314</v>
      </c>
      <c r="P13" s="121">
        <v>0</v>
      </c>
      <c r="Q13" s="121">
        <v>20817</v>
      </c>
      <c r="R13" s="121">
        <f>+SUM(S13:U13)</f>
        <v>36961</v>
      </c>
      <c r="S13" s="121">
        <v>23525</v>
      </c>
      <c r="T13" s="121">
        <v>254</v>
      </c>
      <c r="U13" s="121">
        <v>13182</v>
      </c>
      <c r="V13" s="121">
        <v>0</v>
      </c>
      <c r="W13" s="121">
        <f>+SUM(X13:AA13)</f>
        <v>455133</v>
      </c>
      <c r="X13" s="121">
        <v>274884</v>
      </c>
      <c r="Y13" s="121">
        <v>173508</v>
      </c>
      <c r="Z13" s="121">
        <v>6741</v>
      </c>
      <c r="AA13" s="121">
        <v>0</v>
      </c>
      <c r="AB13" s="121">
        <v>175560</v>
      </c>
      <c r="AC13" s="121">
        <v>0</v>
      </c>
      <c r="AD13" s="121">
        <v>528</v>
      </c>
      <c r="AE13" s="121">
        <f>+SUM(D13,L13,AD13)</f>
        <v>737505</v>
      </c>
      <c r="AF13" s="121">
        <f>+SUM(AG13,AL13)</f>
        <v>30</v>
      </c>
      <c r="AG13" s="121">
        <f>+SUM(AH13:AK13)</f>
        <v>30</v>
      </c>
      <c r="AH13" s="121">
        <v>0</v>
      </c>
      <c r="AI13" s="121">
        <v>30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85448</v>
      </c>
      <c r="AO13" s="121">
        <f>+SUM(AP13:AS13)</f>
        <v>17676</v>
      </c>
      <c r="AP13" s="121">
        <v>0</v>
      </c>
      <c r="AQ13" s="121">
        <v>0</v>
      </c>
      <c r="AR13" s="121">
        <v>17676</v>
      </c>
      <c r="AS13" s="121">
        <v>0</v>
      </c>
      <c r="AT13" s="121">
        <f>+SUM(AU13:AW13)</f>
        <v>13392</v>
      </c>
      <c r="AU13" s="121">
        <v>0</v>
      </c>
      <c r="AV13" s="121">
        <v>13392</v>
      </c>
      <c r="AW13" s="121">
        <v>0</v>
      </c>
      <c r="AX13" s="121">
        <v>0</v>
      </c>
      <c r="AY13" s="121">
        <f>+SUM(AZ13:BC13)</f>
        <v>54380</v>
      </c>
      <c r="AZ13" s="121">
        <v>0</v>
      </c>
      <c r="BA13" s="121">
        <v>54380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85478</v>
      </c>
      <c r="BH13" s="121">
        <f>SUM(D13,AF13)</f>
        <v>30</v>
      </c>
      <c r="BI13" s="121">
        <f>SUM(E13,AG13)</f>
        <v>30</v>
      </c>
      <c r="BJ13" s="121">
        <f>SUM(F13,AH13)</f>
        <v>0</v>
      </c>
      <c r="BK13" s="121">
        <f>SUM(G13,AI13)</f>
        <v>30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53662</v>
      </c>
      <c r="BP13" s="121">
        <f>SUM(L13,AN13)</f>
        <v>822425</v>
      </c>
      <c r="BQ13" s="121">
        <f>SUM(M13,AO13)</f>
        <v>262559</v>
      </c>
      <c r="BR13" s="121">
        <f>SUM(N13,AP13)</f>
        <v>67752</v>
      </c>
      <c r="BS13" s="121">
        <f>SUM(O13,AQ13)</f>
        <v>156314</v>
      </c>
      <c r="BT13" s="121">
        <f>SUM(P13,AR13)</f>
        <v>17676</v>
      </c>
      <c r="BU13" s="121">
        <f>SUM(Q13,AS13)</f>
        <v>20817</v>
      </c>
      <c r="BV13" s="121">
        <f>SUM(R13,AT13)</f>
        <v>50353</v>
      </c>
      <c r="BW13" s="121">
        <f>SUM(S13,AU13)</f>
        <v>23525</v>
      </c>
      <c r="BX13" s="121">
        <f>SUM(T13,AV13)</f>
        <v>13646</v>
      </c>
      <c r="BY13" s="121">
        <f>SUM(U13,AW13)</f>
        <v>13182</v>
      </c>
      <c r="BZ13" s="121">
        <f>SUM(V13,AX13)</f>
        <v>0</v>
      </c>
      <c r="CA13" s="121">
        <f>SUM(W13,AY13)</f>
        <v>509513</v>
      </c>
      <c r="CB13" s="121">
        <f>SUM(X13,AZ13)</f>
        <v>274884</v>
      </c>
      <c r="CC13" s="121">
        <f>SUM(Y13,BA13)</f>
        <v>227888</v>
      </c>
      <c r="CD13" s="121">
        <f>SUM(Z13,BB13)</f>
        <v>6741</v>
      </c>
      <c r="CE13" s="121">
        <f>SUM(AA13,BC13)</f>
        <v>0</v>
      </c>
      <c r="CF13" s="121">
        <f>SUM(AB13,BD13)</f>
        <v>175560</v>
      </c>
      <c r="CG13" s="121">
        <f>SUM(AC13,BE13)</f>
        <v>0</v>
      </c>
      <c r="CH13" s="121">
        <f>SUM(AD13,BF13)</f>
        <v>528</v>
      </c>
      <c r="CI13" s="121">
        <f>SUM(AE13,BG13)</f>
        <v>822983</v>
      </c>
    </row>
    <row r="14" spans="1:87" s="136" customFormat="1" ht="13.5" customHeight="1" x14ac:dyDescent="0.15">
      <c r="A14" s="119" t="s">
        <v>50</v>
      </c>
      <c r="B14" s="120" t="s">
        <v>341</v>
      </c>
      <c r="C14" s="119" t="s">
        <v>342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290963</v>
      </c>
      <c r="M14" s="121">
        <f>+SUM(N14:Q14)</f>
        <v>14135</v>
      </c>
      <c r="N14" s="121">
        <v>14135</v>
      </c>
      <c r="O14" s="121">
        <v>0</v>
      </c>
      <c r="P14" s="121">
        <v>0</v>
      </c>
      <c r="Q14" s="121">
        <v>0</v>
      </c>
      <c r="R14" s="121">
        <f>+SUM(S14:U14)</f>
        <v>11092</v>
      </c>
      <c r="S14" s="121">
        <v>1453</v>
      </c>
      <c r="T14" s="121">
        <v>9639</v>
      </c>
      <c r="U14" s="121">
        <v>0</v>
      </c>
      <c r="V14" s="121">
        <v>9735</v>
      </c>
      <c r="W14" s="121">
        <f>+SUM(X14:AA14)</f>
        <v>256001</v>
      </c>
      <c r="X14" s="121">
        <v>101809</v>
      </c>
      <c r="Y14" s="121">
        <v>154192</v>
      </c>
      <c r="Z14" s="121">
        <v>0</v>
      </c>
      <c r="AA14" s="121">
        <v>0</v>
      </c>
      <c r="AB14" s="121">
        <v>34935</v>
      </c>
      <c r="AC14" s="121">
        <v>0</v>
      </c>
      <c r="AD14" s="121">
        <v>10174</v>
      </c>
      <c r="AE14" s="121">
        <f>+SUM(D14,L14,AD14)</f>
        <v>301137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99651</v>
      </c>
      <c r="AO14" s="121">
        <f>+SUM(AP14:AS14)</f>
        <v>6991</v>
      </c>
      <c r="AP14" s="121">
        <v>6991</v>
      </c>
      <c r="AQ14" s="121">
        <v>0</v>
      </c>
      <c r="AR14" s="121">
        <v>0</v>
      </c>
      <c r="AS14" s="121">
        <v>0</v>
      </c>
      <c r="AT14" s="121">
        <f>+SUM(AU14:AW14)</f>
        <v>56507</v>
      </c>
      <c r="AU14" s="121">
        <v>0</v>
      </c>
      <c r="AV14" s="121">
        <v>56507</v>
      </c>
      <c r="AW14" s="121">
        <v>0</v>
      </c>
      <c r="AX14" s="121">
        <v>0</v>
      </c>
      <c r="AY14" s="121">
        <f>+SUM(AZ14:BC14)</f>
        <v>36153</v>
      </c>
      <c r="AZ14" s="121">
        <v>0</v>
      </c>
      <c r="BA14" s="121">
        <v>36153</v>
      </c>
      <c r="BB14" s="121">
        <v>0</v>
      </c>
      <c r="BC14" s="121">
        <v>0</v>
      </c>
      <c r="BD14" s="121">
        <v>0</v>
      </c>
      <c r="BE14" s="121">
        <v>0</v>
      </c>
      <c r="BF14" s="121">
        <v>17416</v>
      </c>
      <c r="BG14" s="121">
        <f>+SUM(BF14,AN14,AF14)</f>
        <v>117067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390614</v>
      </c>
      <c r="BQ14" s="121">
        <f>SUM(M14,AO14)</f>
        <v>21126</v>
      </c>
      <c r="BR14" s="121">
        <f>SUM(N14,AP14)</f>
        <v>21126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67599</v>
      </c>
      <c r="BW14" s="121">
        <f>SUM(S14,AU14)</f>
        <v>1453</v>
      </c>
      <c r="BX14" s="121">
        <f>SUM(T14,AV14)</f>
        <v>66146</v>
      </c>
      <c r="BY14" s="121">
        <f>SUM(U14,AW14)</f>
        <v>0</v>
      </c>
      <c r="BZ14" s="121">
        <f>SUM(V14,AX14)</f>
        <v>9735</v>
      </c>
      <c r="CA14" s="121">
        <f>SUM(W14,AY14)</f>
        <v>292154</v>
      </c>
      <c r="CB14" s="121">
        <f>SUM(X14,AZ14)</f>
        <v>101809</v>
      </c>
      <c r="CC14" s="121">
        <f>SUM(Y14,BA14)</f>
        <v>190345</v>
      </c>
      <c r="CD14" s="121">
        <f>SUM(Z14,BB14)</f>
        <v>0</v>
      </c>
      <c r="CE14" s="121">
        <f>SUM(AA14,BC14)</f>
        <v>0</v>
      </c>
      <c r="CF14" s="121">
        <f>SUM(AB14,BD14)</f>
        <v>34935</v>
      </c>
      <c r="CG14" s="121">
        <f>SUM(AC14,BE14)</f>
        <v>0</v>
      </c>
      <c r="CH14" s="121">
        <f>SUM(AD14,BF14)</f>
        <v>27590</v>
      </c>
      <c r="CI14" s="121">
        <f>SUM(AE14,BG14)</f>
        <v>418204</v>
      </c>
    </row>
    <row r="15" spans="1:87" s="136" customFormat="1" ht="13.5" customHeight="1" x14ac:dyDescent="0.15">
      <c r="A15" s="119" t="s">
        <v>50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139071</v>
      </c>
      <c r="M15" s="121">
        <f>+SUM(N15:Q15)</f>
        <v>12138</v>
      </c>
      <c r="N15" s="121">
        <v>6547</v>
      </c>
      <c r="O15" s="121">
        <v>5591</v>
      </c>
      <c r="P15" s="121">
        <v>0</v>
      </c>
      <c r="Q15" s="121">
        <v>0</v>
      </c>
      <c r="R15" s="121">
        <f>+SUM(S15:U15)</f>
        <v>11539</v>
      </c>
      <c r="S15" s="121">
        <v>0</v>
      </c>
      <c r="T15" s="121">
        <v>11539</v>
      </c>
      <c r="U15" s="121">
        <v>0</v>
      </c>
      <c r="V15" s="121">
        <v>0</v>
      </c>
      <c r="W15" s="121">
        <f>+SUM(X15:AA15)</f>
        <v>114454</v>
      </c>
      <c r="X15" s="121">
        <v>100187</v>
      </c>
      <c r="Y15" s="121">
        <v>0</v>
      </c>
      <c r="Z15" s="121">
        <v>141</v>
      </c>
      <c r="AA15" s="121">
        <v>14126</v>
      </c>
      <c r="AB15" s="121">
        <v>164654</v>
      </c>
      <c r="AC15" s="121">
        <v>940</v>
      </c>
      <c r="AD15" s="121">
        <v>19090</v>
      </c>
      <c r="AE15" s="121">
        <f>+SUM(D15,L15,AD15)</f>
        <v>158161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123679</v>
      </c>
      <c r="AO15" s="121">
        <f>+SUM(AP15:AS15)</f>
        <v>7361</v>
      </c>
      <c r="AP15" s="121">
        <v>7361</v>
      </c>
      <c r="AQ15" s="121">
        <v>0</v>
      </c>
      <c r="AR15" s="121">
        <v>0</v>
      </c>
      <c r="AS15" s="121">
        <v>0</v>
      </c>
      <c r="AT15" s="121">
        <f>+SUM(AU15:AW15)</f>
        <v>40745</v>
      </c>
      <c r="AU15" s="121">
        <v>0</v>
      </c>
      <c r="AV15" s="121">
        <v>40745</v>
      </c>
      <c r="AW15" s="121">
        <v>0</v>
      </c>
      <c r="AX15" s="121">
        <v>0</v>
      </c>
      <c r="AY15" s="121">
        <f>+SUM(AZ15:BC15)</f>
        <v>75242</v>
      </c>
      <c r="AZ15" s="121">
        <v>29756</v>
      </c>
      <c r="BA15" s="121">
        <v>45486</v>
      </c>
      <c r="BB15" s="121">
        <v>0</v>
      </c>
      <c r="BC15" s="121">
        <v>0</v>
      </c>
      <c r="BD15" s="121">
        <v>0</v>
      </c>
      <c r="BE15" s="121">
        <v>331</v>
      </c>
      <c r="BF15" s="121">
        <v>0</v>
      </c>
      <c r="BG15" s="121">
        <f>+SUM(BF15,AN15,AF15)</f>
        <v>123679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262750</v>
      </c>
      <c r="BQ15" s="121">
        <f>SUM(M15,AO15)</f>
        <v>19499</v>
      </c>
      <c r="BR15" s="121">
        <f>SUM(N15,AP15)</f>
        <v>13908</v>
      </c>
      <c r="BS15" s="121">
        <f>SUM(O15,AQ15)</f>
        <v>5591</v>
      </c>
      <c r="BT15" s="121">
        <f>SUM(P15,AR15)</f>
        <v>0</v>
      </c>
      <c r="BU15" s="121">
        <f>SUM(Q15,AS15)</f>
        <v>0</v>
      </c>
      <c r="BV15" s="121">
        <f>SUM(R15,AT15)</f>
        <v>52284</v>
      </c>
      <c r="BW15" s="121">
        <f>SUM(S15,AU15)</f>
        <v>0</v>
      </c>
      <c r="BX15" s="121">
        <f>SUM(T15,AV15)</f>
        <v>52284</v>
      </c>
      <c r="BY15" s="121">
        <f>SUM(U15,AW15)</f>
        <v>0</v>
      </c>
      <c r="BZ15" s="121">
        <f>SUM(V15,AX15)</f>
        <v>0</v>
      </c>
      <c r="CA15" s="121">
        <f>SUM(W15,AY15)</f>
        <v>189696</v>
      </c>
      <c r="CB15" s="121">
        <f>SUM(X15,AZ15)</f>
        <v>129943</v>
      </c>
      <c r="CC15" s="121">
        <f>SUM(Y15,BA15)</f>
        <v>45486</v>
      </c>
      <c r="CD15" s="121">
        <f>SUM(Z15,BB15)</f>
        <v>141</v>
      </c>
      <c r="CE15" s="121">
        <f>SUM(AA15,BC15)</f>
        <v>14126</v>
      </c>
      <c r="CF15" s="121">
        <f>SUM(AB15,BD15)</f>
        <v>164654</v>
      </c>
      <c r="CG15" s="121">
        <f>SUM(AC15,BE15)</f>
        <v>1271</v>
      </c>
      <c r="CH15" s="121">
        <f>SUM(AD15,BF15)</f>
        <v>19090</v>
      </c>
      <c r="CI15" s="121">
        <f>SUM(AE15,BG15)</f>
        <v>281840</v>
      </c>
    </row>
    <row r="16" spans="1:87" s="136" customFormat="1" ht="13.5" customHeight="1" x14ac:dyDescent="0.15">
      <c r="A16" s="119" t="s">
        <v>50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388007</v>
      </c>
      <c r="M16" s="121">
        <f>+SUM(N16:Q16)</f>
        <v>42921</v>
      </c>
      <c r="N16" s="121">
        <v>26520</v>
      </c>
      <c r="O16" s="121">
        <v>14208</v>
      </c>
      <c r="P16" s="121">
        <v>0</v>
      </c>
      <c r="Q16" s="121">
        <v>2193</v>
      </c>
      <c r="R16" s="121">
        <f>+SUM(S16:U16)</f>
        <v>191382</v>
      </c>
      <c r="S16" s="121">
        <v>2407</v>
      </c>
      <c r="T16" s="121">
        <v>161836</v>
      </c>
      <c r="U16" s="121">
        <v>27139</v>
      </c>
      <c r="V16" s="121">
        <v>60</v>
      </c>
      <c r="W16" s="121">
        <f>+SUM(X16:AA16)</f>
        <v>153644</v>
      </c>
      <c r="X16" s="121">
        <v>58918</v>
      </c>
      <c r="Y16" s="121">
        <v>86735</v>
      </c>
      <c r="Z16" s="121">
        <v>7370</v>
      </c>
      <c r="AA16" s="121">
        <v>621</v>
      </c>
      <c r="AB16" s="121">
        <v>0</v>
      </c>
      <c r="AC16" s="121">
        <v>0</v>
      </c>
      <c r="AD16" s="121">
        <v>7685</v>
      </c>
      <c r="AE16" s="121">
        <f>+SUM(D16,L16,AD16)</f>
        <v>395692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86317</v>
      </c>
      <c r="AO16" s="121">
        <f>+SUM(AP16:AS16)</f>
        <v>8221</v>
      </c>
      <c r="AP16" s="121">
        <v>8221</v>
      </c>
      <c r="AQ16" s="121">
        <v>0</v>
      </c>
      <c r="AR16" s="121">
        <v>0</v>
      </c>
      <c r="AS16" s="121">
        <v>0</v>
      </c>
      <c r="AT16" s="121">
        <f>+SUM(AU16:AW16)</f>
        <v>59836</v>
      </c>
      <c r="AU16" s="121">
        <v>0</v>
      </c>
      <c r="AV16" s="121">
        <v>59836</v>
      </c>
      <c r="AW16" s="121">
        <v>0</v>
      </c>
      <c r="AX16" s="121">
        <v>0</v>
      </c>
      <c r="AY16" s="121">
        <f>+SUM(AZ16:BC16)</f>
        <v>18260</v>
      </c>
      <c r="AZ16" s="121">
        <v>0</v>
      </c>
      <c r="BA16" s="121">
        <v>18260</v>
      </c>
      <c r="BB16" s="121">
        <v>0</v>
      </c>
      <c r="BC16" s="121">
        <v>0</v>
      </c>
      <c r="BD16" s="121">
        <v>0</v>
      </c>
      <c r="BE16" s="121">
        <v>0</v>
      </c>
      <c r="BF16" s="121">
        <v>105</v>
      </c>
      <c r="BG16" s="121">
        <f>+SUM(BF16,AN16,AF16)</f>
        <v>86422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474324</v>
      </c>
      <c r="BQ16" s="121">
        <f>SUM(M16,AO16)</f>
        <v>51142</v>
      </c>
      <c r="BR16" s="121">
        <f>SUM(N16,AP16)</f>
        <v>34741</v>
      </c>
      <c r="BS16" s="121">
        <f>SUM(O16,AQ16)</f>
        <v>14208</v>
      </c>
      <c r="BT16" s="121">
        <f>SUM(P16,AR16)</f>
        <v>0</v>
      </c>
      <c r="BU16" s="121">
        <f>SUM(Q16,AS16)</f>
        <v>2193</v>
      </c>
      <c r="BV16" s="121">
        <f>SUM(R16,AT16)</f>
        <v>251218</v>
      </c>
      <c r="BW16" s="121">
        <f>SUM(S16,AU16)</f>
        <v>2407</v>
      </c>
      <c r="BX16" s="121">
        <f>SUM(T16,AV16)</f>
        <v>221672</v>
      </c>
      <c r="BY16" s="121">
        <f>SUM(U16,AW16)</f>
        <v>27139</v>
      </c>
      <c r="BZ16" s="121">
        <f>SUM(V16,AX16)</f>
        <v>60</v>
      </c>
      <c r="CA16" s="121">
        <f>SUM(W16,AY16)</f>
        <v>171904</v>
      </c>
      <c r="CB16" s="121">
        <f>SUM(X16,AZ16)</f>
        <v>58918</v>
      </c>
      <c r="CC16" s="121">
        <f>SUM(Y16,BA16)</f>
        <v>104995</v>
      </c>
      <c r="CD16" s="121">
        <f>SUM(Z16,BB16)</f>
        <v>7370</v>
      </c>
      <c r="CE16" s="121">
        <f>SUM(AA16,BC16)</f>
        <v>621</v>
      </c>
      <c r="CF16" s="121">
        <f>SUM(AB16,BD16)</f>
        <v>0</v>
      </c>
      <c r="CG16" s="121">
        <f>SUM(AC16,BE16)</f>
        <v>0</v>
      </c>
      <c r="CH16" s="121">
        <f>SUM(AD16,BF16)</f>
        <v>7790</v>
      </c>
      <c r="CI16" s="121">
        <f>SUM(AE16,BG16)</f>
        <v>482114</v>
      </c>
    </row>
    <row r="17" spans="1:87" s="136" customFormat="1" ht="13.5" customHeight="1" x14ac:dyDescent="0.15">
      <c r="A17" s="119" t="s">
        <v>50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184816</v>
      </c>
      <c r="M17" s="121">
        <f>+SUM(N17:Q17)</f>
        <v>17219</v>
      </c>
      <c r="N17" s="121">
        <v>2553</v>
      </c>
      <c r="O17" s="121">
        <v>0</v>
      </c>
      <c r="P17" s="121">
        <v>8570</v>
      </c>
      <c r="Q17" s="121">
        <v>6096</v>
      </c>
      <c r="R17" s="121">
        <f>+SUM(S17:U17)</f>
        <v>4617</v>
      </c>
      <c r="S17" s="121">
        <v>0</v>
      </c>
      <c r="T17" s="121">
        <v>0</v>
      </c>
      <c r="U17" s="121">
        <v>4617</v>
      </c>
      <c r="V17" s="121">
        <v>0</v>
      </c>
      <c r="W17" s="121">
        <f>+SUM(X17:AA17)</f>
        <v>162980</v>
      </c>
      <c r="X17" s="121">
        <v>107239</v>
      </c>
      <c r="Y17" s="121">
        <v>42040</v>
      </c>
      <c r="Z17" s="121">
        <v>13701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184816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129634</v>
      </c>
      <c r="AO17" s="121">
        <f>+SUM(AP17:AS17)</f>
        <v>58277</v>
      </c>
      <c r="AP17" s="121">
        <v>58277</v>
      </c>
      <c r="AQ17" s="121">
        <v>0</v>
      </c>
      <c r="AR17" s="121">
        <v>0</v>
      </c>
      <c r="AS17" s="121">
        <v>0</v>
      </c>
      <c r="AT17" s="121">
        <f>+SUM(AU17:AW17)</f>
        <v>63983</v>
      </c>
      <c r="AU17" s="121">
        <v>0</v>
      </c>
      <c r="AV17" s="121">
        <v>63983</v>
      </c>
      <c r="AW17" s="121">
        <v>0</v>
      </c>
      <c r="AX17" s="121">
        <v>0</v>
      </c>
      <c r="AY17" s="121">
        <f>+SUM(AZ17:BC17)</f>
        <v>7374</v>
      </c>
      <c r="AZ17" s="121">
        <v>0</v>
      </c>
      <c r="BA17" s="121">
        <v>7374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129634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314450</v>
      </c>
      <c r="BQ17" s="121">
        <f>SUM(M17,AO17)</f>
        <v>75496</v>
      </c>
      <c r="BR17" s="121">
        <f>SUM(N17,AP17)</f>
        <v>60830</v>
      </c>
      <c r="BS17" s="121">
        <f>SUM(O17,AQ17)</f>
        <v>0</v>
      </c>
      <c r="BT17" s="121">
        <f>SUM(P17,AR17)</f>
        <v>8570</v>
      </c>
      <c r="BU17" s="121">
        <f>SUM(Q17,AS17)</f>
        <v>6096</v>
      </c>
      <c r="BV17" s="121">
        <f>SUM(R17,AT17)</f>
        <v>68600</v>
      </c>
      <c r="BW17" s="121">
        <f>SUM(S17,AU17)</f>
        <v>0</v>
      </c>
      <c r="BX17" s="121">
        <f>SUM(T17,AV17)</f>
        <v>63983</v>
      </c>
      <c r="BY17" s="121">
        <f>SUM(U17,AW17)</f>
        <v>4617</v>
      </c>
      <c r="BZ17" s="121">
        <f>SUM(V17,AX17)</f>
        <v>0</v>
      </c>
      <c r="CA17" s="121">
        <f>SUM(W17,AY17)</f>
        <v>170354</v>
      </c>
      <c r="CB17" s="121">
        <f>SUM(X17,AZ17)</f>
        <v>107239</v>
      </c>
      <c r="CC17" s="121">
        <f>SUM(Y17,BA17)</f>
        <v>49414</v>
      </c>
      <c r="CD17" s="121">
        <f>SUM(Z17,BB17)</f>
        <v>13701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314450</v>
      </c>
    </row>
    <row r="18" spans="1:87" s="136" customFormat="1" ht="13.5" customHeight="1" x14ac:dyDescent="0.15">
      <c r="A18" s="119" t="s">
        <v>50</v>
      </c>
      <c r="B18" s="120" t="s">
        <v>351</v>
      </c>
      <c r="C18" s="119" t="s">
        <v>352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99952</v>
      </c>
      <c r="M18" s="121">
        <f>+SUM(N18:Q18)</f>
        <v>7941</v>
      </c>
      <c r="N18" s="121">
        <v>3206</v>
      </c>
      <c r="O18" s="121">
        <v>0</v>
      </c>
      <c r="P18" s="121">
        <v>3206</v>
      </c>
      <c r="Q18" s="121">
        <v>1529</v>
      </c>
      <c r="R18" s="121">
        <f>+SUM(S18:U18)</f>
        <v>10036</v>
      </c>
      <c r="S18" s="121">
        <v>0</v>
      </c>
      <c r="T18" s="121">
        <v>1061</v>
      </c>
      <c r="U18" s="121">
        <v>8975</v>
      </c>
      <c r="V18" s="121">
        <v>0</v>
      </c>
      <c r="W18" s="121">
        <f>+SUM(X18:AA18)</f>
        <v>81975</v>
      </c>
      <c r="X18" s="121">
        <v>40840</v>
      </c>
      <c r="Y18" s="121">
        <v>34181</v>
      </c>
      <c r="Z18" s="121">
        <v>6954</v>
      </c>
      <c r="AA18" s="121">
        <v>0</v>
      </c>
      <c r="AB18" s="121">
        <v>0</v>
      </c>
      <c r="AC18" s="121">
        <v>0</v>
      </c>
      <c r="AD18" s="121">
        <v>265</v>
      </c>
      <c r="AE18" s="121">
        <f>+SUM(D18,L18,AD18)</f>
        <v>100217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30889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30889</v>
      </c>
      <c r="AZ18" s="121">
        <v>0</v>
      </c>
      <c r="BA18" s="121">
        <v>0</v>
      </c>
      <c r="BB18" s="121">
        <v>30889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30889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130841</v>
      </c>
      <c r="BQ18" s="121">
        <f>SUM(M18,AO18)</f>
        <v>7941</v>
      </c>
      <c r="BR18" s="121">
        <f>SUM(N18,AP18)</f>
        <v>3206</v>
      </c>
      <c r="BS18" s="121">
        <f>SUM(O18,AQ18)</f>
        <v>0</v>
      </c>
      <c r="BT18" s="121">
        <f>SUM(P18,AR18)</f>
        <v>3206</v>
      </c>
      <c r="BU18" s="121">
        <f>SUM(Q18,AS18)</f>
        <v>1529</v>
      </c>
      <c r="BV18" s="121">
        <f>SUM(R18,AT18)</f>
        <v>10036</v>
      </c>
      <c r="BW18" s="121">
        <f>SUM(S18,AU18)</f>
        <v>0</v>
      </c>
      <c r="BX18" s="121">
        <f>SUM(T18,AV18)</f>
        <v>1061</v>
      </c>
      <c r="BY18" s="121">
        <f>SUM(U18,AW18)</f>
        <v>8975</v>
      </c>
      <c r="BZ18" s="121">
        <f>SUM(V18,AX18)</f>
        <v>0</v>
      </c>
      <c r="CA18" s="121">
        <f>SUM(W18,AY18)</f>
        <v>112864</v>
      </c>
      <c r="CB18" s="121">
        <f>SUM(X18,AZ18)</f>
        <v>40840</v>
      </c>
      <c r="CC18" s="121">
        <f>SUM(Y18,BA18)</f>
        <v>34181</v>
      </c>
      <c r="CD18" s="121">
        <f>SUM(Z18,BB18)</f>
        <v>37843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265</v>
      </c>
      <c r="CI18" s="121">
        <f>SUM(AE18,BG18)</f>
        <v>131106</v>
      </c>
    </row>
    <row r="19" spans="1:87" s="136" customFormat="1" ht="13.5" customHeight="1" x14ac:dyDescent="0.15">
      <c r="A19" s="119" t="s">
        <v>50</v>
      </c>
      <c r="B19" s="120" t="s">
        <v>353</v>
      </c>
      <c r="C19" s="119" t="s">
        <v>354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208853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4633</v>
      </c>
      <c r="S19" s="121">
        <v>0</v>
      </c>
      <c r="T19" s="121">
        <v>0</v>
      </c>
      <c r="U19" s="121">
        <v>4633</v>
      </c>
      <c r="V19" s="121">
        <v>0</v>
      </c>
      <c r="W19" s="121">
        <f>+SUM(X19:AA19)</f>
        <v>204220</v>
      </c>
      <c r="X19" s="121">
        <v>102267</v>
      </c>
      <c r="Y19" s="121">
        <v>93453</v>
      </c>
      <c r="Z19" s="121">
        <v>7531</v>
      </c>
      <c r="AA19" s="121">
        <v>969</v>
      </c>
      <c r="AB19" s="121">
        <v>0</v>
      </c>
      <c r="AC19" s="121">
        <v>0</v>
      </c>
      <c r="AD19" s="121">
        <v>3580</v>
      </c>
      <c r="AE19" s="121">
        <f>+SUM(D19,L19,AD19)</f>
        <v>212433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208853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4633</v>
      </c>
      <c r="BW19" s="121">
        <f>SUM(S19,AU19)</f>
        <v>0</v>
      </c>
      <c r="BX19" s="121">
        <f>SUM(T19,AV19)</f>
        <v>0</v>
      </c>
      <c r="BY19" s="121">
        <f>SUM(U19,AW19)</f>
        <v>4633</v>
      </c>
      <c r="BZ19" s="121">
        <f>SUM(V19,AX19)</f>
        <v>0</v>
      </c>
      <c r="CA19" s="121">
        <f>SUM(W19,AY19)</f>
        <v>204220</v>
      </c>
      <c r="CB19" s="121">
        <f>SUM(X19,AZ19)</f>
        <v>102267</v>
      </c>
      <c r="CC19" s="121">
        <f>SUM(Y19,BA19)</f>
        <v>93453</v>
      </c>
      <c r="CD19" s="121">
        <f>SUM(Z19,BB19)</f>
        <v>7531</v>
      </c>
      <c r="CE19" s="121">
        <f>SUM(AA19,BC19)</f>
        <v>969</v>
      </c>
      <c r="CF19" s="121">
        <f>SUM(AB19,BD19)</f>
        <v>0</v>
      </c>
      <c r="CG19" s="121">
        <f>SUM(AC19,BE19)</f>
        <v>0</v>
      </c>
      <c r="CH19" s="121">
        <f>SUM(AD19,BF19)</f>
        <v>3580</v>
      </c>
      <c r="CI19" s="121">
        <f>SUM(AE19,BG19)</f>
        <v>212433</v>
      </c>
    </row>
    <row r="20" spans="1:87" s="136" customFormat="1" ht="13.5" customHeight="1" x14ac:dyDescent="0.15">
      <c r="A20" s="119" t="s">
        <v>50</v>
      </c>
      <c r="B20" s="120" t="s">
        <v>355</v>
      </c>
      <c r="C20" s="119" t="s">
        <v>356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90824</v>
      </c>
      <c r="M20" s="121">
        <f>+SUM(N20:Q20)</f>
        <v>31007</v>
      </c>
      <c r="N20" s="121">
        <v>8254</v>
      </c>
      <c r="O20" s="121">
        <v>20087</v>
      </c>
      <c r="P20" s="121">
        <v>2666</v>
      </c>
      <c r="Q20" s="121">
        <v>0</v>
      </c>
      <c r="R20" s="121">
        <f>+SUM(S20:U20)</f>
        <v>11515</v>
      </c>
      <c r="S20" s="121">
        <v>5728</v>
      </c>
      <c r="T20" s="121">
        <v>3074</v>
      </c>
      <c r="U20" s="121">
        <v>2713</v>
      </c>
      <c r="V20" s="121">
        <v>0</v>
      </c>
      <c r="W20" s="121">
        <f>+SUM(X20:AA20)</f>
        <v>48302</v>
      </c>
      <c r="X20" s="121">
        <v>1331</v>
      </c>
      <c r="Y20" s="121">
        <v>43847</v>
      </c>
      <c r="Z20" s="121">
        <v>3124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90824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7914</v>
      </c>
      <c r="AO20" s="121">
        <f>+SUM(AP20:AS20)</f>
        <v>4888</v>
      </c>
      <c r="AP20" s="121">
        <v>0</v>
      </c>
      <c r="AQ20" s="121">
        <v>0</v>
      </c>
      <c r="AR20" s="121">
        <v>4888</v>
      </c>
      <c r="AS20" s="121">
        <v>0</v>
      </c>
      <c r="AT20" s="121">
        <f>+SUM(AU20:AW20)</f>
        <v>2820</v>
      </c>
      <c r="AU20" s="121">
        <v>0</v>
      </c>
      <c r="AV20" s="121">
        <v>2820</v>
      </c>
      <c r="AW20" s="121">
        <v>0</v>
      </c>
      <c r="AX20" s="121">
        <v>0</v>
      </c>
      <c r="AY20" s="121">
        <f>+SUM(AZ20:BC20)</f>
        <v>206</v>
      </c>
      <c r="AZ20" s="121">
        <v>0</v>
      </c>
      <c r="BA20" s="121">
        <v>206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7914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98738</v>
      </c>
      <c r="BQ20" s="121">
        <f>SUM(M20,AO20)</f>
        <v>35895</v>
      </c>
      <c r="BR20" s="121">
        <f>SUM(N20,AP20)</f>
        <v>8254</v>
      </c>
      <c r="BS20" s="121">
        <f>SUM(O20,AQ20)</f>
        <v>20087</v>
      </c>
      <c r="BT20" s="121">
        <f>SUM(P20,AR20)</f>
        <v>7554</v>
      </c>
      <c r="BU20" s="121">
        <f>SUM(Q20,AS20)</f>
        <v>0</v>
      </c>
      <c r="BV20" s="121">
        <f>SUM(R20,AT20)</f>
        <v>14335</v>
      </c>
      <c r="BW20" s="121">
        <f>SUM(S20,AU20)</f>
        <v>5728</v>
      </c>
      <c r="BX20" s="121">
        <f>SUM(T20,AV20)</f>
        <v>5894</v>
      </c>
      <c r="BY20" s="121">
        <f>SUM(U20,AW20)</f>
        <v>2713</v>
      </c>
      <c r="BZ20" s="121">
        <f>SUM(V20,AX20)</f>
        <v>0</v>
      </c>
      <c r="CA20" s="121">
        <f>SUM(W20,AY20)</f>
        <v>48508</v>
      </c>
      <c r="CB20" s="121">
        <f>SUM(X20,AZ20)</f>
        <v>1331</v>
      </c>
      <c r="CC20" s="121">
        <f>SUM(Y20,BA20)</f>
        <v>44053</v>
      </c>
      <c r="CD20" s="121">
        <f>SUM(Z20,BB20)</f>
        <v>3124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98738</v>
      </c>
    </row>
    <row r="21" spans="1:87" s="136" customFormat="1" ht="13.5" customHeight="1" x14ac:dyDescent="0.15">
      <c r="A21" s="119" t="s">
        <v>50</v>
      </c>
      <c r="B21" s="120" t="s">
        <v>357</v>
      </c>
      <c r="C21" s="119" t="s">
        <v>358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69174</v>
      </c>
      <c r="M21" s="121">
        <f>+SUM(N21:Q21)</f>
        <v>5760</v>
      </c>
      <c r="N21" s="121">
        <v>5760</v>
      </c>
      <c r="O21" s="121">
        <v>0</v>
      </c>
      <c r="P21" s="121">
        <v>0</v>
      </c>
      <c r="Q21" s="121">
        <v>0</v>
      </c>
      <c r="R21" s="121">
        <f>+SUM(S21:U21)</f>
        <v>351</v>
      </c>
      <c r="S21" s="121">
        <v>351</v>
      </c>
      <c r="T21" s="121">
        <v>0</v>
      </c>
      <c r="U21" s="121">
        <v>0</v>
      </c>
      <c r="V21" s="121">
        <v>0</v>
      </c>
      <c r="W21" s="121">
        <f>+SUM(X21:AA21)</f>
        <v>63063</v>
      </c>
      <c r="X21" s="121">
        <v>50809</v>
      </c>
      <c r="Y21" s="121">
        <v>0</v>
      </c>
      <c r="Z21" s="121">
        <v>0</v>
      </c>
      <c r="AA21" s="121">
        <v>12254</v>
      </c>
      <c r="AB21" s="121">
        <v>134447</v>
      </c>
      <c r="AC21" s="121">
        <v>0</v>
      </c>
      <c r="AD21" s="121">
        <v>0</v>
      </c>
      <c r="AE21" s="121">
        <f>+SUM(D21,L21,AD21)</f>
        <v>69174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28853</v>
      </c>
      <c r="AO21" s="121">
        <f>+SUM(AP21:AS21)</f>
        <v>1490</v>
      </c>
      <c r="AP21" s="121">
        <v>1490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27363</v>
      </c>
      <c r="AZ21" s="121">
        <v>27363</v>
      </c>
      <c r="BA21" s="121">
        <v>0</v>
      </c>
      <c r="BB21" s="121">
        <v>0</v>
      </c>
      <c r="BC21" s="121">
        <v>0</v>
      </c>
      <c r="BD21" s="121">
        <v>83660</v>
      </c>
      <c r="BE21" s="121">
        <v>0</v>
      </c>
      <c r="BF21" s="121">
        <v>0</v>
      </c>
      <c r="BG21" s="121">
        <f>+SUM(BF21,AN21,AF21)</f>
        <v>28853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98027</v>
      </c>
      <c r="BQ21" s="121">
        <f>SUM(M21,AO21)</f>
        <v>7250</v>
      </c>
      <c r="BR21" s="121">
        <f>SUM(N21,AP21)</f>
        <v>7250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351</v>
      </c>
      <c r="BW21" s="121">
        <f>SUM(S21,AU21)</f>
        <v>351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90426</v>
      </c>
      <c r="CB21" s="121">
        <f>SUM(X21,AZ21)</f>
        <v>78172</v>
      </c>
      <c r="CC21" s="121">
        <f>SUM(Y21,BA21)</f>
        <v>0</v>
      </c>
      <c r="CD21" s="121">
        <f>SUM(Z21,BB21)</f>
        <v>0</v>
      </c>
      <c r="CE21" s="121">
        <f>SUM(AA21,BC21)</f>
        <v>12254</v>
      </c>
      <c r="CF21" s="121">
        <f>SUM(AB21,BD21)</f>
        <v>218107</v>
      </c>
      <c r="CG21" s="121">
        <f>SUM(AC21,BE21)</f>
        <v>0</v>
      </c>
      <c r="CH21" s="121">
        <f>SUM(AD21,BF21)</f>
        <v>0</v>
      </c>
      <c r="CI21" s="121">
        <f>SUM(AE21,BG21)</f>
        <v>98027</v>
      </c>
    </row>
    <row r="22" spans="1:87" s="136" customFormat="1" ht="13.5" customHeight="1" x14ac:dyDescent="0.15">
      <c r="A22" s="119" t="s">
        <v>50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66286</v>
      </c>
      <c r="M22" s="121">
        <f>+SUM(N22:Q22)</f>
        <v>7272</v>
      </c>
      <c r="N22" s="121">
        <v>7272</v>
      </c>
      <c r="O22" s="121">
        <v>0</v>
      </c>
      <c r="P22" s="121">
        <v>0</v>
      </c>
      <c r="Q22" s="121">
        <v>0</v>
      </c>
      <c r="R22" s="121">
        <f>+SUM(S22:U22)</f>
        <v>57007</v>
      </c>
      <c r="S22" s="121">
        <v>57007</v>
      </c>
      <c r="T22" s="121">
        <v>0</v>
      </c>
      <c r="U22" s="121">
        <v>0</v>
      </c>
      <c r="V22" s="121">
        <v>0</v>
      </c>
      <c r="W22" s="121">
        <f>+SUM(X22:AA22)</f>
        <v>2007</v>
      </c>
      <c r="X22" s="121">
        <v>0</v>
      </c>
      <c r="Y22" s="121">
        <v>2007</v>
      </c>
      <c r="Z22" s="121">
        <v>0</v>
      </c>
      <c r="AA22" s="121">
        <v>0</v>
      </c>
      <c r="AB22" s="121">
        <v>115324</v>
      </c>
      <c r="AC22" s="121">
        <v>0</v>
      </c>
      <c r="AD22" s="121">
        <v>0</v>
      </c>
      <c r="AE22" s="121">
        <f>+SUM(D22,L22,AD22)</f>
        <v>66286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123626</v>
      </c>
      <c r="AO22" s="121">
        <f>+SUM(AP22:AS22)</f>
        <v>6718</v>
      </c>
      <c r="AP22" s="121">
        <v>6718</v>
      </c>
      <c r="AQ22" s="121">
        <v>0</v>
      </c>
      <c r="AR22" s="121">
        <v>0</v>
      </c>
      <c r="AS22" s="121">
        <v>0</v>
      </c>
      <c r="AT22" s="121">
        <f>+SUM(AU22:AW22)</f>
        <v>41298</v>
      </c>
      <c r="AU22" s="121">
        <v>0</v>
      </c>
      <c r="AV22" s="121">
        <v>0</v>
      </c>
      <c r="AW22" s="121">
        <v>41298</v>
      </c>
      <c r="AX22" s="121">
        <v>0</v>
      </c>
      <c r="AY22" s="121">
        <f>+SUM(AZ22:BC22)</f>
        <v>75610</v>
      </c>
      <c r="AZ22" s="121">
        <v>0</v>
      </c>
      <c r="BA22" s="121">
        <v>0</v>
      </c>
      <c r="BB22" s="121">
        <v>75610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123626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189912</v>
      </c>
      <c r="BQ22" s="121">
        <f>SUM(M22,AO22)</f>
        <v>13990</v>
      </c>
      <c r="BR22" s="121">
        <f>SUM(N22,AP22)</f>
        <v>13990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98305</v>
      </c>
      <c r="BW22" s="121">
        <f>SUM(S22,AU22)</f>
        <v>57007</v>
      </c>
      <c r="BX22" s="121">
        <f>SUM(T22,AV22)</f>
        <v>0</v>
      </c>
      <c r="BY22" s="121">
        <f>SUM(U22,AW22)</f>
        <v>41298</v>
      </c>
      <c r="BZ22" s="121">
        <f>SUM(V22,AX22)</f>
        <v>0</v>
      </c>
      <c r="CA22" s="121">
        <f>SUM(W22,AY22)</f>
        <v>77617</v>
      </c>
      <c r="CB22" s="121">
        <f>SUM(X22,AZ22)</f>
        <v>0</v>
      </c>
      <c r="CC22" s="121">
        <f>SUM(Y22,BA22)</f>
        <v>2007</v>
      </c>
      <c r="CD22" s="121">
        <f>SUM(Z22,BB22)</f>
        <v>75610</v>
      </c>
      <c r="CE22" s="121">
        <f>SUM(AA22,BC22)</f>
        <v>0</v>
      </c>
      <c r="CF22" s="121">
        <f>SUM(AB22,BD22)</f>
        <v>115324</v>
      </c>
      <c r="CG22" s="121">
        <f>SUM(AC22,BE22)</f>
        <v>0</v>
      </c>
      <c r="CH22" s="121">
        <f>SUM(AD22,BF22)</f>
        <v>0</v>
      </c>
      <c r="CI22" s="121">
        <f>SUM(AE22,BG22)</f>
        <v>189912</v>
      </c>
    </row>
    <row r="23" spans="1:87" s="136" customFormat="1" ht="13.5" customHeight="1" x14ac:dyDescent="0.15">
      <c r="A23" s="119" t="s">
        <v>50</v>
      </c>
      <c r="B23" s="120" t="s">
        <v>363</v>
      </c>
      <c r="C23" s="119" t="s">
        <v>364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15098</v>
      </c>
      <c r="M23" s="121">
        <f>+SUM(N23:Q23)</f>
        <v>7035</v>
      </c>
      <c r="N23" s="121">
        <v>0</v>
      </c>
      <c r="O23" s="121">
        <v>7035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8063</v>
      </c>
      <c r="X23" s="121">
        <v>8063</v>
      </c>
      <c r="Y23" s="121">
        <v>0</v>
      </c>
      <c r="Z23" s="121">
        <v>0</v>
      </c>
      <c r="AA23" s="121">
        <v>0</v>
      </c>
      <c r="AB23" s="121">
        <v>11212</v>
      </c>
      <c r="AC23" s="121">
        <v>0</v>
      </c>
      <c r="AD23" s="121">
        <v>0</v>
      </c>
      <c r="AE23" s="121">
        <f>+SUM(D23,L23,AD23)</f>
        <v>15098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1039</v>
      </c>
      <c r="BG23" s="121">
        <f>+SUM(BF23,AN23,AF23)</f>
        <v>1039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15098</v>
      </c>
      <c r="BQ23" s="121">
        <f>SUM(M23,AO23)</f>
        <v>7035</v>
      </c>
      <c r="BR23" s="121">
        <f>SUM(N23,AP23)</f>
        <v>0</v>
      </c>
      <c r="BS23" s="121">
        <f>SUM(O23,AQ23)</f>
        <v>7035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8063</v>
      </c>
      <c r="CB23" s="121">
        <f>SUM(X23,AZ23)</f>
        <v>8063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11212</v>
      </c>
      <c r="CG23" s="121">
        <f>SUM(AC23,BE23)</f>
        <v>0</v>
      </c>
      <c r="CH23" s="121">
        <f>SUM(AD23,BF23)</f>
        <v>1039</v>
      </c>
      <c r="CI23" s="121">
        <f>SUM(AE23,BG23)</f>
        <v>16137</v>
      </c>
    </row>
    <row r="24" spans="1:87" s="136" customFormat="1" ht="13.5" customHeight="1" x14ac:dyDescent="0.15">
      <c r="A24" s="119" t="s">
        <v>50</v>
      </c>
      <c r="B24" s="120" t="s">
        <v>365</v>
      </c>
      <c r="C24" s="119" t="s">
        <v>366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46289</v>
      </c>
      <c r="M24" s="121">
        <f>+SUM(N24:Q24)</f>
        <v>3823</v>
      </c>
      <c r="N24" s="121">
        <v>3823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42466</v>
      </c>
      <c r="X24" s="121">
        <v>37962</v>
      </c>
      <c r="Y24" s="121">
        <v>0</v>
      </c>
      <c r="Z24" s="121">
        <v>0</v>
      </c>
      <c r="AA24" s="121">
        <v>4504</v>
      </c>
      <c r="AB24" s="121">
        <v>34269</v>
      </c>
      <c r="AC24" s="121">
        <v>0</v>
      </c>
      <c r="AD24" s="121">
        <v>0</v>
      </c>
      <c r="AE24" s="121">
        <f>+SUM(D24,L24,AD24)</f>
        <v>46289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20915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46289</v>
      </c>
      <c r="BQ24" s="121">
        <f>SUM(M24,AO24)</f>
        <v>3823</v>
      </c>
      <c r="BR24" s="121">
        <f>SUM(N24,AP24)</f>
        <v>3823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42466</v>
      </c>
      <c r="CB24" s="121">
        <f>SUM(X24,AZ24)</f>
        <v>37962</v>
      </c>
      <c r="CC24" s="121">
        <f>SUM(Y24,BA24)</f>
        <v>0</v>
      </c>
      <c r="CD24" s="121">
        <f>SUM(Z24,BB24)</f>
        <v>0</v>
      </c>
      <c r="CE24" s="121">
        <f>SUM(AA24,BC24)</f>
        <v>4504</v>
      </c>
      <c r="CF24" s="121">
        <f>SUM(AB24,BD24)</f>
        <v>55184</v>
      </c>
      <c r="CG24" s="121">
        <f>SUM(AC24,BE24)</f>
        <v>0</v>
      </c>
      <c r="CH24" s="121">
        <f>SUM(AD24,BF24)</f>
        <v>0</v>
      </c>
      <c r="CI24" s="121">
        <f>SUM(AE24,BG24)</f>
        <v>46289</v>
      </c>
    </row>
    <row r="25" spans="1:87" s="136" customFormat="1" ht="13.5" customHeight="1" x14ac:dyDescent="0.15">
      <c r="A25" s="119" t="s">
        <v>50</v>
      </c>
      <c r="B25" s="120" t="s">
        <v>367</v>
      </c>
      <c r="C25" s="119" t="s">
        <v>368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66073</v>
      </c>
      <c r="M25" s="121">
        <f>+SUM(N25:Q25)</f>
        <v>14657</v>
      </c>
      <c r="N25" s="121">
        <v>14657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51416</v>
      </c>
      <c r="X25" s="121">
        <v>51416</v>
      </c>
      <c r="Y25" s="121">
        <v>0</v>
      </c>
      <c r="Z25" s="121">
        <v>0</v>
      </c>
      <c r="AA25" s="121">
        <v>0</v>
      </c>
      <c r="AB25" s="121">
        <v>85940</v>
      </c>
      <c r="AC25" s="121">
        <v>0</v>
      </c>
      <c r="AD25" s="121">
        <v>0</v>
      </c>
      <c r="AE25" s="121">
        <f>+SUM(D25,L25,AD25)</f>
        <v>66073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54052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66073</v>
      </c>
      <c r="BQ25" s="121">
        <f>SUM(M25,AO25)</f>
        <v>14657</v>
      </c>
      <c r="BR25" s="121">
        <f>SUM(N25,AP25)</f>
        <v>14657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51416</v>
      </c>
      <c r="CB25" s="121">
        <f>SUM(X25,AZ25)</f>
        <v>51416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139992</v>
      </c>
      <c r="CG25" s="121">
        <f>SUM(AC25,BE25)</f>
        <v>0</v>
      </c>
      <c r="CH25" s="121">
        <f>SUM(AD25,BF25)</f>
        <v>0</v>
      </c>
      <c r="CI25" s="121">
        <f>SUM(AE25,BG25)</f>
        <v>66073</v>
      </c>
    </row>
    <row r="26" spans="1:87" s="136" customFormat="1" ht="13.5" customHeight="1" x14ac:dyDescent="0.15">
      <c r="A26" s="119" t="s">
        <v>50</v>
      </c>
      <c r="B26" s="120" t="s">
        <v>371</v>
      </c>
      <c r="C26" s="119" t="s">
        <v>372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63694</v>
      </c>
      <c r="M26" s="121">
        <f>+SUM(N26:Q26)</f>
        <v>14561</v>
      </c>
      <c r="N26" s="121">
        <v>14561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49133</v>
      </c>
      <c r="X26" s="121">
        <v>49090</v>
      </c>
      <c r="Y26" s="121">
        <v>43</v>
      </c>
      <c r="Z26" s="121">
        <v>0</v>
      </c>
      <c r="AA26" s="121">
        <v>0</v>
      </c>
      <c r="AB26" s="121">
        <v>57277</v>
      </c>
      <c r="AC26" s="121">
        <v>0</v>
      </c>
      <c r="AD26" s="121">
        <v>10894</v>
      </c>
      <c r="AE26" s="121">
        <f>+SUM(D26,L26,AD26)</f>
        <v>74588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8425</v>
      </c>
      <c r="AO26" s="121">
        <f>+SUM(AP26:AS26)</f>
        <v>8425</v>
      </c>
      <c r="AP26" s="121">
        <v>8425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43343</v>
      </c>
      <c r="BE26" s="121">
        <v>0</v>
      </c>
      <c r="BF26" s="121">
        <v>0</v>
      </c>
      <c r="BG26" s="121">
        <f>+SUM(BF26,AN26,AF26)</f>
        <v>8425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72119</v>
      </c>
      <c r="BQ26" s="121">
        <f>SUM(M26,AO26)</f>
        <v>22986</v>
      </c>
      <c r="BR26" s="121">
        <f>SUM(N26,AP26)</f>
        <v>22986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49133</v>
      </c>
      <c r="CB26" s="121">
        <f>SUM(X26,AZ26)</f>
        <v>49090</v>
      </c>
      <c r="CC26" s="121">
        <f>SUM(Y26,BA26)</f>
        <v>43</v>
      </c>
      <c r="CD26" s="121">
        <f>SUM(Z26,BB26)</f>
        <v>0</v>
      </c>
      <c r="CE26" s="121">
        <f>SUM(AA26,BC26)</f>
        <v>0</v>
      </c>
      <c r="CF26" s="121">
        <f>SUM(AB26,BD26)</f>
        <v>100620</v>
      </c>
      <c r="CG26" s="121">
        <f>SUM(AC26,BE26)</f>
        <v>0</v>
      </c>
      <c r="CH26" s="121">
        <f>SUM(AD26,BF26)</f>
        <v>10894</v>
      </c>
      <c r="CI26" s="121">
        <f>SUM(AE26,BG26)</f>
        <v>83013</v>
      </c>
    </row>
    <row r="27" spans="1:87" s="136" customFormat="1" ht="13.5" customHeight="1" x14ac:dyDescent="0.15">
      <c r="A27" s="119" t="s">
        <v>50</v>
      </c>
      <c r="B27" s="120" t="s">
        <v>374</v>
      </c>
      <c r="C27" s="119" t="s">
        <v>375</v>
      </c>
      <c r="D27" s="121">
        <f>+SUM(E27,J27)</f>
        <v>4667</v>
      </c>
      <c r="E27" s="121">
        <f>+SUM(F27:I27)</f>
        <v>4667</v>
      </c>
      <c r="F27" s="121">
        <v>4667</v>
      </c>
      <c r="G27" s="121">
        <v>0</v>
      </c>
      <c r="H27" s="121">
        <v>0</v>
      </c>
      <c r="I27" s="121">
        <v>0</v>
      </c>
      <c r="J27" s="121">
        <v>0</v>
      </c>
      <c r="K27" s="121">
        <v>19123</v>
      </c>
      <c r="L27" s="121">
        <f>+SUM(M27,R27,V27,W27,AC27)</f>
        <v>122980</v>
      </c>
      <c r="M27" s="121">
        <f>+SUM(N27:Q27)</f>
        <v>5689</v>
      </c>
      <c r="N27" s="121">
        <v>5689</v>
      </c>
      <c r="O27" s="121">
        <v>0</v>
      </c>
      <c r="P27" s="121">
        <v>0</v>
      </c>
      <c r="Q27" s="121">
        <v>0</v>
      </c>
      <c r="R27" s="121">
        <f>+SUM(S27:U27)</f>
        <v>1359</v>
      </c>
      <c r="S27" s="121">
        <v>0</v>
      </c>
      <c r="T27" s="121">
        <v>1359</v>
      </c>
      <c r="U27" s="121">
        <v>0</v>
      </c>
      <c r="V27" s="121">
        <v>0</v>
      </c>
      <c r="W27" s="121">
        <f>+SUM(X27:AA27)</f>
        <v>115129</v>
      </c>
      <c r="X27" s="121">
        <v>54560</v>
      </c>
      <c r="Y27" s="121">
        <v>60327</v>
      </c>
      <c r="Z27" s="121">
        <v>0</v>
      </c>
      <c r="AA27" s="121">
        <v>242</v>
      </c>
      <c r="AB27" s="121">
        <v>65380</v>
      </c>
      <c r="AC27" s="121">
        <v>803</v>
      </c>
      <c r="AD27" s="121">
        <v>27</v>
      </c>
      <c r="AE27" s="121">
        <f>+SUM(D27,L27,AD27)</f>
        <v>127674</v>
      </c>
      <c r="AF27" s="121">
        <f>+SUM(AG27,AL27)</f>
        <v>19869</v>
      </c>
      <c r="AG27" s="121">
        <f>+SUM(AH27:AK27)</f>
        <v>17922</v>
      </c>
      <c r="AH27" s="121">
        <v>0</v>
      </c>
      <c r="AI27" s="121">
        <v>17922</v>
      </c>
      <c r="AJ27" s="121">
        <v>0</v>
      </c>
      <c r="AK27" s="121">
        <v>0</v>
      </c>
      <c r="AL27" s="121">
        <v>1947</v>
      </c>
      <c r="AM27" s="121">
        <v>0</v>
      </c>
      <c r="AN27" s="121">
        <f>+SUM(AO27,AT27,AX27,AY27,BE27)</f>
        <v>74104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28449</v>
      </c>
      <c r="AU27" s="121">
        <v>0</v>
      </c>
      <c r="AV27" s="121">
        <v>21340</v>
      </c>
      <c r="AW27" s="121">
        <v>7109</v>
      </c>
      <c r="AX27" s="121">
        <v>0</v>
      </c>
      <c r="AY27" s="121">
        <f>+SUM(AZ27:BC27)</f>
        <v>44895</v>
      </c>
      <c r="AZ27" s="121">
        <v>0</v>
      </c>
      <c r="BA27" s="121">
        <v>42973</v>
      </c>
      <c r="BB27" s="121">
        <v>1922</v>
      </c>
      <c r="BC27" s="121">
        <v>0</v>
      </c>
      <c r="BD27" s="121">
        <v>0</v>
      </c>
      <c r="BE27" s="121">
        <v>760</v>
      </c>
      <c r="BF27" s="121">
        <v>0</v>
      </c>
      <c r="BG27" s="121">
        <f>+SUM(BF27,AN27,AF27)</f>
        <v>93973</v>
      </c>
      <c r="BH27" s="121">
        <f>SUM(D27,AF27)</f>
        <v>24536</v>
      </c>
      <c r="BI27" s="121">
        <f>SUM(E27,AG27)</f>
        <v>22589</v>
      </c>
      <c r="BJ27" s="121">
        <f>SUM(F27,AH27)</f>
        <v>4667</v>
      </c>
      <c r="BK27" s="121">
        <f>SUM(G27,AI27)</f>
        <v>17922</v>
      </c>
      <c r="BL27" s="121">
        <f>SUM(H27,AJ27)</f>
        <v>0</v>
      </c>
      <c r="BM27" s="121">
        <f>SUM(I27,AK27)</f>
        <v>0</v>
      </c>
      <c r="BN27" s="121">
        <f>SUM(J27,AL27)</f>
        <v>1947</v>
      </c>
      <c r="BO27" s="121">
        <f>SUM(K27,AM27)</f>
        <v>19123</v>
      </c>
      <c r="BP27" s="121">
        <f>SUM(L27,AN27)</f>
        <v>197084</v>
      </c>
      <c r="BQ27" s="121">
        <f>SUM(M27,AO27)</f>
        <v>5689</v>
      </c>
      <c r="BR27" s="121">
        <f>SUM(N27,AP27)</f>
        <v>5689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29808</v>
      </c>
      <c r="BW27" s="121">
        <f>SUM(S27,AU27)</f>
        <v>0</v>
      </c>
      <c r="BX27" s="121">
        <f>SUM(T27,AV27)</f>
        <v>22699</v>
      </c>
      <c r="BY27" s="121">
        <f>SUM(U27,AW27)</f>
        <v>7109</v>
      </c>
      <c r="BZ27" s="121">
        <f>SUM(V27,AX27)</f>
        <v>0</v>
      </c>
      <c r="CA27" s="121">
        <f>SUM(W27,AY27)</f>
        <v>160024</v>
      </c>
      <c r="CB27" s="121">
        <f>SUM(X27,AZ27)</f>
        <v>54560</v>
      </c>
      <c r="CC27" s="121">
        <f>SUM(Y27,BA27)</f>
        <v>103300</v>
      </c>
      <c r="CD27" s="121">
        <f>SUM(Z27,BB27)</f>
        <v>1922</v>
      </c>
      <c r="CE27" s="121">
        <f>SUM(AA27,BC27)</f>
        <v>242</v>
      </c>
      <c r="CF27" s="121">
        <f>SUM(AB27,BD27)</f>
        <v>65380</v>
      </c>
      <c r="CG27" s="121">
        <f>SUM(AC27,BE27)</f>
        <v>1563</v>
      </c>
      <c r="CH27" s="121">
        <f>SUM(AD27,BF27)</f>
        <v>27</v>
      </c>
      <c r="CI27" s="121">
        <f>SUM(AE27,BG27)</f>
        <v>221647</v>
      </c>
    </row>
    <row r="28" spans="1:87" s="136" customFormat="1" ht="13.5" customHeight="1" x14ac:dyDescent="0.15">
      <c r="A28" s="119" t="s">
        <v>50</v>
      </c>
      <c r="B28" s="120" t="s">
        <v>376</v>
      </c>
      <c r="C28" s="119" t="s">
        <v>377</v>
      </c>
      <c r="D28" s="121">
        <f>+SUM(E28,J28)</f>
        <v>3108</v>
      </c>
      <c r="E28" s="121">
        <f>+SUM(F28:I28)</f>
        <v>3108</v>
      </c>
      <c r="F28" s="121">
        <v>3108</v>
      </c>
      <c r="G28" s="121">
        <v>0</v>
      </c>
      <c r="H28" s="121">
        <v>0</v>
      </c>
      <c r="I28" s="121">
        <v>0</v>
      </c>
      <c r="J28" s="121">
        <v>0</v>
      </c>
      <c r="K28" s="121">
        <v>4169</v>
      </c>
      <c r="L28" s="121">
        <f>+SUM(M28,R28,V28,W28,AC28)</f>
        <v>3075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3075</v>
      </c>
      <c r="X28" s="121">
        <v>2179</v>
      </c>
      <c r="Y28" s="121">
        <v>707</v>
      </c>
      <c r="Z28" s="121">
        <v>0</v>
      </c>
      <c r="AA28" s="121">
        <v>189</v>
      </c>
      <c r="AB28" s="121">
        <v>16795</v>
      </c>
      <c r="AC28" s="121">
        <v>0</v>
      </c>
      <c r="AD28" s="121">
        <v>0</v>
      </c>
      <c r="AE28" s="121">
        <f>+SUM(D28,L28,AD28)</f>
        <v>6183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636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636</v>
      </c>
      <c r="AZ28" s="121">
        <v>636</v>
      </c>
      <c r="BA28" s="121">
        <v>0</v>
      </c>
      <c r="BB28" s="121">
        <v>0</v>
      </c>
      <c r="BC28" s="121">
        <v>0</v>
      </c>
      <c r="BD28" s="121">
        <v>18670</v>
      </c>
      <c r="BE28" s="121">
        <v>0</v>
      </c>
      <c r="BF28" s="121">
        <v>0</v>
      </c>
      <c r="BG28" s="121">
        <f>+SUM(BF28,AN28,AF28)</f>
        <v>636</v>
      </c>
      <c r="BH28" s="121">
        <f>SUM(D28,AF28)</f>
        <v>3108</v>
      </c>
      <c r="BI28" s="121">
        <f>SUM(E28,AG28)</f>
        <v>3108</v>
      </c>
      <c r="BJ28" s="121">
        <f>SUM(F28,AH28)</f>
        <v>3108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4169</v>
      </c>
      <c r="BP28" s="121">
        <f>SUM(L28,AN28)</f>
        <v>3711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3711</v>
      </c>
      <c r="CB28" s="121">
        <f>SUM(X28,AZ28)</f>
        <v>2815</v>
      </c>
      <c r="CC28" s="121">
        <f>SUM(Y28,BA28)</f>
        <v>707</v>
      </c>
      <c r="CD28" s="121">
        <f>SUM(Z28,BB28)</f>
        <v>0</v>
      </c>
      <c r="CE28" s="121">
        <f>SUM(AA28,BC28)</f>
        <v>189</v>
      </c>
      <c r="CF28" s="121">
        <f>SUM(AB28,BD28)</f>
        <v>35465</v>
      </c>
      <c r="CG28" s="121">
        <f>SUM(AC28,BE28)</f>
        <v>0</v>
      </c>
      <c r="CH28" s="121">
        <f>SUM(AD28,BF28)</f>
        <v>0</v>
      </c>
      <c r="CI28" s="121">
        <f>SUM(AE28,BG28)</f>
        <v>6819</v>
      </c>
    </row>
    <row r="29" spans="1:87" s="136" customFormat="1" ht="13.5" customHeight="1" x14ac:dyDescent="0.15">
      <c r="A29" s="119" t="s">
        <v>50</v>
      </c>
      <c r="B29" s="120" t="s">
        <v>380</v>
      </c>
      <c r="C29" s="119" t="s">
        <v>381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4750</v>
      </c>
      <c r="L29" s="121">
        <f>+SUM(M29,R29,V29,W29,AC29)</f>
        <v>32425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32425</v>
      </c>
      <c r="X29" s="121">
        <v>27588</v>
      </c>
      <c r="Y29" s="121">
        <v>4837</v>
      </c>
      <c r="Z29" s="121">
        <v>0</v>
      </c>
      <c r="AA29" s="121">
        <v>0</v>
      </c>
      <c r="AB29" s="121">
        <v>18523</v>
      </c>
      <c r="AC29" s="121">
        <v>0</v>
      </c>
      <c r="AD29" s="121">
        <v>0</v>
      </c>
      <c r="AE29" s="121">
        <f>+SUM(D29,L29,AD29)</f>
        <v>32425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6613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6613</v>
      </c>
      <c r="AZ29" s="121">
        <v>6613</v>
      </c>
      <c r="BA29" s="121">
        <v>0</v>
      </c>
      <c r="BB29" s="121">
        <v>0</v>
      </c>
      <c r="BC29" s="121">
        <v>0</v>
      </c>
      <c r="BD29" s="121">
        <v>22174</v>
      </c>
      <c r="BE29" s="121">
        <v>0</v>
      </c>
      <c r="BF29" s="121">
        <v>0</v>
      </c>
      <c r="BG29" s="121">
        <f>+SUM(BF29,AN29,AF29)</f>
        <v>6613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4750</v>
      </c>
      <c r="BP29" s="121">
        <f>SUM(L29,AN29)</f>
        <v>39038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39038</v>
      </c>
      <c r="CB29" s="121">
        <f>SUM(X29,AZ29)</f>
        <v>34201</v>
      </c>
      <c r="CC29" s="121">
        <f>SUM(Y29,BA29)</f>
        <v>4837</v>
      </c>
      <c r="CD29" s="121">
        <f>SUM(Z29,BB29)</f>
        <v>0</v>
      </c>
      <c r="CE29" s="121">
        <f>SUM(AA29,BC29)</f>
        <v>0</v>
      </c>
      <c r="CF29" s="121">
        <f>SUM(AB29,BD29)</f>
        <v>40697</v>
      </c>
      <c r="CG29" s="121">
        <f>SUM(AC29,BE29)</f>
        <v>0</v>
      </c>
      <c r="CH29" s="121">
        <f>SUM(AD29,BF29)</f>
        <v>0</v>
      </c>
      <c r="CI29" s="121">
        <f>SUM(AE29,BG29)</f>
        <v>39038</v>
      </c>
    </row>
    <row r="30" spans="1:87" s="136" customFormat="1" ht="13.5" customHeight="1" x14ac:dyDescent="0.15">
      <c r="A30" s="119" t="s">
        <v>50</v>
      </c>
      <c r="B30" s="120" t="s">
        <v>383</v>
      </c>
      <c r="C30" s="119" t="s">
        <v>384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6258</v>
      </c>
      <c r="L30" s="121">
        <f>+SUM(M30,R30,V30,W30,AC30)</f>
        <v>83546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83546</v>
      </c>
      <c r="X30" s="121">
        <v>72210</v>
      </c>
      <c r="Y30" s="121">
        <v>10881</v>
      </c>
      <c r="Z30" s="121">
        <v>0</v>
      </c>
      <c r="AA30" s="121">
        <v>455</v>
      </c>
      <c r="AB30" s="121">
        <v>23221</v>
      </c>
      <c r="AC30" s="121">
        <v>0</v>
      </c>
      <c r="AD30" s="121">
        <v>0</v>
      </c>
      <c r="AE30" s="121">
        <f>+SUM(D30,L30,AD30)</f>
        <v>83546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43253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6258</v>
      </c>
      <c r="BP30" s="121">
        <f>SUM(L30,AN30)</f>
        <v>83546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83546</v>
      </c>
      <c r="CB30" s="121">
        <f>SUM(X30,AZ30)</f>
        <v>72210</v>
      </c>
      <c r="CC30" s="121">
        <f>SUM(Y30,BA30)</f>
        <v>10881</v>
      </c>
      <c r="CD30" s="121">
        <f>SUM(Z30,BB30)</f>
        <v>0</v>
      </c>
      <c r="CE30" s="121">
        <f>SUM(AA30,BC30)</f>
        <v>455</v>
      </c>
      <c r="CF30" s="121">
        <f>SUM(AB30,BD30)</f>
        <v>66474</v>
      </c>
      <c r="CG30" s="121">
        <f>SUM(AC30,BE30)</f>
        <v>0</v>
      </c>
      <c r="CH30" s="121">
        <f>SUM(AD30,BF30)</f>
        <v>0</v>
      </c>
      <c r="CI30" s="121">
        <f>SUM(AE30,BG30)</f>
        <v>83546</v>
      </c>
    </row>
    <row r="31" spans="1:87" s="136" customFormat="1" ht="13.5" customHeight="1" x14ac:dyDescent="0.15">
      <c r="A31" s="119" t="s">
        <v>50</v>
      </c>
      <c r="B31" s="120" t="s">
        <v>385</v>
      </c>
      <c r="C31" s="119" t="s">
        <v>386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130679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39458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170137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50</v>
      </c>
      <c r="B32" s="120" t="s">
        <v>389</v>
      </c>
      <c r="C32" s="119" t="s">
        <v>390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44859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21343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66202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50</v>
      </c>
      <c r="B33" s="120" t="s">
        <v>391</v>
      </c>
      <c r="C33" s="119" t="s">
        <v>392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39820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20943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60763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50</v>
      </c>
      <c r="B34" s="120" t="s">
        <v>359</v>
      </c>
      <c r="C34" s="119" t="s">
        <v>393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91873</v>
      </c>
      <c r="AO34" s="121">
        <f>+SUM(AP34:AS34)</f>
        <v>15265</v>
      </c>
      <c r="AP34" s="121">
        <v>10557</v>
      </c>
      <c r="AQ34" s="121">
        <v>0</v>
      </c>
      <c r="AR34" s="121">
        <v>4708</v>
      </c>
      <c r="AS34" s="121">
        <v>0</v>
      </c>
      <c r="AT34" s="121">
        <f>+SUM(AU34:AW34)</f>
        <v>55929</v>
      </c>
      <c r="AU34" s="121">
        <v>0</v>
      </c>
      <c r="AV34" s="121">
        <v>55929</v>
      </c>
      <c r="AW34" s="121">
        <v>0</v>
      </c>
      <c r="AX34" s="121">
        <v>0</v>
      </c>
      <c r="AY34" s="121">
        <f>+SUM(AZ34:BC34)</f>
        <v>20679</v>
      </c>
      <c r="AZ34" s="121">
        <v>1172</v>
      </c>
      <c r="BA34" s="121">
        <v>16335</v>
      </c>
      <c r="BB34" s="121">
        <v>2356</v>
      </c>
      <c r="BC34" s="121">
        <v>816</v>
      </c>
      <c r="BD34" s="121"/>
      <c r="BE34" s="121">
        <v>0</v>
      </c>
      <c r="BF34" s="121">
        <v>29036</v>
      </c>
      <c r="BG34" s="121">
        <f>+SUM(BF34,AN34,AF34)</f>
        <v>120909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91873</v>
      </c>
      <c r="BQ34" s="121">
        <f>SUM(M34,AO34)</f>
        <v>15265</v>
      </c>
      <c r="BR34" s="121">
        <f>SUM(N34,AP34)</f>
        <v>10557</v>
      </c>
      <c r="BS34" s="121">
        <f>SUM(O34,AQ34)</f>
        <v>0</v>
      </c>
      <c r="BT34" s="121">
        <f>SUM(P34,AR34)</f>
        <v>4708</v>
      </c>
      <c r="BU34" s="121">
        <f>SUM(Q34,AS34)</f>
        <v>0</v>
      </c>
      <c r="BV34" s="121">
        <f>SUM(R34,AT34)</f>
        <v>55929</v>
      </c>
      <c r="BW34" s="121">
        <f>SUM(S34,AU34)</f>
        <v>0</v>
      </c>
      <c r="BX34" s="121">
        <f>SUM(T34,AV34)</f>
        <v>55929</v>
      </c>
      <c r="BY34" s="121">
        <f>SUM(U34,AW34)</f>
        <v>0</v>
      </c>
      <c r="BZ34" s="121">
        <f>SUM(V34,AX34)</f>
        <v>0</v>
      </c>
      <c r="CA34" s="121">
        <f>SUM(W34,AY34)</f>
        <v>20679</v>
      </c>
      <c r="CB34" s="121">
        <f>SUM(X34,AZ34)</f>
        <v>1172</v>
      </c>
      <c r="CC34" s="121">
        <f>SUM(Y34,BA34)</f>
        <v>16335</v>
      </c>
      <c r="CD34" s="121">
        <f>SUM(Z34,BB34)</f>
        <v>2356</v>
      </c>
      <c r="CE34" s="121">
        <f>SUM(AA34,BC34)</f>
        <v>816</v>
      </c>
      <c r="CF34" s="121">
        <f>SUM(AB34,BD34)</f>
        <v>0</v>
      </c>
      <c r="CG34" s="121">
        <f>SUM(AC34,BE34)</f>
        <v>0</v>
      </c>
      <c r="CH34" s="121">
        <f>SUM(AD34,BF34)</f>
        <v>29036</v>
      </c>
      <c r="CI34" s="121">
        <f>SUM(AE34,BG34)</f>
        <v>120909</v>
      </c>
    </row>
    <row r="35" spans="1:87" s="136" customFormat="1" ht="13.5" customHeight="1" x14ac:dyDescent="0.15">
      <c r="A35" s="119" t="s">
        <v>50</v>
      </c>
      <c r="B35" s="120" t="s">
        <v>369</v>
      </c>
      <c r="C35" s="119" t="s">
        <v>373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91293</v>
      </c>
      <c r="AO35" s="121">
        <f>+SUM(AP35:AS35)</f>
        <v>50345</v>
      </c>
      <c r="AP35" s="121">
        <v>4713</v>
      </c>
      <c r="AQ35" s="121">
        <v>0</v>
      </c>
      <c r="AR35" s="121">
        <v>45632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40824</v>
      </c>
      <c r="AZ35" s="121">
        <v>0</v>
      </c>
      <c r="BA35" s="121">
        <v>40824</v>
      </c>
      <c r="BB35" s="121">
        <v>0</v>
      </c>
      <c r="BC35" s="121">
        <v>0</v>
      </c>
      <c r="BD35" s="121"/>
      <c r="BE35" s="121">
        <v>124</v>
      </c>
      <c r="BF35" s="121">
        <v>11763</v>
      </c>
      <c r="BG35" s="121">
        <f>+SUM(BF35,AN35,AF35)</f>
        <v>103056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91293</v>
      </c>
      <c r="BQ35" s="121">
        <f>SUM(M35,AO35)</f>
        <v>50345</v>
      </c>
      <c r="BR35" s="121">
        <f>SUM(N35,AP35)</f>
        <v>4713</v>
      </c>
      <c r="BS35" s="121">
        <f>SUM(O35,AQ35)</f>
        <v>0</v>
      </c>
      <c r="BT35" s="121">
        <f>SUM(P35,AR35)</f>
        <v>45632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40824</v>
      </c>
      <c r="CB35" s="121">
        <f>SUM(X35,AZ35)</f>
        <v>0</v>
      </c>
      <c r="CC35" s="121">
        <f>SUM(Y35,BA35)</f>
        <v>40824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124</v>
      </c>
      <c r="CH35" s="121">
        <f>SUM(AD35,BF35)</f>
        <v>11763</v>
      </c>
      <c r="CI35" s="121">
        <f>SUM(AE35,BG35)</f>
        <v>103056</v>
      </c>
    </row>
    <row r="36" spans="1:87" s="136" customFormat="1" ht="13.5" customHeight="1" x14ac:dyDescent="0.15">
      <c r="A36" s="119" t="s">
        <v>50</v>
      </c>
      <c r="B36" s="120" t="s">
        <v>387</v>
      </c>
      <c r="C36" s="119" t="s">
        <v>388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283106</v>
      </c>
      <c r="M36" s="121">
        <f>+SUM(N36:Q36)</f>
        <v>45616</v>
      </c>
      <c r="N36" s="121">
        <v>45616</v>
      </c>
      <c r="O36" s="121">
        <v>0</v>
      </c>
      <c r="P36" s="121">
        <v>0</v>
      </c>
      <c r="Q36" s="121">
        <v>0</v>
      </c>
      <c r="R36" s="121">
        <f>+SUM(S36:U36)</f>
        <v>20781</v>
      </c>
      <c r="S36" s="121">
        <v>6725</v>
      </c>
      <c r="T36" s="121">
        <v>14036</v>
      </c>
      <c r="U36" s="121">
        <v>20</v>
      </c>
      <c r="V36" s="121">
        <v>0</v>
      </c>
      <c r="W36" s="121">
        <f>+SUM(X36:AA36)</f>
        <v>216709</v>
      </c>
      <c r="X36" s="121">
        <v>116322</v>
      </c>
      <c r="Y36" s="121">
        <v>82454</v>
      </c>
      <c r="Z36" s="121">
        <v>16595</v>
      </c>
      <c r="AA36" s="121">
        <v>1338</v>
      </c>
      <c r="AB36" s="121"/>
      <c r="AC36" s="121">
        <v>0</v>
      </c>
      <c r="AD36" s="121">
        <v>0</v>
      </c>
      <c r="AE36" s="121">
        <f>+SUM(D36,L36,AD36)</f>
        <v>283106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163399</v>
      </c>
      <c r="AO36" s="121">
        <f>+SUM(AP36:AS36)</f>
        <v>41426</v>
      </c>
      <c r="AP36" s="121">
        <v>41426</v>
      </c>
      <c r="AQ36" s="121">
        <v>0</v>
      </c>
      <c r="AR36" s="121">
        <v>0</v>
      </c>
      <c r="AS36" s="121">
        <v>0</v>
      </c>
      <c r="AT36" s="121">
        <f>+SUM(AU36:AW36)</f>
        <v>33454</v>
      </c>
      <c r="AU36" s="121">
        <v>229</v>
      </c>
      <c r="AV36" s="121">
        <v>33225</v>
      </c>
      <c r="AW36" s="121">
        <v>0</v>
      </c>
      <c r="AX36" s="121">
        <v>0</v>
      </c>
      <c r="AY36" s="121">
        <f>+SUM(AZ36:BC36)</f>
        <v>88519</v>
      </c>
      <c r="AZ36" s="121">
        <v>81655</v>
      </c>
      <c r="BA36" s="121">
        <v>4840</v>
      </c>
      <c r="BB36" s="121">
        <v>149</v>
      </c>
      <c r="BC36" s="121">
        <v>1875</v>
      </c>
      <c r="BD36" s="121"/>
      <c r="BE36" s="121">
        <v>0</v>
      </c>
      <c r="BF36" s="121">
        <v>0</v>
      </c>
      <c r="BG36" s="121">
        <f>+SUM(BF36,AN36,AF36)</f>
        <v>163399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446505</v>
      </c>
      <c r="BQ36" s="121">
        <f>SUM(M36,AO36)</f>
        <v>87042</v>
      </c>
      <c r="BR36" s="121">
        <f>SUM(N36,AP36)</f>
        <v>87042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54235</v>
      </c>
      <c r="BW36" s="121">
        <f>SUM(S36,AU36)</f>
        <v>6954</v>
      </c>
      <c r="BX36" s="121">
        <f>SUM(T36,AV36)</f>
        <v>47261</v>
      </c>
      <c r="BY36" s="121">
        <f>SUM(U36,AW36)</f>
        <v>20</v>
      </c>
      <c r="BZ36" s="121">
        <f>SUM(V36,AX36)</f>
        <v>0</v>
      </c>
      <c r="CA36" s="121">
        <f>SUM(W36,AY36)</f>
        <v>305228</v>
      </c>
      <c r="CB36" s="121">
        <f>SUM(X36,AZ36)</f>
        <v>197977</v>
      </c>
      <c r="CC36" s="121">
        <f>SUM(Y36,BA36)</f>
        <v>87294</v>
      </c>
      <c r="CD36" s="121">
        <f>SUM(Z36,BB36)</f>
        <v>16744</v>
      </c>
      <c r="CE36" s="121">
        <f>SUM(AA36,BC36)</f>
        <v>3213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446505</v>
      </c>
    </row>
    <row r="37" spans="1:87" s="136" customFormat="1" ht="13.5" customHeight="1" x14ac:dyDescent="0.15">
      <c r="A37" s="119" t="s">
        <v>50</v>
      </c>
      <c r="B37" s="120" t="s">
        <v>378</v>
      </c>
      <c r="C37" s="119" t="s">
        <v>379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/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85195</v>
      </c>
      <c r="AO37" s="121">
        <f>+SUM(AP37:AS37)</f>
        <v>22309</v>
      </c>
      <c r="AP37" s="121">
        <v>22309</v>
      </c>
      <c r="AQ37" s="121">
        <v>0</v>
      </c>
      <c r="AR37" s="121">
        <v>0</v>
      </c>
      <c r="AS37" s="121">
        <v>0</v>
      </c>
      <c r="AT37" s="121">
        <f>+SUM(AU37:AW37)</f>
        <v>62496</v>
      </c>
      <c r="AU37" s="121">
        <v>0</v>
      </c>
      <c r="AV37" s="121">
        <v>62496</v>
      </c>
      <c r="AW37" s="121">
        <v>0</v>
      </c>
      <c r="AX37" s="121">
        <v>0</v>
      </c>
      <c r="AY37" s="121">
        <f>+SUM(AZ37:BC37)</f>
        <v>390</v>
      </c>
      <c r="AZ37" s="121">
        <v>0</v>
      </c>
      <c r="BA37" s="121">
        <v>0</v>
      </c>
      <c r="BB37" s="121">
        <v>0</v>
      </c>
      <c r="BC37" s="121">
        <v>390</v>
      </c>
      <c r="BD37" s="121"/>
      <c r="BE37" s="121">
        <v>0</v>
      </c>
      <c r="BF37" s="121">
        <v>0</v>
      </c>
      <c r="BG37" s="121">
        <f>+SUM(BF37,AN37,AF37)</f>
        <v>85195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85195</v>
      </c>
      <c r="BQ37" s="121">
        <f>SUM(M37,AO37)</f>
        <v>22309</v>
      </c>
      <c r="BR37" s="121">
        <f>SUM(N37,AP37)</f>
        <v>22309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62496</v>
      </c>
      <c r="BW37" s="121">
        <f>SUM(S37,AU37)</f>
        <v>0</v>
      </c>
      <c r="BX37" s="121">
        <f>SUM(T37,AV37)</f>
        <v>62496</v>
      </c>
      <c r="BY37" s="121">
        <f>SUM(U37,AW37)</f>
        <v>0</v>
      </c>
      <c r="BZ37" s="121">
        <f>SUM(V37,AX37)</f>
        <v>0</v>
      </c>
      <c r="CA37" s="121">
        <f>SUM(W37,AY37)</f>
        <v>390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390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85195</v>
      </c>
    </row>
    <row r="38" spans="1:87" s="136" customFormat="1" ht="13.5" customHeight="1" x14ac:dyDescent="0.15">
      <c r="A38" s="119" t="s">
        <v>50</v>
      </c>
      <c r="B38" s="120" t="s">
        <v>333</v>
      </c>
      <c r="C38" s="119" t="s">
        <v>334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175565</v>
      </c>
      <c r="M38" s="121">
        <f>+SUM(N38:Q38)</f>
        <v>58826</v>
      </c>
      <c r="N38" s="121">
        <v>42252</v>
      </c>
      <c r="O38" s="121">
        <v>0</v>
      </c>
      <c r="P38" s="121">
        <v>4972</v>
      </c>
      <c r="Q38" s="121">
        <v>11602</v>
      </c>
      <c r="R38" s="121">
        <f>+SUM(S38:U38)</f>
        <v>58281</v>
      </c>
      <c r="S38" s="121">
        <v>0</v>
      </c>
      <c r="T38" s="121">
        <v>44040</v>
      </c>
      <c r="U38" s="121">
        <v>14241</v>
      </c>
      <c r="V38" s="121">
        <v>0</v>
      </c>
      <c r="W38" s="121">
        <f>+SUM(X38:AA38)</f>
        <v>58458</v>
      </c>
      <c r="X38" s="121">
        <v>0</v>
      </c>
      <c r="Y38" s="121">
        <v>49846</v>
      </c>
      <c r="Z38" s="121">
        <v>8612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175565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175565</v>
      </c>
      <c r="BQ38" s="121">
        <f>SUM(M38,AO38)</f>
        <v>58826</v>
      </c>
      <c r="BR38" s="121">
        <f>SUM(N38,AP38)</f>
        <v>42252</v>
      </c>
      <c r="BS38" s="121">
        <f>SUM(O38,AQ38)</f>
        <v>0</v>
      </c>
      <c r="BT38" s="121">
        <f>SUM(P38,AR38)</f>
        <v>4972</v>
      </c>
      <c r="BU38" s="121">
        <f>SUM(Q38,AS38)</f>
        <v>11602</v>
      </c>
      <c r="BV38" s="121">
        <f>SUM(R38,AT38)</f>
        <v>58281</v>
      </c>
      <c r="BW38" s="121">
        <f>SUM(S38,AU38)</f>
        <v>0</v>
      </c>
      <c r="BX38" s="121">
        <f>SUM(T38,AV38)</f>
        <v>44040</v>
      </c>
      <c r="BY38" s="121">
        <f>SUM(U38,AW38)</f>
        <v>14241</v>
      </c>
      <c r="BZ38" s="121">
        <f>SUM(V38,AX38)</f>
        <v>0</v>
      </c>
      <c r="CA38" s="121">
        <f>SUM(W38,AY38)</f>
        <v>58458</v>
      </c>
      <c r="CB38" s="121">
        <f>SUM(X38,AZ38)</f>
        <v>0</v>
      </c>
      <c r="CC38" s="121">
        <f>SUM(Y38,BA38)</f>
        <v>49846</v>
      </c>
      <c r="CD38" s="121">
        <f>SUM(Z38,BB38)</f>
        <v>8612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175565</v>
      </c>
    </row>
    <row r="39" spans="1:87" s="136" customFormat="1" ht="13.5" customHeight="1" x14ac:dyDescent="0.15">
      <c r="A39" s="119" t="s">
        <v>50</v>
      </c>
      <c r="B39" s="120" t="s">
        <v>345</v>
      </c>
      <c r="C39" s="119" t="s">
        <v>346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665835</v>
      </c>
      <c r="M39" s="121">
        <f>+SUM(N39:Q39)</f>
        <v>46529</v>
      </c>
      <c r="N39" s="121">
        <v>46529</v>
      </c>
      <c r="O39" s="121">
        <v>0</v>
      </c>
      <c r="P39" s="121">
        <v>0</v>
      </c>
      <c r="Q39" s="121">
        <v>0</v>
      </c>
      <c r="R39" s="121">
        <f>+SUM(S39:U39)</f>
        <v>225133</v>
      </c>
      <c r="S39" s="121">
        <v>51703</v>
      </c>
      <c r="T39" s="121">
        <v>123752</v>
      </c>
      <c r="U39" s="121">
        <v>49678</v>
      </c>
      <c r="V39" s="121">
        <v>24544</v>
      </c>
      <c r="W39" s="121">
        <f>+SUM(X39:AA39)</f>
        <v>369629</v>
      </c>
      <c r="X39" s="121">
        <v>31533</v>
      </c>
      <c r="Y39" s="121">
        <v>336312</v>
      </c>
      <c r="Z39" s="121">
        <v>1632</v>
      </c>
      <c r="AA39" s="121">
        <v>152</v>
      </c>
      <c r="AB39" s="121"/>
      <c r="AC39" s="121">
        <v>0</v>
      </c>
      <c r="AD39" s="121">
        <v>293806</v>
      </c>
      <c r="AE39" s="121">
        <f>+SUM(D39,L39,AD39)</f>
        <v>959641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665835</v>
      </c>
      <c r="BQ39" s="121">
        <f>SUM(M39,AO39)</f>
        <v>46529</v>
      </c>
      <c r="BR39" s="121">
        <f>SUM(N39,AP39)</f>
        <v>46529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225133</v>
      </c>
      <c r="BW39" s="121">
        <f>SUM(S39,AU39)</f>
        <v>51703</v>
      </c>
      <c r="BX39" s="121">
        <f>SUM(T39,AV39)</f>
        <v>123752</v>
      </c>
      <c r="BY39" s="121">
        <f>SUM(U39,AW39)</f>
        <v>49678</v>
      </c>
      <c r="BZ39" s="121">
        <f>SUM(V39,AX39)</f>
        <v>24544</v>
      </c>
      <c r="CA39" s="121">
        <f>SUM(W39,AY39)</f>
        <v>369629</v>
      </c>
      <c r="CB39" s="121">
        <f>SUM(X39,AZ39)</f>
        <v>31533</v>
      </c>
      <c r="CC39" s="121">
        <f>SUM(Y39,BA39)</f>
        <v>336312</v>
      </c>
      <c r="CD39" s="121">
        <f>SUM(Z39,BB39)</f>
        <v>1632</v>
      </c>
      <c r="CE39" s="121">
        <f>SUM(AA39,BC39)</f>
        <v>152</v>
      </c>
      <c r="CF39" s="121">
        <f>SUM(AB39,BD39)</f>
        <v>0</v>
      </c>
      <c r="CG39" s="121">
        <f>SUM(AC39,BE39)</f>
        <v>0</v>
      </c>
      <c r="CH39" s="121">
        <f>SUM(AD39,BF39)</f>
        <v>293806</v>
      </c>
      <c r="CI39" s="121">
        <f>SUM(AE39,BG39)</f>
        <v>959641</v>
      </c>
    </row>
    <row r="40" spans="1:87" s="136" customFormat="1" ht="13.5" customHeight="1" x14ac:dyDescent="0.15">
      <c r="A40" s="119" t="s">
        <v>50</v>
      </c>
      <c r="B40" s="120" t="s">
        <v>339</v>
      </c>
      <c r="C40" s="119" t="s">
        <v>340</v>
      </c>
      <c r="D40" s="121">
        <f>+SUM(E40,J40)</f>
        <v>63794</v>
      </c>
      <c r="E40" s="121">
        <f>+SUM(F40:I40)</f>
        <v>63794</v>
      </c>
      <c r="F40" s="121">
        <v>0</v>
      </c>
      <c r="G40" s="121">
        <v>63794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296493</v>
      </c>
      <c r="M40" s="121">
        <f>+SUM(N40:Q40)</f>
        <v>28817</v>
      </c>
      <c r="N40" s="121">
        <v>28817</v>
      </c>
      <c r="O40" s="121">
        <v>0</v>
      </c>
      <c r="P40" s="121">
        <v>0</v>
      </c>
      <c r="Q40" s="121">
        <v>0</v>
      </c>
      <c r="R40" s="121">
        <f>+SUM(S40:U40)</f>
        <v>68011</v>
      </c>
      <c r="S40" s="121">
        <v>0</v>
      </c>
      <c r="T40" s="121">
        <v>68011</v>
      </c>
      <c r="U40" s="121">
        <v>0</v>
      </c>
      <c r="V40" s="121">
        <v>0</v>
      </c>
      <c r="W40" s="121">
        <f>+SUM(X40:AA40)</f>
        <v>199665</v>
      </c>
      <c r="X40" s="121">
        <v>0</v>
      </c>
      <c r="Y40" s="121">
        <v>155685</v>
      </c>
      <c r="Z40" s="121">
        <v>43980</v>
      </c>
      <c r="AA40" s="121">
        <v>0</v>
      </c>
      <c r="AB40" s="121"/>
      <c r="AC40" s="121">
        <v>0</v>
      </c>
      <c r="AD40" s="121">
        <v>1000</v>
      </c>
      <c r="AE40" s="121">
        <f>+SUM(D40,L40,AD40)</f>
        <v>361287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0</v>
      </c>
      <c r="BH40" s="121">
        <f>SUM(D40,AF40)</f>
        <v>63794</v>
      </c>
      <c r="BI40" s="121">
        <f>SUM(E40,AG40)</f>
        <v>63794</v>
      </c>
      <c r="BJ40" s="121">
        <f>SUM(F40,AH40)</f>
        <v>0</v>
      </c>
      <c r="BK40" s="121">
        <f>SUM(G40,AI40)</f>
        <v>63794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296493</v>
      </c>
      <c r="BQ40" s="121">
        <f>SUM(M40,AO40)</f>
        <v>28817</v>
      </c>
      <c r="BR40" s="121">
        <f>SUM(N40,AP40)</f>
        <v>28817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68011</v>
      </c>
      <c r="BW40" s="121">
        <f>SUM(S40,AU40)</f>
        <v>0</v>
      </c>
      <c r="BX40" s="121">
        <f>SUM(T40,AV40)</f>
        <v>68011</v>
      </c>
      <c r="BY40" s="121">
        <f>SUM(U40,AW40)</f>
        <v>0</v>
      </c>
      <c r="BZ40" s="121">
        <f>SUM(V40,AX40)</f>
        <v>0</v>
      </c>
      <c r="CA40" s="121">
        <f>SUM(W40,AY40)</f>
        <v>199665</v>
      </c>
      <c r="CB40" s="121">
        <f>SUM(X40,AZ40)</f>
        <v>0</v>
      </c>
      <c r="CC40" s="121">
        <f>SUM(Y40,BA40)</f>
        <v>155685</v>
      </c>
      <c r="CD40" s="121">
        <f>SUM(Z40,BB40)</f>
        <v>43980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1000</v>
      </c>
      <c r="CI40" s="121">
        <f>SUM(AE40,BG40)</f>
        <v>361287</v>
      </c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0">
    <sortCondition ref="A8:A40"/>
    <sortCondition ref="B8:B40"/>
    <sortCondition ref="C8:C4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9" man="1"/>
    <brk id="67" min="1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279</v>
      </c>
      <c r="D7" s="140">
        <f>SUM(L7,T7,AB7,AJ7,AR7,AZ7)</f>
        <v>87962</v>
      </c>
      <c r="E7" s="140">
        <f>SUM(M7,U7,AC7,AK7,AS7,BA7)</f>
        <v>1241186</v>
      </c>
      <c r="F7" s="140">
        <f>SUM(D7:E7)</f>
        <v>1329148</v>
      </c>
      <c r="G7" s="140">
        <f>SUM(O7,W7,AE7,AM7,AU7,BC7)</f>
        <v>0</v>
      </c>
      <c r="H7" s="140">
        <f>SUM(P7,X7,AF7,AN7,AV7,BD7)</f>
        <v>367811</v>
      </c>
      <c r="I7" s="140">
        <f>SUM(G7:H7)</f>
        <v>367811</v>
      </c>
      <c r="J7" s="141">
        <f>COUNTIF(J$8:J$207,"&lt;&gt;")</f>
        <v>17</v>
      </c>
      <c r="K7" s="141">
        <f>COUNTIF(K$8:K$207,"&lt;&gt;")</f>
        <v>17</v>
      </c>
      <c r="L7" s="140">
        <f>SUM(L$8:L$207)</f>
        <v>76954</v>
      </c>
      <c r="M7" s="140">
        <f>SUM(M$8:M$207)</f>
        <v>1199442</v>
      </c>
      <c r="N7" s="140">
        <f>IF(AND(L7&lt;&gt;"",M7&lt;&gt;""),SUM(L7:M7),"")</f>
        <v>1276396</v>
      </c>
      <c r="O7" s="140">
        <f>SUM(O$8:O$207)</f>
        <v>0</v>
      </c>
      <c r="P7" s="140">
        <f>SUM(P$8:P$207)</f>
        <v>147171</v>
      </c>
      <c r="Q7" s="140">
        <f>IF(AND(O7&lt;&gt;"",P7&lt;&gt;""),SUM(O7:P7),"")</f>
        <v>147171</v>
      </c>
      <c r="R7" s="141">
        <f>COUNTIF(R$8:R$207,"&lt;&gt;")</f>
        <v>7</v>
      </c>
      <c r="S7" s="141">
        <f>COUNTIF(S$8:S$207,"&lt;&gt;")</f>
        <v>7</v>
      </c>
      <c r="T7" s="140">
        <f>SUM(T$8:T$207)</f>
        <v>11008</v>
      </c>
      <c r="U7" s="140">
        <f>SUM(U$8:U$207)</f>
        <v>41744</v>
      </c>
      <c r="V7" s="140">
        <f>IF(AND(T7&lt;&gt;"",U7&lt;&gt;""),SUM(T7:U7),"")</f>
        <v>52752</v>
      </c>
      <c r="W7" s="140">
        <f>SUM(W$8:W$207)</f>
        <v>0</v>
      </c>
      <c r="X7" s="140">
        <f>SUM(X$8:X$207)</f>
        <v>220640</v>
      </c>
      <c r="Y7" s="140">
        <f>IF(AND(W7&lt;&gt;"",X7&lt;&gt;""),SUM(W7:X7),"")</f>
        <v>220640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88291</v>
      </c>
      <c r="F11" s="121">
        <f>SUM(D11:E11)</f>
        <v>88291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88291</v>
      </c>
      <c r="N11" s="121">
        <f>IF(AND(L11&lt;&gt;"",M11&lt;&gt;""),SUM(L11:M11),"")</f>
        <v>88291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50</v>
      </c>
      <c r="B13" s="120" t="s">
        <v>337</v>
      </c>
      <c r="C13" s="119" t="s">
        <v>338</v>
      </c>
      <c r="D13" s="121">
        <f>SUM(L13,T13,AB13,AJ13,AR13,AZ13)</f>
        <v>53662</v>
      </c>
      <c r="E13" s="121">
        <f>SUM(M13,U13,AC13,AK13,AS13,BA13)</f>
        <v>175560</v>
      </c>
      <c r="F13" s="121">
        <f>SUM(D13:E13)</f>
        <v>229222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53662</v>
      </c>
      <c r="M13" s="121">
        <v>175560</v>
      </c>
      <c r="N13" s="121">
        <f>IF(AND(L13&lt;&gt;"",M13&lt;&gt;""),SUM(L13:M13),"")</f>
        <v>229222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50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34935</v>
      </c>
      <c r="F14" s="121">
        <f>SUM(D14:E14)</f>
        <v>34935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333</v>
      </c>
      <c r="K14" s="119" t="s">
        <v>334</v>
      </c>
      <c r="L14" s="121">
        <v>0</v>
      </c>
      <c r="M14" s="121">
        <v>34935</v>
      </c>
      <c r="N14" s="121">
        <f>IF(AND(L14&lt;&gt;"",M14&lt;&gt;""),SUM(L14:M14),"")</f>
        <v>34935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50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164654</v>
      </c>
      <c r="F15" s="121">
        <f>SUM(D15:E15)</f>
        <v>164654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345</v>
      </c>
      <c r="K15" s="119" t="s">
        <v>346</v>
      </c>
      <c r="L15" s="121">
        <v>0</v>
      </c>
      <c r="M15" s="121">
        <v>164654</v>
      </c>
      <c r="N15" s="121">
        <f>IF(AND(L15&lt;&gt;"",M15&lt;&gt;""),SUM(L15:M15),"")</f>
        <v>164654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50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50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50</v>
      </c>
      <c r="B18" s="120" t="s">
        <v>351</v>
      </c>
      <c r="C18" s="119" t="s">
        <v>352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50</v>
      </c>
      <c r="B19" s="120" t="s">
        <v>353</v>
      </c>
      <c r="C19" s="119" t="s">
        <v>354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50</v>
      </c>
      <c r="B20" s="120" t="s">
        <v>355</v>
      </c>
      <c r="C20" s="119" t="s">
        <v>356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50</v>
      </c>
      <c r="B21" s="120" t="s">
        <v>357</v>
      </c>
      <c r="C21" s="119" t="s">
        <v>358</v>
      </c>
      <c r="D21" s="121">
        <f>SUM(L21,T21,AB21,AJ21,AR21,AZ21)</f>
        <v>0</v>
      </c>
      <c r="E21" s="121">
        <f>SUM(M21,U21,AC21,AK21,AS21,BA21)</f>
        <v>134447</v>
      </c>
      <c r="F21" s="121">
        <f>SUM(D21:E21)</f>
        <v>134447</v>
      </c>
      <c r="G21" s="121">
        <f>SUM(O21,W21,AE21,AM21,AU21,BC21)</f>
        <v>0</v>
      </c>
      <c r="H21" s="121">
        <f>SUM(P21,X21,AF21,AN21,AV21,BD21)</f>
        <v>83660</v>
      </c>
      <c r="I21" s="121">
        <f>SUM(G21:H21)</f>
        <v>83660</v>
      </c>
      <c r="J21" s="120" t="s">
        <v>345</v>
      </c>
      <c r="K21" s="119" t="s">
        <v>346</v>
      </c>
      <c r="L21" s="121">
        <v>0</v>
      </c>
      <c r="M21" s="121">
        <v>134447</v>
      </c>
      <c r="N21" s="121">
        <f>IF(AND(L21&lt;&gt;"",M21&lt;&gt;""),SUM(L21:M21),"")</f>
        <v>134447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359</v>
      </c>
      <c r="S21" s="119" t="s">
        <v>360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83660</v>
      </c>
      <c r="Y21" s="121">
        <f>IF(AND(W21&lt;&gt;"",X21&lt;&gt;""),SUM(W21:X21),"")</f>
        <v>83660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50</v>
      </c>
      <c r="B22" s="120" t="s">
        <v>361</v>
      </c>
      <c r="C22" s="119" t="s">
        <v>362</v>
      </c>
      <c r="D22" s="121">
        <f>SUM(L22,T22,AB22,AJ22,AR22,AZ22)</f>
        <v>0</v>
      </c>
      <c r="E22" s="121">
        <f>SUM(M22,U22,AC22,AK22,AS22,BA22)</f>
        <v>115324</v>
      </c>
      <c r="F22" s="121">
        <f>SUM(D22:E22)</f>
        <v>115324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345</v>
      </c>
      <c r="K22" s="119" t="s">
        <v>346</v>
      </c>
      <c r="L22" s="121">
        <v>0</v>
      </c>
      <c r="M22" s="121">
        <v>115324</v>
      </c>
      <c r="N22" s="121">
        <f>IF(AND(L22&lt;&gt;"",M22&lt;&gt;""),SUM(L22:M22),"")</f>
        <v>115324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50</v>
      </c>
      <c r="B23" s="120" t="s">
        <v>363</v>
      </c>
      <c r="C23" s="119" t="s">
        <v>364</v>
      </c>
      <c r="D23" s="121">
        <f>SUM(L23,T23,AB23,AJ23,AR23,AZ23)</f>
        <v>0</v>
      </c>
      <c r="E23" s="121">
        <f>SUM(M23,U23,AC23,AK23,AS23,BA23)</f>
        <v>11212</v>
      </c>
      <c r="F23" s="121">
        <f>SUM(D23:E23)</f>
        <v>11212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345</v>
      </c>
      <c r="K23" s="119" t="s">
        <v>346</v>
      </c>
      <c r="L23" s="121">
        <v>0</v>
      </c>
      <c r="M23" s="121">
        <v>11212</v>
      </c>
      <c r="N23" s="121">
        <f>IF(AND(L23&lt;&gt;"",M23&lt;&gt;""),SUM(L23:M23),"")</f>
        <v>11212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50</v>
      </c>
      <c r="B24" s="120" t="s">
        <v>365</v>
      </c>
      <c r="C24" s="119" t="s">
        <v>366</v>
      </c>
      <c r="D24" s="121">
        <f>SUM(L24,T24,AB24,AJ24,AR24,AZ24)</f>
        <v>0</v>
      </c>
      <c r="E24" s="121">
        <f>SUM(M24,U24,AC24,AK24,AS24,BA24)</f>
        <v>34269</v>
      </c>
      <c r="F24" s="121">
        <f>SUM(D24:E24)</f>
        <v>34269</v>
      </c>
      <c r="G24" s="121">
        <f>SUM(O24,W24,AE24,AM24,AU24,BC24)</f>
        <v>0</v>
      </c>
      <c r="H24" s="121">
        <f>SUM(P24,X24,AF24,AN24,AV24,BD24)</f>
        <v>20915</v>
      </c>
      <c r="I24" s="121">
        <f>SUM(G24:H24)</f>
        <v>20915</v>
      </c>
      <c r="J24" s="120" t="s">
        <v>345</v>
      </c>
      <c r="K24" s="119" t="s">
        <v>346</v>
      </c>
      <c r="L24" s="121">
        <v>0</v>
      </c>
      <c r="M24" s="121">
        <v>34269</v>
      </c>
      <c r="N24" s="121">
        <f>IF(AND(L24&lt;&gt;"",M24&lt;&gt;""),SUM(L24:M24),"")</f>
        <v>34269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359</v>
      </c>
      <c r="S24" s="119" t="s">
        <v>360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20915</v>
      </c>
      <c r="Y24" s="121">
        <f>IF(AND(W24&lt;&gt;"",X24&lt;&gt;""),SUM(W24:X24),"")</f>
        <v>20915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50</v>
      </c>
      <c r="B25" s="120" t="s">
        <v>367</v>
      </c>
      <c r="C25" s="119" t="s">
        <v>368</v>
      </c>
      <c r="D25" s="121">
        <f>SUM(L25,T25,AB25,AJ25,AR25,AZ25)</f>
        <v>0</v>
      </c>
      <c r="E25" s="121">
        <f>SUM(M25,U25,AC25,AK25,AS25,BA25)</f>
        <v>85940</v>
      </c>
      <c r="F25" s="121">
        <f>SUM(D25:E25)</f>
        <v>85940</v>
      </c>
      <c r="G25" s="121">
        <f>SUM(O25,W25,AE25,AM25,AU25,BC25)</f>
        <v>0</v>
      </c>
      <c r="H25" s="121">
        <f>SUM(P25,X25,AF25,AN25,AV25,BD25)</f>
        <v>54052</v>
      </c>
      <c r="I25" s="121">
        <f>SUM(G25:H25)</f>
        <v>54052</v>
      </c>
      <c r="J25" s="120" t="s">
        <v>345</v>
      </c>
      <c r="K25" s="119" t="s">
        <v>346</v>
      </c>
      <c r="L25" s="121">
        <v>0</v>
      </c>
      <c r="M25" s="121">
        <v>85940</v>
      </c>
      <c r="N25" s="121">
        <f>IF(AND(L25&lt;&gt;"",M25&lt;&gt;""),SUM(L25:M25),"")</f>
        <v>85940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369</v>
      </c>
      <c r="S25" s="119" t="s">
        <v>370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54052</v>
      </c>
      <c r="Y25" s="121">
        <f>IF(AND(W25&lt;&gt;"",X25&lt;&gt;""),SUM(W25:X25),"")</f>
        <v>54052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50</v>
      </c>
      <c r="B26" s="120" t="s">
        <v>371</v>
      </c>
      <c r="C26" s="119" t="s">
        <v>372</v>
      </c>
      <c r="D26" s="121">
        <f>SUM(L26,T26,AB26,AJ26,AR26,AZ26)</f>
        <v>0</v>
      </c>
      <c r="E26" s="121">
        <f>SUM(M26,U26,AC26,AK26,AS26,BA26)</f>
        <v>57277</v>
      </c>
      <c r="F26" s="121">
        <f>SUM(D26:E26)</f>
        <v>57277</v>
      </c>
      <c r="G26" s="121">
        <f>SUM(O26,W26,AE26,AM26,AU26,BC26)</f>
        <v>0</v>
      </c>
      <c r="H26" s="121">
        <f>SUM(P26,X26,AF26,AN26,AV26,BD26)</f>
        <v>43343</v>
      </c>
      <c r="I26" s="121">
        <f>SUM(G26:H26)</f>
        <v>43343</v>
      </c>
      <c r="J26" s="120" t="s">
        <v>345</v>
      </c>
      <c r="K26" s="119" t="s">
        <v>346</v>
      </c>
      <c r="L26" s="121">
        <v>0</v>
      </c>
      <c r="M26" s="121">
        <v>57277</v>
      </c>
      <c r="N26" s="121">
        <f>IF(AND(L26&lt;&gt;"",M26&lt;&gt;""),SUM(L26:M26),"")</f>
        <v>57277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369</v>
      </c>
      <c r="S26" s="119" t="s">
        <v>373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43343</v>
      </c>
      <c r="Y26" s="121">
        <f>IF(AND(W26&lt;&gt;"",X26&lt;&gt;""),SUM(W26:X26),"")</f>
        <v>43343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50</v>
      </c>
      <c r="B27" s="120" t="s">
        <v>374</v>
      </c>
      <c r="C27" s="119" t="s">
        <v>375</v>
      </c>
      <c r="D27" s="121">
        <f>SUM(L27,T27,AB27,AJ27,AR27,AZ27)</f>
        <v>19123</v>
      </c>
      <c r="E27" s="121">
        <f>SUM(M27,U27,AC27,AK27,AS27,BA27)</f>
        <v>65380</v>
      </c>
      <c r="F27" s="121">
        <f>SUM(D27:E27)</f>
        <v>84503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339</v>
      </c>
      <c r="K27" s="119" t="s">
        <v>340</v>
      </c>
      <c r="L27" s="121">
        <v>19123</v>
      </c>
      <c r="M27" s="121">
        <v>65380</v>
      </c>
      <c r="N27" s="121">
        <f>IF(AND(L27&lt;&gt;"",M27&lt;&gt;""),SUM(L27:M27),"")</f>
        <v>84503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50</v>
      </c>
      <c r="B28" s="120" t="s">
        <v>376</v>
      </c>
      <c r="C28" s="119" t="s">
        <v>377</v>
      </c>
      <c r="D28" s="121">
        <f>SUM(L28,T28,AB28,AJ28,AR28,AZ28)</f>
        <v>4169</v>
      </c>
      <c r="E28" s="121">
        <f>SUM(M28,U28,AC28,AK28,AS28,BA28)</f>
        <v>16795</v>
      </c>
      <c r="F28" s="121">
        <f>SUM(D28:E28)</f>
        <v>20964</v>
      </c>
      <c r="G28" s="121">
        <f>SUM(O28,W28,AE28,AM28,AU28,BC28)</f>
        <v>0</v>
      </c>
      <c r="H28" s="121">
        <f>SUM(P28,X28,AF28,AN28,AV28,BD28)</f>
        <v>18670</v>
      </c>
      <c r="I28" s="121">
        <f>SUM(G28:H28)</f>
        <v>18670</v>
      </c>
      <c r="J28" s="120" t="s">
        <v>339</v>
      </c>
      <c r="K28" s="119" t="s">
        <v>340</v>
      </c>
      <c r="L28" s="121">
        <v>4169</v>
      </c>
      <c r="M28" s="121">
        <v>16795</v>
      </c>
      <c r="N28" s="121">
        <f>IF(AND(L28&lt;&gt;"",M28&lt;&gt;""),SUM(L28:M28),"")</f>
        <v>20964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378</v>
      </c>
      <c r="S28" s="119" t="s">
        <v>379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18670</v>
      </c>
      <c r="Y28" s="121">
        <f>IF(AND(W28&lt;&gt;"",X28&lt;&gt;""),SUM(W28:X28),"")</f>
        <v>18670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50</v>
      </c>
      <c r="B29" s="120" t="s">
        <v>380</v>
      </c>
      <c r="C29" s="119" t="s">
        <v>381</v>
      </c>
      <c r="D29" s="121">
        <f>SUM(L29,T29,AB29,AJ29,AR29,AZ29)</f>
        <v>4750</v>
      </c>
      <c r="E29" s="121">
        <f>SUM(M29,U29,AC29,AK29,AS29,BA29)</f>
        <v>18523</v>
      </c>
      <c r="F29" s="121">
        <f>SUM(D29:E29)</f>
        <v>23273</v>
      </c>
      <c r="G29" s="121">
        <f>SUM(O29,W29,AE29,AM29,AU29,BC29)</f>
        <v>0</v>
      </c>
      <c r="H29" s="121">
        <f>SUM(P29,X29,AF29,AN29,AV29,BD29)</f>
        <v>22174</v>
      </c>
      <c r="I29" s="121">
        <f>SUM(G29:H29)</f>
        <v>22174</v>
      </c>
      <c r="J29" s="120" t="s">
        <v>378</v>
      </c>
      <c r="K29" s="119" t="s">
        <v>379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22174</v>
      </c>
      <c r="Q29" s="121">
        <f>IF(AND(O29&lt;&gt;"",P29&lt;&gt;""),SUM(O29:P29),"")</f>
        <v>22174</v>
      </c>
      <c r="R29" s="120" t="s">
        <v>339</v>
      </c>
      <c r="S29" s="119" t="s">
        <v>382</v>
      </c>
      <c r="T29" s="121">
        <v>4750</v>
      </c>
      <c r="U29" s="121">
        <v>18523</v>
      </c>
      <c r="V29" s="121">
        <f>IF(AND(T29&lt;&gt;"",U29&lt;&gt;""),SUM(T29:U29),"")</f>
        <v>23273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50</v>
      </c>
      <c r="B30" s="120" t="s">
        <v>383</v>
      </c>
      <c r="C30" s="119" t="s">
        <v>384</v>
      </c>
      <c r="D30" s="121">
        <f>SUM(L30,T30,AB30,AJ30,AR30,AZ30)</f>
        <v>6258</v>
      </c>
      <c r="E30" s="121">
        <f>SUM(M30,U30,AC30,AK30,AS30,BA30)</f>
        <v>23221</v>
      </c>
      <c r="F30" s="121">
        <f>SUM(D30:E30)</f>
        <v>29479</v>
      </c>
      <c r="G30" s="121">
        <f>SUM(O30,W30,AE30,AM30,AU30,BC30)</f>
        <v>0</v>
      </c>
      <c r="H30" s="121">
        <f>SUM(P30,X30,AF30,AN30,AV30,BD30)</f>
        <v>43253</v>
      </c>
      <c r="I30" s="121">
        <f>SUM(G30:H30)</f>
        <v>43253</v>
      </c>
      <c r="J30" s="120" t="s">
        <v>378</v>
      </c>
      <c r="K30" s="119" t="s">
        <v>379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43253</v>
      </c>
      <c r="Q30" s="121">
        <f>IF(AND(O30&lt;&gt;"",P30&lt;&gt;""),SUM(O30:P30),"")</f>
        <v>43253</v>
      </c>
      <c r="R30" s="120" t="s">
        <v>339</v>
      </c>
      <c r="S30" s="119" t="s">
        <v>340</v>
      </c>
      <c r="T30" s="121">
        <v>6258</v>
      </c>
      <c r="U30" s="121">
        <v>23221</v>
      </c>
      <c r="V30" s="121">
        <f>IF(AND(T30&lt;&gt;"",U30&lt;&gt;""),SUM(T30:U30),"")</f>
        <v>29479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50</v>
      </c>
      <c r="B31" s="120" t="s">
        <v>385</v>
      </c>
      <c r="C31" s="119" t="s">
        <v>386</v>
      </c>
      <c r="D31" s="121">
        <f>SUM(L31,T31,AB31,AJ31,AR31,AZ31)</f>
        <v>0</v>
      </c>
      <c r="E31" s="121">
        <f>SUM(M31,U31,AC31,AK31,AS31,BA31)</f>
        <v>130679</v>
      </c>
      <c r="F31" s="121">
        <f>SUM(D31:E31)</f>
        <v>130679</v>
      </c>
      <c r="G31" s="121">
        <f>SUM(O31,W31,AE31,AM31,AU31,BC31)</f>
        <v>0</v>
      </c>
      <c r="H31" s="121">
        <f>SUM(P31,X31,AF31,AN31,AV31,BD31)</f>
        <v>39458</v>
      </c>
      <c r="I31" s="121">
        <f>SUM(G31:H31)</f>
        <v>39458</v>
      </c>
      <c r="J31" s="120" t="s">
        <v>387</v>
      </c>
      <c r="K31" s="119" t="s">
        <v>388</v>
      </c>
      <c r="L31" s="121">
        <v>0</v>
      </c>
      <c r="M31" s="121">
        <v>130679</v>
      </c>
      <c r="N31" s="121">
        <f>IF(AND(L31&lt;&gt;"",M31&lt;&gt;""),SUM(L31:M31),"")</f>
        <v>130679</v>
      </c>
      <c r="O31" s="121">
        <v>0</v>
      </c>
      <c r="P31" s="121">
        <v>39458</v>
      </c>
      <c r="Q31" s="121">
        <f>IF(AND(O31&lt;&gt;"",P31&lt;&gt;""),SUM(O31:P31),"")</f>
        <v>39458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50</v>
      </c>
      <c r="B32" s="120" t="s">
        <v>389</v>
      </c>
      <c r="C32" s="119" t="s">
        <v>390</v>
      </c>
      <c r="D32" s="121">
        <f>SUM(L32,T32,AB32,AJ32,AR32,AZ32)</f>
        <v>0</v>
      </c>
      <c r="E32" s="121">
        <f>SUM(M32,U32,AC32,AK32,AS32,BA32)</f>
        <v>44859</v>
      </c>
      <c r="F32" s="121">
        <f>SUM(D32:E32)</f>
        <v>44859</v>
      </c>
      <c r="G32" s="121">
        <f>SUM(O32,W32,AE32,AM32,AU32,BC32)</f>
        <v>0</v>
      </c>
      <c r="H32" s="121">
        <f>SUM(P32,X32,AF32,AN32,AV32,BD32)</f>
        <v>21343</v>
      </c>
      <c r="I32" s="121">
        <f>SUM(G32:H32)</f>
        <v>21343</v>
      </c>
      <c r="J32" s="120" t="s">
        <v>387</v>
      </c>
      <c r="K32" s="119" t="s">
        <v>388</v>
      </c>
      <c r="L32" s="121">
        <v>0</v>
      </c>
      <c r="M32" s="121">
        <v>44859</v>
      </c>
      <c r="N32" s="121">
        <f>IF(AND(L32&lt;&gt;"",M32&lt;&gt;""),SUM(L32:M32),"")</f>
        <v>44859</v>
      </c>
      <c r="O32" s="121">
        <v>0</v>
      </c>
      <c r="P32" s="121">
        <v>21343</v>
      </c>
      <c r="Q32" s="121">
        <f>IF(AND(O32&lt;&gt;"",P32&lt;&gt;""),SUM(O32:P32),"")</f>
        <v>21343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50</v>
      </c>
      <c r="B33" s="120" t="s">
        <v>391</v>
      </c>
      <c r="C33" s="119" t="s">
        <v>392</v>
      </c>
      <c r="D33" s="121">
        <f>SUM(L33,T33,AB33,AJ33,AR33,AZ33)</f>
        <v>0</v>
      </c>
      <c r="E33" s="121">
        <f>SUM(M33,U33,AC33,AK33,AS33,BA33)</f>
        <v>39820</v>
      </c>
      <c r="F33" s="121">
        <f>SUM(D33:E33)</f>
        <v>39820</v>
      </c>
      <c r="G33" s="121">
        <f>SUM(O33,W33,AE33,AM33,AU33,BC33)</f>
        <v>0</v>
      </c>
      <c r="H33" s="121">
        <f>SUM(P33,X33,AF33,AN33,AV33,BD33)</f>
        <v>20943</v>
      </c>
      <c r="I33" s="121">
        <f>SUM(G33:H33)</f>
        <v>20943</v>
      </c>
      <c r="J33" s="120" t="s">
        <v>387</v>
      </c>
      <c r="K33" s="119" t="s">
        <v>388</v>
      </c>
      <c r="L33" s="121">
        <v>0</v>
      </c>
      <c r="M33" s="121">
        <v>39820</v>
      </c>
      <c r="N33" s="121">
        <f>IF(AND(L33&lt;&gt;"",M33&lt;&gt;""),SUM(L33:M33),"")</f>
        <v>39820</v>
      </c>
      <c r="O33" s="121">
        <v>0</v>
      </c>
      <c r="P33" s="121">
        <v>20943</v>
      </c>
      <c r="Q33" s="121">
        <f>IF(AND(O33&lt;&gt;"",P33&lt;&gt;""),SUM(O33:P33),"")</f>
        <v>20943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3">
    <sortCondition ref="A8:A33"/>
    <sortCondition ref="B8:B33"/>
    <sortCondition ref="C8:C33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SUM(H7,L7,P7,T7,X7,AB7,AF7,AJ7,AN7,AR7,AV7,AZ7,BD7,BH7,BL7,BP7,BT7,BX7,CB7,CF7,CJ7,CN7,CR7,CV7,CZ7,DD7,DH7,DL7,DP7,DT7)</f>
        <v>1329148</v>
      </c>
      <c r="E7" s="140">
        <f>SUM(I7,M7,Q7,U7,Y7,AC7,AG7,AK7,AO7,AS7,AW7,BA7,BE7,BI7,BM7,BQ7,BU7,BY7,CC7,CG7,CK7,CO7,CS7,CW7,DA7,DE7,DI7,DM7,DQ7,DU7)</f>
        <v>367811</v>
      </c>
      <c r="F7" s="141">
        <f>COUNTIF(F$8:F$57,"&lt;&gt;")</f>
        <v>7</v>
      </c>
      <c r="G7" s="141">
        <f>COUNTIF(G$8:G$57,"&lt;&gt;")</f>
        <v>7</v>
      </c>
      <c r="H7" s="140">
        <f>SUM(H$8:H$57)</f>
        <v>612846</v>
      </c>
      <c r="I7" s="140">
        <f>SUM(I$8:I$57)</f>
        <v>220423</v>
      </c>
      <c r="J7" s="141">
        <f>COUNTIF(J$8:J$57,"&lt;&gt;")</f>
        <v>7</v>
      </c>
      <c r="K7" s="141">
        <f>COUNTIF(K$8:K$57,"&lt;&gt;")</f>
        <v>7</v>
      </c>
      <c r="L7" s="140">
        <f>SUM(L$8:L$57)</f>
        <v>298744</v>
      </c>
      <c r="M7" s="140">
        <f>SUM(M$8:M$57)</f>
        <v>104271</v>
      </c>
      <c r="N7" s="141">
        <f>COUNTIF(N$8:N$57,"&lt;&gt;")</f>
        <v>4</v>
      </c>
      <c r="O7" s="141">
        <f>COUNTIF(O$8:O$57,"&lt;&gt;")</f>
        <v>4</v>
      </c>
      <c r="P7" s="140">
        <f>SUM(P$8:P$57)</f>
        <v>184623</v>
      </c>
      <c r="Q7" s="140">
        <f>SUM(Q$8:Q$57)</f>
        <v>43117</v>
      </c>
      <c r="R7" s="141">
        <f>COUNTIF(R$8:R$57,"&lt;&gt;")</f>
        <v>2</v>
      </c>
      <c r="S7" s="141">
        <f>COUNTIF(S$8:S$57,"&lt;&gt;")</f>
        <v>2</v>
      </c>
      <c r="T7" s="140">
        <f>SUM(T$8:T$57)</f>
        <v>32176</v>
      </c>
      <c r="U7" s="140">
        <f>SUM(U$8:U$57)</f>
        <v>0</v>
      </c>
      <c r="V7" s="141">
        <f>COUNTIF(V$8:V$57,"&lt;&gt;")</f>
        <v>2</v>
      </c>
      <c r="W7" s="141">
        <f>COUNTIF(W$8:W$57,"&lt;&gt;")</f>
        <v>2</v>
      </c>
      <c r="X7" s="140">
        <f>SUM(X$8:X$57)</f>
        <v>57542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85940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57277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50</v>
      </c>
      <c r="B8" s="120" t="s">
        <v>359</v>
      </c>
      <c r="C8" s="119" t="s">
        <v>393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104575</v>
      </c>
      <c r="F8" s="120" t="s">
        <v>357</v>
      </c>
      <c r="G8" s="119" t="s">
        <v>358</v>
      </c>
      <c r="H8" s="121">
        <v>0</v>
      </c>
      <c r="I8" s="121">
        <v>83660</v>
      </c>
      <c r="J8" s="120" t="s">
        <v>365</v>
      </c>
      <c r="K8" s="119" t="s">
        <v>366</v>
      </c>
      <c r="L8" s="121">
        <v>0</v>
      </c>
      <c r="M8" s="121">
        <v>20915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50</v>
      </c>
      <c r="B9" s="120" t="s">
        <v>369</v>
      </c>
      <c r="C9" s="119" t="s">
        <v>373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97395</v>
      </c>
      <c r="F9" s="120" t="s">
        <v>367</v>
      </c>
      <c r="G9" s="119" t="s">
        <v>368</v>
      </c>
      <c r="H9" s="121">
        <v>0</v>
      </c>
      <c r="I9" s="121">
        <v>54052</v>
      </c>
      <c r="J9" s="120" t="s">
        <v>371</v>
      </c>
      <c r="K9" s="119" t="s">
        <v>372</v>
      </c>
      <c r="L9" s="121">
        <v>0</v>
      </c>
      <c r="M9" s="121">
        <v>43343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50</v>
      </c>
      <c r="B10" s="120" t="s">
        <v>387</v>
      </c>
      <c r="C10" s="119" t="s">
        <v>388</v>
      </c>
      <c r="D10" s="121">
        <f>SUM(H10,L10,P10,T10,X10,AB10,AF10,AJ10,AN10,AR10,AV10,AZ10,BD10,BH10,BL10,BP10,BT10,BX10,CB10,CF10,CJ10,CN10,CR10,CV10,CZ10,DD10,DH10,DL10,DP10,DT10)</f>
        <v>215358</v>
      </c>
      <c r="E10" s="121">
        <f>SUM(I10,M10,Q10,U10,Y10,AC10,AG10,AK10,AO10,AS10,AW10,BA10,BE10,BI10,BM10,BQ10,BU10,BY10,CC10,CG10,CK10,CO10,CS10,CW10,DA10,DE10,DI10,DM10,DQ10,DU10)</f>
        <v>81744</v>
      </c>
      <c r="F10" s="120" t="s">
        <v>385</v>
      </c>
      <c r="G10" s="119" t="s">
        <v>386</v>
      </c>
      <c r="H10" s="121">
        <v>130679</v>
      </c>
      <c r="I10" s="121">
        <v>39458</v>
      </c>
      <c r="J10" s="120" t="s">
        <v>389</v>
      </c>
      <c r="K10" s="119" t="s">
        <v>390</v>
      </c>
      <c r="L10" s="121">
        <v>44859</v>
      </c>
      <c r="M10" s="121">
        <v>21343</v>
      </c>
      <c r="N10" s="120" t="s">
        <v>391</v>
      </c>
      <c r="O10" s="119" t="s">
        <v>392</v>
      </c>
      <c r="P10" s="121">
        <v>39820</v>
      </c>
      <c r="Q10" s="121">
        <v>20943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50</v>
      </c>
      <c r="B11" s="120" t="s">
        <v>378</v>
      </c>
      <c r="C11" s="119" t="s">
        <v>379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84097</v>
      </c>
      <c r="F11" s="120" t="s">
        <v>383</v>
      </c>
      <c r="G11" s="119" t="s">
        <v>384</v>
      </c>
      <c r="H11" s="121">
        <v>0</v>
      </c>
      <c r="I11" s="121">
        <v>43253</v>
      </c>
      <c r="J11" s="120" t="s">
        <v>376</v>
      </c>
      <c r="K11" s="119" t="s">
        <v>377</v>
      </c>
      <c r="L11" s="121">
        <v>0</v>
      </c>
      <c r="M11" s="121">
        <v>18670</v>
      </c>
      <c r="N11" s="120" t="s">
        <v>380</v>
      </c>
      <c r="O11" s="119" t="s">
        <v>381</v>
      </c>
      <c r="P11" s="121">
        <v>0</v>
      </c>
      <c r="Q11" s="121">
        <v>22174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50</v>
      </c>
      <c r="B12" s="120" t="s">
        <v>333</v>
      </c>
      <c r="C12" s="119" t="s">
        <v>334</v>
      </c>
      <c r="D12" s="121">
        <f>SUM(H12,L12,P12,T12,X12,AB12,AF12,AJ12,AN12,AR12,AV12,AZ12,BD12,BH12,BL12,BP12,BT12,BX12,CB12,CF12,CJ12,CN12,CR12,CV12,CZ12,DD12,DH12,DL12,DP12,DT12)</f>
        <v>123226</v>
      </c>
      <c r="E12" s="121">
        <f>SUM(I12,M12,Q12,U12,Y12,AC12,AG12,AK12,AO12,AS12,AW12,BA12,BE12,BI12,BM12,BQ12,BU12,BY12,CC12,CG12,CK12,CO12,CS12,CW12,DA12,DE12,DI12,DM12,DQ12,DU12)</f>
        <v>0</v>
      </c>
      <c r="F12" s="120" t="s">
        <v>331</v>
      </c>
      <c r="G12" s="119" t="s">
        <v>332</v>
      </c>
      <c r="H12" s="121">
        <v>88291</v>
      </c>
      <c r="I12" s="121">
        <v>0</v>
      </c>
      <c r="J12" s="120" t="s">
        <v>341</v>
      </c>
      <c r="K12" s="119" t="s">
        <v>342</v>
      </c>
      <c r="L12" s="121">
        <v>34935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SUM(H13,L13,P13,T13,X13,AB13,AF13,AJ13,AN13,AR13,AV13,AZ13,BD13,BH13,BL13,BP13,BT13,BX13,CB13,CF13,CJ13,CN13,CR13,CV13,CZ13,DD13,DH13,DL13,DP13,DT13)</f>
        <v>603123</v>
      </c>
      <c r="E13" s="121">
        <f>SUM(I13,M13,Q13,U13,Y13,AC13,AG13,AK13,AO13,AS13,AW13,BA13,BE13,BI13,BM13,BQ13,BU13,BY13,CC13,CG13,CK13,CO13,CS13,CW13,DA13,DE13,DI13,DM13,DQ13,DU13)</f>
        <v>0</v>
      </c>
      <c r="F13" s="120" t="s">
        <v>343</v>
      </c>
      <c r="G13" s="119" t="s">
        <v>344</v>
      </c>
      <c r="H13" s="121">
        <v>164654</v>
      </c>
      <c r="I13" s="121">
        <v>0</v>
      </c>
      <c r="J13" s="120" t="s">
        <v>357</v>
      </c>
      <c r="K13" s="119" t="s">
        <v>358</v>
      </c>
      <c r="L13" s="121">
        <v>134447</v>
      </c>
      <c r="M13" s="121">
        <v>0</v>
      </c>
      <c r="N13" s="120" t="s">
        <v>361</v>
      </c>
      <c r="O13" s="119" t="s">
        <v>362</v>
      </c>
      <c r="P13" s="121">
        <v>115324</v>
      </c>
      <c r="Q13" s="121">
        <v>0</v>
      </c>
      <c r="R13" s="120" t="s">
        <v>363</v>
      </c>
      <c r="S13" s="119" t="s">
        <v>364</v>
      </c>
      <c r="T13" s="121">
        <v>11212</v>
      </c>
      <c r="U13" s="121">
        <v>0</v>
      </c>
      <c r="V13" s="120" t="s">
        <v>365</v>
      </c>
      <c r="W13" s="119" t="s">
        <v>366</v>
      </c>
      <c r="X13" s="121">
        <v>34269</v>
      </c>
      <c r="Y13" s="121">
        <v>0</v>
      </c>
      <c r="Z13" s="120" t="s">
        <v>367</v>
      </c>
      <c r="AA13" s="119" t="s">
        <v>368</v>
      </c>
      <c r="AB13" s="121">
        <v>85940</v>
      </c>
      <c r="AC13" s="121">
        <v>0</v>
      </c>
      <c r="AD13" s="120" t="s">
        <v>371</v>
      </c>
      <c r="AE13" s="119" t="s">
        <v>372</v>
      </c>
      <c r="AF13" s="121">
        <v>57277</v>
      </c>
      <c r="AG13" s="121">
        <v>0</v>
      </c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50</v>
      </c>
      <c r="B14" s="120" t="s">
        <v>339</v>
      </c>
      <c r="C14" s="119" t="s">
        <v>340</v>
      </c>
      <c r="D14" s="121">
        <f>SUM(H14,L14,P14,T14,X14,AB14,AF14,AJ14,AN14,AR14,AV14,AZ14,BD14,BH14,BL14,BP14,BT14,BX14,CB14,CF14,CJ14,CN14,CR14,CV14,CZ14,DD14,DH14,DL14,DP14,DT14)</f>
        <v>387441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337</v>
      </c>
      <c r="G14" s="119" t="s">
        <v>338</v>
      </c>
      <c r="H14" s="121">
        <v>229222</v>
      </c>
      <c r="I14" s="121">
        <v>0</v>
      </c>
      <c r="J14" s="120" t="s">
        <v>374</v>
      </c>
      <c r="K14" s="119" t="s">
        <v>375</v>
      </c>
      <c r="L14" s="121">
        <v>84503</v>
      </c>
      <c r="M14" s="121">
        <v>0</v>
      </c>
      <c r="N14" s="120" t="s">
        <v>383</v>
      </c>
      <c r="O14" s="119" t="s">
        <v>384</v>
      </c>
      <c r="P14" s="121">
        <v>29479</v>
      </c>
      <c r="Q14" s="121">
        <v>0</v>
      </c>
      <c r="R14" s="120" t="s">
        <v>376</v>
      </c>
      <c r="S14" s="119" t="s">
        <v>377</v>
      </c>
      <c r="T14" s="121">
        <v>20964</v>
      </c>
      <c r="U14" s="121">
        <v>0</v>
      </c>
      <c r="V14" s="120" t="s">
        <v>380</v>
      </c>
      <c r="W14" s="119" t="s">
        <v>381</v>
      </c>
      <c r="X14" s="121">
        <v>23273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45205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45206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45207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45208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45209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45341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45361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45382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45383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45401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45402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45403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45404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45405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45406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45421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45429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45430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45431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45441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45442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45443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45811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45812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45825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45832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45833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45836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45844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2023-01-20T04:14:46Z</dcterms:modified>
</cp:coreProperties>
</file>