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44大分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市町村分担金内訳!$A$6:$DU$10</definedName>
    <definedName name="_xlnm._FilterDatabase" localSheetId="4" hidden="1">組合分担金内訳!$A$6:$BE$24</definedName>
    <definedName name="_xlnm._FilterDatabase" localSheetId="3" hidden="1">'廃棄物事業経費（歳出）'!$A$6:$CI$28</definedName>
    <definedName name="_xlnm._FilterDatabase" localSheetId="2" hidden="1">'廃棄物事業経費（歳入）'!$A$6:$AE$28</definedName>
    <definedName name="_xlnm._FilterDatabase" localSheetId="0" hidden="1">'廃棄物事業経費（市町村）'!$A$6:$DJ$24</definedName>
    <definedName name="_xlnm._FilterDatabase" localSheetId="1" hidden="1">'廃棄物事業経費（組合）'!$A$6:$DJ$10</definedName>
    <definedName name="_xlnm.Print_Area" localSheetId="6">経費集計!$A$1:$M$33</definedName>
    <definedName name="_xlnm.Print_Area" localSheetId="5">市町村分担金内訳!$2:$11</definedName>
    <definedName name="_xlnm.Print_Area" localSheetId="4">組合分担金内訳!$2:$25</definedName>
    <definedName name="_xlnm.Print_Area" localSheetId="3">'廃棄物事業経費（歳出）'!$2:$29</definedName>
    <definedName name="_xlnm.Print_Area" localSheetId="2">'廃棄物事業経費（歳入）'!$2:$29</definedName>
    <definedName name="_xlnm.Print_Area" localSheetId="0">'廃棄物事業経費（市町村）'!$2:$25</definedName>
    <definedName name="_xlnm.Print_Area" localSheetId="1">'廃棄物事業経費（組合）'!$2:$11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D8" i="6"/>
  <c r="D9" i="6"/>
  <c r="D10" i="6"/>
  <c r="D1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I11" i="5"/>
  <c r="I2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F11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A9" i="4"/>
  <c r="CA15" i="4"/>
  <c r="CA2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V13" i="4"/>
  <c r="BV1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Q10" i="4"/>
  <c r="BQ11" i="4"/>
  <c r="BQ16" i="4"/>
  <c r="BQ17" i="4"/>
  <c r="BQ22" i="4"/>
  <c r="BQ23" i="4"/>
  <c r="BQ28" i="4"/>
  <c r="BQ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I8" i="4"/>
  <c r="BI9" i="4"/>
  <c r="BI14" i="4"/>
  <c r="BI15" i="4"/>
  <c r="BI20" i="4"/>
  <c r="BI21" i="4"/>
  <c r="BI26" i="4"/>
  <c r="BI27" i="4"/>
  <c r="BH16" i="4"/>
  <c r="AY8" i="4"/>
  <c r="CA8" i="4" s="1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CA20" i="4" s="1"/>
  <c r="AY21" i="4"/>
  <c r="CA21" i="4" s="1"/>
  <c r="AY22" i="4"/>
  <c r="AY23" i="4"/>
  <c r="AY24" i="4"/>
  <c r="AY25" i="4"/>
  <c r="AY26" i="4"/>
  <c r="CA26" i="4" s="1"/>
  <c r="AY27" i="4"/>
  <c r="AY28" i="4"/>
  <c r="AY29" i="4"/>
  <c r="AT8" i="4"/>
  <c r="AT9" i="4"/>
  <c r="AT10" i="4"/>
  <c r="AN10" i="4" s="1"/>
  <c r="BG10" i="4" s="1"/>
  <c r="AT11" i="4"/>
  <c r="AN11" i="4" s="1"/>
  <c r="AT12" i="4"/>
  <c r="AT13" i="4"/>
  <c r="AT14" i="4"/>
  <c r="AT15" i="4"/>
  <c r="AT16" i="4"/>
  <c r="AN16" i="4" s="1"/>
  <c r="BG16" i="4" s="1"/>
  <c r="AT17" i="4"/>
  <c r="AN17" i="4" s="1"/>
  <c r="AT18" i="4"/>
  <c r="AT19" i="4"/>
  <c r="AT20" i="4"/>
  <c r="AT21" i="4"/>
  <c r="AT22" i="4"/>
  <c r="AN22" i="4" s="1"/>
  <c r="BG22" i="4" s="1"/>
  <c r="AT23" i="4"/>
  <c r="AN23" i="4" s="1"/>
  <c r="AT24" i="4"/>
  <c r="AT25" i="4"/>
  <c r="AT26" i="4"/>
  <c r="AT27" i="4"/>
  <c r="AT28" i="4"/>
  <c r="AN28" i="4" s="1"/>
  <c r="BG28" i="4" s="1"/>
  <c r="AT29" i="4"/>
  <c r="AN29" i="4" s="1"/>
  <c r="AO8" i="4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N18" i="4" s="1"/>
  <c r="BG18" i="4" s="1"/>
  <c r="AO19" i="4"/>
  <c r="AO20" i="4"/>
  <c r="AO21" i="4"/>
  <c r="AO22" i="4"/>
  <c r="AO23" i="4"/>
  <c r="AO24" i="4"/>
  <c r="AN24" i="4" s="1"/>
  <c r="BG24" i="4" s="1"/>
  <c r="AO25" i="4"/>
  <c r="AO26" i="4"/>
  <c r="AO27" i="4"/>
  <c r="AO28" i="4"/>
  <c r="AO29" i="4"/>
  <c r="AN8" i="4"/>
  <c r="BG8" i="4" s="1"/>
  <c r="AN9" i="4"/>
  <c r="BG9" i="4" s="1"/>
  <c r="AN15" i="4"/>
  <c r="BG15" i="4" s="1"/>
  <c r="AN21" i="4"/>
  <c r="BG21" i="4" s="1"/>
  <c r="AN26" i="4"/>
  <c r="BG26" i="4" s="1"/>
  <c r="AN27" i="4"/>
  <c r="BG27" i="4" s="1"/>
  <c r="AG8" i="4"/>
  <c r="AG9" i="4"/>
  <c r="AG10" i="4"/>
  <c r="AF10" i="4" s="1"/>
  <c r="BH10" i="4" s="1"/>
  <c r="AG11" i="4"/>
  <c r="AG12" i="4"/>
  <c r="AG13" i="4"/>
  <c r="AG14" i="4"/>
  <c r="AG15" i="4"/>
  <c r="AG16" i="4"/>
  <c r="AF16" i="4" s="1"/>
  <c r="AG17" i="4"/>
  <c r="AG18" i="4"/>
  <c r="AG19" i="4"/>
  <c r="AG20" i="4"/>
  <c r="AG21" i="4"/>
  <c r="AG22" i="4"/>
  <c r="AF22" i="4" s="1"/>
  <c r="BH22" i="4" s="1"/>
  <c r="AG23" i="4"/>
  <c r="AG24" i="4"/>
  <c r="AG25" i="4"/>
  <c r="AG26" i="4"/>
  <c r="AG27" i="4"/>
  <c r="AG28" i="4"/>
  <c r="AF28" i="4" s="1"/>
  <c r="BH28" i="4" s="1"/>
  <c r="AG29" i="4"/>
  <c r="AF8" i="4"/>
  <c r="AF9" i="4"/>
  <c r="AF12" i="4"/>
  <c r="AF13" i="4"/>
  <c r="AF14" i="4"/>
  <c r="AF15" i="4"/>
  <c r="AF18" i="4"/>
  <c r="AF19" i="4"/>
  <c r="AF20" i="4"/>
  <c r="AF21" i="4"/>
  <c r="AF24" i="4"/>
  <c r="AF25" i="4"/>
  <c r="AF26" i="4"/>
  <c r="AF27" i="4"/>
  <c r="W8" i="4"/>
  <c r="W9" i="4"/>
  <c r="W10" i="4"/>
  <c r="CA10" i="4" s="1"/>
  <c r="W11" i="4"/>
  <c r="CA11" i="4" s="1"/>
  <c r="W12" i="4"/>
  <c r="CA12" i="4" s="1"/>
  <c r="W13" i="4"/>
  <c r="CA13" i="4" s="1"/>
  <c r="W14" i="4"/>
  <c r="W15" i="4"/>
  <c r="W16" i="4"/>
  <c r="CA16" i="4" s="1"/>
  <c r="W17" i="4"/>
  <c r="CA17" i="4" s="1"/>
  <c r="W18" i="4"/>
  <c r="CA18" i="4" s="1"/>
  <c r="W19" i="4"/>
  <c r="CA19" i="4" s="1"/>
  <c r="W20" i="4"/>
  <c r="W21" i="4"/>
  <c r="W22" i="4"/>
  <c r="CA22" i="4" s="1"/>
  <c r="W23" i="4"/>
  <c r="CA23" i="4" s="1"/>
  <c r="W24" i="4"/>
  <c r="CA24" i="4" s="1"/>
  <c r="W25" i="4"/>
  <c r="CA25" i="4" s="1"/>
  <c r="W26" i="4"/>
  <c r="W27" i="4"/>
  <c r="W28" i="4"/>
  <c r="CA28" i="4" s="1"/>
  <c r="W29" i="4"/>
  <c r="CA29" i="4" s="1"/>
  <c r="R8" i="4"/>
  <c r="BV8" i="4" s="1"/>
  <c r="R9" i="4"/>
  <c r="BV9" i="4" s="1"/>
  <c r="R10" i="4"/>
  <c r="R11" i="4"/>
  <c r="BV11" i="4" s="1"/>
  <c r="R12" i="4"/>
  <c r="L12" i="4" s="1"/>
  <c r="BP12" i="4" s="1"/>
  <c r="R13" i="4"/>
  <c r="L13" i="4" s="1"/>
  <c r="R14" i="4"/>
  <c r="BV14" i="4" s="1"/>
  <c r="R15" i="4"/>
  <c r="BV15" i="4" s="1"/>
  <c r="R16" i="4"/>
  <c r="R17" i="4"/>
  <c r="BV17" i="4" s="1"/>
  <c r="R18" i="4"/>
  <c r="L18" i="4" s="1"/>
  <c r="BP18" i="4" s="1"/>
  <c r="R19" i="4"/>
  <c r="L19" i="4" s="1"/>
  <c r="R20" i="4"/>
  <c r="BV20" i="4" s="1"/>
  <c r="R21" i="4"/>
  <c r="BV21" i="4" s="1"/>
  <c r="R22" i="4"/>
  <c r="R23" i="4"/>
  <c r="BV23" i="4" s="1"/>
  <c r="R24" i="4"/>
  <c r="L24" i="4" s="1"/>
  <c r="BP24" i="4" s="1"/>
  <c r="R25" i="4"/>
  <c r="L25" i="4" s="1"/>
  <c r="R26" i="4"/>
  <c r="BV26" i="4" s="1"/>
  <c r="R27" i="4"/>
  <c r="BV27" i="4" s="1"/>
  <c r="R28" i="4"/>
  <c r="R29" i="4"/>
  <c r="BV29" i="4" s="1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L11" i="4"/>
  <c r="BP11" i="4" s="1"/>
  <c r="L16" i="4"/>
  <c r="BP16" i="4" s="1"/>
  <c r="L17" i="4"/>
  <c r="BP17" i="4" s="1"/>
  <c r="L23" i="4"/>
  <c r="BP23" i="4" s="1"/>
  <c r="L29" i="4"/>
  <c r="BP29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D8" i="4"/>
  <c r="BH8" i="4" s="1"/>
  <c r="D9" i="4"/>
  <c r="BH9" i="4" s="1"/>
  <c r="D10" i="4"/>
  <c r="D11" i="4"/>
  <c r="D14" i="4"/>
  <c r="BH14" i="4" s="1"/>
  <c r="D15" i="4"/>
  <c r="BH15" i="4" s="1"/>
  <c r="D16" i="4"/>
  <c r="D17" i="4"/>
  <c r="AE17" i="4" s="1"/>
  <c r="D20" i="4"/>
  <c r="BH20" i="4" s="1"/>
  <c r="D21" i="4"/>
  <c r="BH21" i="4" s="1"/>
  <c r="D22" i="4"/>
  <c r="D23" i="4"/>
  <c r="AE23" i="4" s="1"/>
  <c r="D26" i="4"/>
  <c r="BH26" i="4" s="1"/>
  <c r="D27" i="4"/>
  <c r="BH27" i="4" s="1"/>
  <c r="D28" i="4"/>
  <c r="D2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W12" i="3"/>
  <c r="W13" i="3"/>
  <c r="W18" i="3"/>
  <c r="W19" i="3"/>
  <c r="W24" i="3"/>
  <c r="W25" i="3"/>
  <c r="N8" i="3"/>
  <c r="N9" i="3"/>
  <c r="N10" i="3"/>
  <c r="M10" i="3" s="1"/>
  <c r="N11" i="3"/>
  <c r="M11" i="3" s="1"/>
  <c r="N12" i="3"/>
  <c r="N13" i="3"/>
  <c r="N14" i="3"/>
  <c r="N15" i="3"/>
  <c r="N16" i="3"/>
  <c r="M16" i="3" s="1"/>
  <c r="N17" i="3"/>
  <c r="M17" i="3" s="1"/>
  <c r="N18" i="3"/>
  <c r="N19" i="3"/>
  <c r="N20" i="3"/>
  <c r="N21" i="3"/>
  <c r="N22" i="3"/>
  <c r="M22" i="3" s="1"/>
  <c r="N23" i="3"/>
  <c r="M23" i="3" s="1"/>
  <c r="N24" i="3"/>
  <c r="N25" i="3"/>
  <c r="N26" i="3"/>
  <c r="N27" i="3"/>
  <c r="N28" i="3"/>
  <c r="M28" i="3" s="1"/>
  <c r="N29" i="3"/>
  <c r="M29" i="3" s="1"/>
  <c r="M8" i="3"/>
  <c r="M9" i="3"/>
  <c r="M12" i="3"/>
  <c r="M13" i="3"/>
  <c r="M14" i="3"/>
  <c r="M15" i="3"/>
  <c r="M18" i="3"/>
  <c r="M19" i="3"/>
  <c r="M20" i="3"/>
  <c r="M21" i="3"/>
  <c r="M24" i="3"/>
  <c r="M25" i="3"/>
  <c r="M26" i="3"/>
  <c r="M27" i="3"/>
  <c r="E8" i="3"/>
  <c r="E9" i="3"/>
  <c r="E10" i="3"/>
  <c r="W10" i="3" s="1"/>
  <c r="E11" i="3"/>
  <c r="W11" i="3" s="1"/>
  <c r="E12" i="3"/>
  <c r="E13" i="3"/>
  <c r="E14" i="3"/>
  <c r="E15" i="3"/>
  <c r="E16" i="3"/>
  <c r="W16" i="3" s="1"/>
  <c r="E17" i="3"/>
  <c r="W17" i="3" s="1"/>
  <c r="E18" i="3"/>
  <c r="E19" i="3"/>
  <c r="E20" i="3"/>
  <c r="E21" i="3"/>
  <c r="E22" i="3"/>
  <c r="W22" i="3" s="1"/>
  <c r="E23" i="3"/>
  <c r="W23" i="3" s="1"/>
  <c r="E24" i="3"/>
  <c r="E25" i="3"/>
  <c r="E26" i="3"/>
  <c r="E27" i="3"/>
  <c r="E28" i="3"/>
  <c r="W28" i="3" s="1"/>
  <c r="E29" i="3"/>
  <c r="W29" i="3" s="1"/>
  <c r="D10" i="3"/>
  <c r="V10" i="3" s="1"/>
  <c r="D11" i="3"/>
  <c r="D12" i="3"/>
  <c r="V12" i="3" s="1"/>
  <c r="D13" i="3"/>
  <c r="V13" i="3" s="1"/>
  <c r="D16" i="3"/>
  <c r="V16" i="3" s="1"/>
  <c r="D17" i="3"/>
  <c r="V17" i="3" s="1"/>
  <c r="D18" i="3"/>
  <c r="V18" i="3" s="1"/>
  <c r="D19" i="3"/>
  <c r="V19" i="3" s="1"/>
  <c r="D22" i="3"/>
  <c r="D23" i="3"/>
  <c r="V23" i="3" s="1"/>
  <c r="D24" i="3"/>
  <c r="V24" i="3" s="1"/>
  <c r="D25" i="3"/>
  <c r="V25" i="3" s="1"/>
  <c r="D28" i="3"/>
  <c r="V28" i="3" s="1"/>
  <c r="D29" i="3"/>
  <c r="DI8" i="2"/>
  <c r="DI9" i="2"/>
  <c r="DI10" i="2"/>
  <c r="DI11" i="2"/>
  <c r="DH8" i="2"/>
  <c r="DH9" i="2"/>
  <c r="DH10" i="2"/>
  <c r="DH11" i="2"/>
  <c r="DF8" i="2"/>
  <c r="DF9" i="2"/>
  <c r="DF10" i="2"/>
  <c r="DF11" i="2"/>
  <c r="DE8" i="2"/>
  <c r="DE9" i="2"/>
  <c r="DE10" i="2"/>
  <c r="DE11" i="2"/>
  <c r="DD8" i="2"/>
  <c r="DD9" i="2"/>
  <c r="DD10" i="2"/>
  <c r="DD11" i="2"/>
  <c r="DC8" i="2"/>
  <c r="DC9" i="2"/>
  <c r="DC10" i="2"/>
  <c r="DC11" i="2"/>
  <c r="DB8" i="2"/>
  <c r="DB9" i="2"/>
  <c r="DA8" i="2"/>
  <c r="DA9" i="2"/>
  <c r="DA10" i="2"/>
  <c r="DA11" i="2"/>
  <c r="CZ8" i="2"/>
  <c r="CZ9" i="2"/>
  <c r="CZ10" i="2"/>
  <c r="CZ11" i="2"/>
  <c r="CY8" i="2"/>
  <c r="CY9" i="2"/>
  <c r="CY10" i="2"/>
  <c r="CY11" i="2"/>
  <c r="CX8" i="2"/>
  <c r="CX9" i="2"/>
  <c r="CX10" i="2"/>
  <c r="CX11" i="2"/>
  <c r="CV8" i="2"/>
  <c r="CV9" i="2"/>
  <c r="CV10" i="2"/>
  <c r="CV11" i="2"/>
  <c r="CU8" i="2"/>
  <c r="CU9" i="2"/>
  <c r="CU10" i="2"/>
  <c r="CU11" i="2"/>
  <c r="CT8" i="2"/>
  <c r="CT9" i="2"/>
  <c r="CT10" i="2"/>
  <c r="CT11" i="2"/>
  <c r="CS8" i="2"/>
  <c r="CS9" i="2"/>
  <c r="CS10" i="2"/>
  <c r="CS11" i="2"/>
  <c r="CO8" i="2"/>
  <c r="CO9" i="2"/>
  <c r="CO10" i="2"/>
  <c r="CO11" i="2"/>
  <c r="CN8" i="2"/>
  <c r="CN9" i="2"/>
  <c r="CN10" i="2"/>
  <c r="CN11" i="2"/>
  <c r="CM8" i="2"/>
  <c r="CM9" i="2"/>
  <c r="CM10" i="2"/>
  <c r="CM11" i="2"/>
  <c r="CL8" i="2"/>
  <c r="CL9" i="2"/>
  <c r="CL10" i="2"/>
  <c r="CL11" i="2"/>
  <c r="CK8" i="2"/>
  <c r="CK9" i="2"/>
  <c r="CK10" i="2"/>
  <c r="CK11" i="2"/>
  <c r="CJ9" i="2"/>
  <c r="BZ8" i="2"/>
  <c r="BZ9" i="2"/>
  <c r="BZ10" i="2"/>
  <c r="BZ11" i="2"/>
  <c r="BU8" i="2"/>
  <c r="CW8" i="2" s="1"/>
  <c r="BU9" i="2"/>
  <c r="CW9" i="2" s="1"/>
  <c r="BU10" i="2"/>
  <c r="CW10" i="2" s="1"/>
  <c r="BU11" i="2"/>
  <c r="BP8" i="2"/>
  <c r="BP9" i="2"/>
  <c r="CR9" i="2" s="1"/>
  <c r="BP10" i="2"/>
  <c r="CR10" i="2" s="1"/>
  <c r="BP11" i="2"/>
  <c r="BO11" i="2" s="1"/>
  <c r="BO8" i="2"/>
  <c r="BH8" i="2"/>
  <c r="BG8" i="2" s="1"/>
  <c r="BH9" i="2"/>
  <c r="BG9" i="2" s="1"/>
  <c r="BH10" i="2"/>
  <c r="BG10" i="2" s="1"/>
  <c r="CI10" i="2" s="1"/>
  <c r="BH11" i="2"/>
  <c r="CJ11" i="2" s="1"/>
  <c r="BG11" i="2"/>
  <c r="CI11" i="2" s="1"/>
  <c r="AX8" i="2"/>
  <c r="AX9" i="2"/>
  <c r="AX10" i="2"/>
  <c r="DB10" i="2" s="1"/>
  <c r="AX11" i="2"/>
  <c r="DB11" i="2" s="1"/>
  <c r="AS8" i="2"/>
  <c r="AS9" i="2"/>
  <c r="AS10" i="2"/>
  <c r="AS11" i="2"/>
  <c r="AN8" i="2"/>
  <c r="CR8" i="2" s="1"/>
  <c r="AN9" i="2"/>
  <c r="AM9" i="2" s="1"/>
  <c r="BF9" i="2" s="1"/>
  <c r="AN10" i="2"/>
  <c r="AN11" i="2"/>
  <c r="AM10" i="2"/>
  <c r="BF10" i="2" s="1"/>
  <c r="AM11" i="2"/>
  <c r="BF11" i="2" s="1"/>
  <c r="AF8" i="2"/>
  <c r="AF9" i="2"/>
  <c r="AF10" i="2"/>
  <c r="AF11" i="2"/>
  <c r="AE11" i="2" s="1"/>
  <c r="AE8" i="2"/>
  <c r="AE9" i="2"/>
  <c r="CI9" i="2" s="1"/>
  <c r="AE10" i="2"/>
  <c r="AD8" i="2"/>
  <c r="AD9" i="2"/>
  <c r="AD10" i="2"/>
  <c r="AD11" i="2"/>
  <c r="AC8" i="2"/>
  <c r="AC9" i="2"/>
  <c r="AC10" i="2"/>
  <c r="AC11" i="2"/>
  <c r="AB8" i="2"/>
  <c r="AB9" i="2"/>
  <c r="AB10" i="2"/>
  <c r="AB11" i="2"/>
  <c r="AA8" i="2"/>
  <c r="AA9" i="2"/>
  <c r="AA10" i="2"/>
  <c r="AA11" i="2"/>
  <c r="Z8" i="2"/>
  <c r="Z9" i="2"/>
  <c r="Z10" i="2"/>
  <c r="Z11" i="2"/>
  <c r="Y8" i="2"/>
  <c r="Y9" i="2"/>
  <c r="Y10" i="2"/>
  <c r="Y11" i="2"/>
  <c r="X8" i="2"/>
  <c r="X9" i="2"/>
  <c r="X10" i="2"/>
  <c r="X11" i="2"/>
  <c r="W11" i="2"/>
  <c r="N8" i="2"/>
  <c r="M8" i="2" s="1"/>
  <c r="N9" i="2"/>
  <c r="M9" i="2" s="1"/>
  <c r="N10" i="2"/>
  <c r="W10" i="2" s="1"/>
  <c r="N11" i="2"/>
  <c r="M10" i="2"/>
  <c r="V10" i="2" s="1"/>
  <c r="M11" i="2"/>
  <c r="E8" i="2"/>
  <c r="W8" i="2" s="1"/>
  <c r="E9" i="2"/>
  <c r="W9" i="2" s="1"/>
  <c r="E10" i="2"/>
  <c r="E11" i="2"/>
  <c r="D8" i="2"/>
  <c r="D10" i="2"/>
  <c r="D11" i="2"/>
  <c r="V1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B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BZ8" i="1"/>
  <c r="BZ9" i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BZ22" i="1"/>
  <c r="DB22" i="1" s="1"/>
  <c r="BZ23" i="1"/>
  <c r="DB23" i="1" s="1"/>
  <c r="BZ24" i="1"/>
  <c r="DB24" i="1" s="1"/>
  <c r="BZ25" i="1"/>
  <c r="DB25" i="1" s="1"/>
  <c r="BU8" i="1"/>
  <c r="CW8" i="1" s="1"/>
  <c r="BU9" i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BU22" i="1"/>
  <c r="CW22" i="1" s="1"/>
  <c r="BU23" i="1"/>
  <c r="CW23" i="1" s="1"/>
  <c r="BU24" i="1"/>
  <c r="CW24" i="1" s="1"/>
  <c r="BU25" i="1"/>
  <c r="CW25" i="1" s="1"/>
  <c r="BP8" i="1"/>
  <c r="CR8" i="1" s="1"/>
  <c r="BP9" i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BP22" i="1"/>
  <c r="CR22" i="1" s="1"/>
  <c r="BP23" i="1"/>
  <c r="CR23" i="1" s="1"/>
  <c r="BP24" i="1"/>
  <c r="CR24" i="1" s="1"/>
  <c r="BP25" i="1"/>
  <c r="CR25" i="1" s="1"/>
  <c r="BO8" i="1"/>
  <c r="CH8" i="1" s="1"/>
  <c r="BO9" i="1"/>
  <c r="CH9" i="1" s="1"/>
  <c r="BO10" i="1"/>
  <c r="CQ10" i="1" s="1"/>
  <c r="BO11" i="1"/>
  <c r="CQ11" i="1" s="1"/>
  <c r="BO12" i="1"/>
  <c r="CQ12" i="1" s="1"/>
  <c r="BO13" i="1"/>
  <c r="CQ13" i="1" s="1"/>
  <c r="BO14" i="1"/>
  <c r="CQ14" i="1" s="1"/>
  <c r="BO15" i="1"/>
  <c r="BO16" i="1"/>
  <c r="CQ16" i="1" s="1"/>
  <c r="BO17" i="1"/>
  <c r="CQ17" i="1" s="1"/>
  <c r="BO18" i="1"/>
  <c r="CQ18" i="1" s="1"/>
  <c r="BO19" i="1"/>
  <c r="CQ19" i="1" s="1"/>
  <c r="BO20" i="1"/>
  <c r="CQ20" i="1" s="1"/>
  <c r="BO21" i="1"/>
  <c r="BO22" i="1"/>
  <c r="CQ22" i="1" s="1"/>
  <c r="BO23" i="1"/>
  <c r="CQ23" i="1" s="1"/>
  <c r="BO24" i="1"/>
  <c r="CQ24" i="1" s="1"/>
  <c r="BO25" i="1"/>
  <c r="CQ25" i="1" s="1"/>
  <c r="BH8" i="1"/>
  <c r="CJ8" i="1" s="1"/>
  <c r="BH9" i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BH22" i="1"/>
  <c r="CJ22" i="1" s="1"/>
  <c r="BH23" i="1"/>
  <c r="CJ23" i="1" s="1"/>
  <c r="BH24" i="1"/>
  <c r="CJ24" i="1" s="1"/>
  <c r="BH25" i="1"/>
  <c r="CJ25" i="1" s="1"/>
  <c r="BG8" i="1"/>
  <c r="CI8" i="1" s="1"/>
  <c r="BG9" i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BG22" i="1"/>
  <c r="CI22" i="1" s="1"/>
  <c r="BG23" i="1"/>
  <c r="CI23" i="1" s="1"/>
  <c r="BG24" i="1"/>
  <c r="CI24" i="1" s="1"/>
  <c r="BG25" i="1"/>
  <c r="CI25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M8" i="1"/>
  <c r="BF8" i="1" s="1"/>
  <c r="AM9" i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AM22" i="1"/>
  <c r="BF22" i="1" s="1"/>
  <c r="AM23" i="1"/>
  <c r="BF23" i="1" s="1"/>
  <c r="AM24" i="1"/>
  <c r="BF24" i="1" s="1"/>
  <c r="AM25" i="1"/>
  <c r="BF25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W9" i="1"/>
  <c r="V9" i="1"/>
  <c r="V1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E8" i="1"/>
  <c r="W8" i="1" s="1"/>
  <c r="E9" i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D9" i="1"/>
  <c r="D10" i="1"/>
  <c r="V10" i="1" s="1"/>
  <c r="D11" i="1"/>
  <c r="V11" i="1" s="1"/>
  <c r="D12" i="1"/>
  <c r="V12" i="1" s="1"/>
  <c r="D13" i="1"/>
  <c r="V13" i="1" s="1"/>
  <c r="D14" i="1"/>
  <c r="V14" i="1" s="1"/>
  <c r="D15" i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V8" i="2" l="1"/>
  <c r="CH8" i="2"/>
  <c r="CI8" i="2"/>
  <c r="BF21" i="1"/>
  <c r="BF15" i="1"/>
  <c r="BF9" i="1"/>
  <c r="CI21" i="1"/>
  <c r="CI15" i="1"/>
  <c r="CI9" i="1"/>
  <c r="CJ21" i="1"/>
  <c r="CJ15" i="1"/>
  <c r="CJ9" i="1"/>
  <c r="CQ21" i="1"/>
  <c r="CQ15" i="1"/>
  <c r="DJ9" i="1"/>
  <c r="CR21" i="1"/>
  <c r="CR15" i="1"/>
  <c r="CR9" i="1"/>
  <c r="CW21" i="1"/>
  <c r="CW15" i="1"/>
  <c r="CW9" i="1"/>
  <c r="DB21" i="1"/>
  <c r="DB15" i="1"/>
  <c r="DJ8" i="1"/>
  <c r="CI17" i="4"/>
  <c r="D8" i="1"/>
  <c r="V8" i="1" s="1"/>
  <c r="CH20" i="1"/>
  <c r="DJ20" i="1" s="1"/>
  <c r="CH22" i="1"/>
  <c r="DJ22" i="1" s="1"/>
  <c r="CH16" i="1"/>
  <c r="DJ16" i="1" s="1"/>
  <c r="CH10" i="1"/>
  <c r="DJ10" i="1" s="1"/>
  <c r="CQ11" i="2"/>
  <c r="CH11" i="2"/>
  <c r="DJ11" i="2" s="1"/>
  <c r="BI25" i="4"/>
  <c r="D25" i="4"/>
  <c r="BI19" i="4"/>
  <c r="D19" i="4"/>
  <c r="BI13" i="4"/>
  <c r="D13" i="4"/>
  <c r="BI29" i="4"/>
  <c r="AF29" i="4"/>
  <c r="BH29" i="4" s="1"/>
  <c r="BI23" i="4"/>
  <c r="AF23" i="4"/>
  <c r="BH23" i="4" s="1"/>
  <c r="BI17" i="4"/>
  <c r="AF17" i="4"/>
  <c r="BH17" i="4" s="1"/>
  <c r="BI11" i="4"/>
  <c r="AF11" i="4"/>
  <c r="BH11" i="4" s="1"/>
  <c r="D9" i="2"/>
  <c r="V9" i="2" s="1"/>
  <c r="CJ10" i="2"/>
  <c r="AE16" i="4"/>
  <c r="CI16" i="4" s="1"/>
  <c r="BI24" i="4"/>
  <c r="D24" i="4"/>
  <c r="BI18" i="4"/>
  <c r="D18" i="4"/>
  <c r="BI12" i="4"/>
  <c r="D12" i="4"/>
  <c r="L28" i="4"/>
  <c r="BP28" i="4" s="1"/>
  <c r="L10" i="4"/>
  <c r="BP10" i="4" s="1"/>
  <c r="BQ24" i="4"/>
  <c r="BQ18" i="4"/>
  <c r="BQ12" i="4"/>
  <c r="BV28" i="4"/>
  <c r="BV22" i="4"/>
  <c r="BV16" i="4"/>
  <c r="BV10" i="4"/>
  <c r="AN20" i="4"/>
  <c r="BG20" i="4" s="1"/>
  <c r="BV18" i="4"/>
  <c r="CA14" i="4"/>
  <c r="CH21" i="1"/>
  <c r="DJ21" i="1" s="1"/>
  <c r="W15" i="3"/>
  <c r="D15" i="3"/>
  <c r="V15" i="3" s="1"/>
  <c r="W9" i="3"/>
  <c r="D9" i="3"/>
  <c r="V9" i="3" s="1"/>
  <c r="DB9" i="1"/>
  <c r="CH15" i="1"/>
  <c r="DJ15" i="1" s="1"/>
  <c r="CQ9" i="1"/>
  <c r="CH14" i="1"/>
  <c r="DJ14" i="1" s="1"/>
  <c r="CQ8" i="1"/>
  <c r="W27" i="3"/>
  <c r="D27" i="3"/>
  <c r="V27" i="3" s="1"/>
  <c r="CH25" i="1"/>
  <c r="DJ25" i="1" s="1"/>
  <c r="CH19" i="1"/>
  <c r="DJ19" i="1" s="1"/>
  <c r="CH13" i="1"/>
  <c r="DJ13" i="1" s="1"/>
  <c r="BO10" i="2"/>
  <c r="CJ8" i="2"/>
  <c r="CR11" i="2"/>
  <c r="V22" i="3"/>
  <c r="W26" i="3"/>
  <c r="D26" i="3"/>
  <c r="V26" i="3" s="1"/>
  <c r="W20" i="3"/>
  <c r="D20" i="3"/>
  <c r="V20" i="3" s="1"/>
  <c r="W14" i="3"/>
  <c r="D14" i="3"/>
  <c r="V14" i="3" s="1"/>
  <c r="W8" i="3"/>
  <c r="D8" i="3"/>
  <c r="V8" i="3" s="1"/>
  <c r="AE22" i="4"/>
  <c r="CI22" i="4" s="1"/>
  <c r="BI28" i="4"/>
  <c r="BI22" i="4"/>
  <c r="BI16" i="4"/>
  <c r="BI10" i="4"/>
  <c r="L22" i="4"/>
  <c r="BP22" i="4" s="1"/>
  <c r="AE26" i="4"/>
  <c r="CI26" i="4" s="1"/>
  <c r="AE8" i="4"/>
  <c r="CI8" i="4" s="1"/>
  <c r="BV12" i="4"/>
  <c r="W21" i="3"/>
  <c r="D21" i="3"/>
  <c r="V21" i="3" s="1"/>
  <c r="CH24" i="1"/>
  <c r="DJ24" i="1" s="1"/>
  <c r="CH18" i="1"/>
  <c r="DJ18" i="1" s="1"/>
  <c r="CH12" i="1"/>
  <c r="DJ12" i="1" s="1"/>
  <c r="AM8" i="2"/>
  <c r="BO9" i="2"/>
  <c r="CW11" i="2"/>
  <c r="V29" i="3"/>
  <c r="V11" i="3"/>
  <c r="AE29" i="4"/>
  <c r="CI29" i="4" s="1"/>
  <c r="AE11" i="4"/>
  <c r="BQ27" i="4"/>
  <c r="L27" i="4"/>
  <c r="BQ21" i="4"/>
  <c r="L21" i="4"/>
  <c r="BP21" i="4" s="1"/>
  <c r="BQ15" i="4"/>
  <c r="L15" i="4"/>
  <c r="BP15" i="4" s="1"/>
  <c r="BQ9" i="4"/>
  <c r="L9" i="4"/>
  <c r="BQ25" i="4"/>
  <c r="AN25" i="4"/>
  <c r="BG25" i="4" s="1"/>
  <c r="BQ19" i="4"/>
  <c r="AN19" i="4"/>
  <c r="BQ13" i="4"/>
  <c r="AN13" i="4"/>
  <c r="BG29" i="4"/>
  <c r="BG23" i="4"/>
  <c r="CI23" i="4" s="1"/>
  <c r="BG17" i="4"/>
  <c r="BV25" i="4"/>
  <c r="CH23" i="1"/>
  <c r="DJ23" i="1" s="1"/>
  <c r="CH17" i="1"/>
  <c r="DJ17" i="1" s="1"/>
  <c r="CH11" i="1"/>
  <c r="DJ11" i="1" s="1"/>
  <c r="AE28" i="4"/>
  <c r="CI28" i="4" s="1"/>
  <c r="BQ26" i="4"/>
  <c r="L26" i="4"/>
  <c r="BP26" i="4" s="1"/>
  <c r="BQ20" i="4"/>
  <c r="L20" i="4"/>
  <c r="BP20" i="4" s="1"/>
  <c r="BQ14" i="4"/>
  <c r="L14" i="4"/>
  <c r="BQ8" i="4"/>
  <c r="L8" i="4"/>
  <c r="BP8" i="4" s="1"/>
  <c r="BV24" i="4"/>
  <c r="C1" i="8"/>
  <c r="B1" i="8"/>
  <c r="BP25" i="4" l="1"/>
  <c r="AE20" i="4"/>
  <c r="CI20" i="4" s="1"/>
  <c r="AE21" i="4"/>
  <c r="CI21" i="4" s="1"/>
  <c r="BP9" i="4"/>
  <c r="AE9" i="4"/>
  <c r="CI9" i="4" s="1"/>
  <c r="BH24" i="4"/>
  <c r="AE24" i="4"/>
  <c r="CI24" i="4" s="1"/>
  <c r="BP14" i="4"/>
  <c r="AE14" i="4"/>
  <c r="CI14" i="4" s="1"/>
  <c r="AE10" i="4"/>
  <c r="CI10" i="4" s="1"/>
  <c r="BG11" i="4"/>
  <c r="BG19" i="4"/>
  <c r="BP19" i="4"/>
  <c r="CH9" i="2"/>
  <c r="DJ9" i="2" s="1"/>
  <c r="CQ9" i="2"/>
  <c r="AE15" i="4"/>
  <c r="CI15" i="4" s="1"/>
  <c r="CH10" i="2"/>
  <c r="DJ10" i="2" s="1"/>
  <c r="CQ10" i="2"/>
  <c r="BH18" i="4"/>
  <c r="AE18" i="4"/>
  <c r="CI18" i="4" s="1"/>
  <c r="BH19" i="4"/>
  <c r="AE19" i="4"/>
  <c r="BG13" i="4"/>
  <c r="BP13" i="4"/>
  <c r="BP27" i="4"/>
  <c r="AE27" i="4"/>
  <c r="CI27" i="4" s="1"/>
  <c r="BH25" i="4"/>
  <c r="AE25" i="4"/>
  <c r="CI25" i="4" s="1"/>
  <c r="CI11" i="4"/>
  <c r="CQ8" i="2"/>
  <c r="BF8" i="2"/>
  <c r="DJ8" i="2" s="1"/>
  <c r="BH12" i="4"/>
  <c r="AE12" i="4"/>
  <c r="CI12" i="4" s="1"/>
  <c r="BH13" i="4"/>
  <c r="AE13" i="4"/>
  <c r="CI13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DE7" i="2" s="1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AA7" i="2" s="1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CO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O7" i="2"/>
  <c r="CX7" i="1"/>
  <c r="CL7" i="2"/>
  <c r="BP7" i="2"/>
  <c r="AB7" i="1"/>
  <c r="CI19" i="4" l="1"/>
  <c r="E7" i="6"/>
  <c r="N7" i="2"/>
  <c r="M7" i="2" s="1"/>
  <c r="CY7" i="2"/>
  <c r="CM7" i="2"/>
  <c r="Z7" i="2"/>
  <c r="CW7" i="2"/>
  <c r="DA7" i="2"/>
  <c r="DI7" i="2"/>
  <c r="BZ7" i="2"/>
  <c r="BO7" i="2" s="1"/>
  <c r="D7" i="6"/>
  <c r="AD7" i="2"/>
  <c r="DF7" i="2"/>
  <c r="BY7" i="4"/>
  <c r="BN7" i="4"/>
  <c r="BW7" i="4"/>
  <c r="CD7" i="4"/>
  <c r="AC7" i="3"/>
  <c r="AN7" i="1"/>
  <c r="BO7" i="4"/>
  <c r="BX7" i="4"/>
  <c r="DI7" i="1"/>
  <c r="BJ7" i="4"/>
  <c r="CF7" i="4"/>
  <c r="AA7" i="3"/>
  <c r="CZ7" i="1"/>
  <c r="DG7" i="1"/>
  <c r="BK7" i="4"/>
  <c r="BZ7" i="4"/>
  <c r="AA7" i="1"/>
  <c r="E7" i="1"/>
  <c r="D7" i="1" s="1"/>
  <c r="W7" i="4"/>
  <c r="BL7" i="4"/>
  <c r="CB7" i="4"/>
  <c r="CY7" i="1"/>
  <c r="DF7" i="1"/>
  <c r="CM7" i="1"/>
  <c r="CU7" i="1"/>
  <c r="BR7" i="4"/>
  <c r="AT7" i="4"/>
  <c r="Z7" i="3"/>
  <c r="Q7" i="5"/>
  <c r="AG7" i="4"/>
  <c r="AF7" i="4" s="1"/>
  <c r="AL7" i="5"/>
  <c r="BE7" i="5"/>
  <c r="V7" i="5"/>
  <c r="CC7" i="4"/>
  <c r="CV7" i="1"/>
  <c r="R7" i="4"/>
  <c r="AD7" i="5"/>
  <c r="AO7" i="4"/>
  <c r="AB7" i="3"/>
  <c r="CL7" i="1"/>
  <c r="N7" i="5"/>
  <c r="BB7" i="5"/>
  <c r="BT7" i="4"/>
  <c r="CH7" i="4"/>
  <c r="N7" i="1"/>
  <c r="H7" i="5"/>
  <c r="AT7" i="5"/>
  <c r="BM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CJ7" i="2"/>
  <c r="CI7" i="2"/>
  <c r="CH7" i="2"/>
  <c r="D7" i="2"/>
  <c r="V7" i="2" s="1"/>
  <c r="AM7" i="2"/>
  <c r="CQ7" i="2" s="1"/>
  <c r="DB7" i="2"/>
  <c r="CR7" i="1"/>
  <c r="W7" i="1"/>
  <c r="M7" i="1"/>
  <c r="V7" i="1" s="1"/>
  <c r="BV7" i="4"/>
  <c r="AN7" i="4"/>
  <c r="BG7" i="4" s="1"/>
  <c r="CA7" i="4"/>
  <c r="V7" i="3"/>
  <c r="BI7" i="4"/>
  <c r="DB7" i="1"/>
  <c r="CI7" i="1"/>
  <c r="CW7" i="1"/>
  <c r="AM7" i="1"/>
  <c r="BF7" i="1" s="1"/>
  <c r="I7" i="5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<sst xmlns="http://schemas.openxmlformats.org/spreadsheetml/2006/main" count="1857" uniqueCount="371">
  <si>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</si>
  <si>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</si>
  <si>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</si>
  <si>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</si>
  <si>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</si>
  <si>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</si>
  <si>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</si>
  <si>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</si>
  <si>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</si>
  <si>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</si>
  <si>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</si>
  <si>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</si>
  <si>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</si>
  <si>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</si>
  <si>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</si>
  <si>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</si>
  <si>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</si>
  <si>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</si>
  <si>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</si>
  <si>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</si>
  <si>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</si>
  <si>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</si>
  <si>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</si>
  <si>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</si>
  <si>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</si>
  <si>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</si>
  <si>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</si>
  <si>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</si>
  <si>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</si>
  <si>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</si>
  <si>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</si>
  <si>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</si>
  <si>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</si>
  <si>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</si>
  <si>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</si>
  <si>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</si>
  <si>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</si>
  <si>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</si>
  <si>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</si>
  <si>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</si>
  <si>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</si>
  <si>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</si>
  <si>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</si>
  <si>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</si>
  <si>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</si>
  <si>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</si>
  <si>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</si>
  <si>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</si>
  <si>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</si>
  <si>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</si>
  <si>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</si>
  <si>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</si>
  <si>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</si>
  <si>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</si>
  <si>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</si>
  <si>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</si>
  <si>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</si>
  <si>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</si>
  <si>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</si>
  <si>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</si>
  <si>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</si>
  <si>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</si>
  <si>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</si>
  <si>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</si>
  <si>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</si>
  <si>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</si>
  <si>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</si>
  <si>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</si>
  <si>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</si>
  <si>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</si>
  <si>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</si>
  <si>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</si>
  <si>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</si>
  <si>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</si>
  <si>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</si>
  <si>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</si>
  <si>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</si>
  <si>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</si>
  <si>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</si>
  <si>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</si>
  <si>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</si>
  <si>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</si>
  <si>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</si>
  <si>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</si>
  <si>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</si>
  <si>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</si>
  <si>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</si>
  <si>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</si>
  <si>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</si>
  <si>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</si>
  <si>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</si>
  <si>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</si>
  <si>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</si>
  <si>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</si>
  <si>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</si>
  <si>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</si>
  <si>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</si>
  <si>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</si>
  <si>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</si>
  <si>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</si>
  <si>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</si>
  <si>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</si>
  <si>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</si>
  <si>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</si>
  <si>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</si>
  <si>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</si>
  <si>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</si>
  <si>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</si>
  <si>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</si>
  <si>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</si>
  <si>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</si>
  <si>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</si>
  <si>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</si>
  <si>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</si>
  <si>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</si>
  <si>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</si>
  <si>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</si>
  <si>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</si>
  <si>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</si>
  <si>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</si>
  <si>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</si>
  <si>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</si>
  <si>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</si>
  <si>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</si>
  <si>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</si>
  <si>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</si>
  <si>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</si>
  <si>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</si>
  <si>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</si>
  <si>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</si>
  <si>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</si>
  <si>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</si>
  <si>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</si>
  <si>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</si>
  <si>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</si>
  <si>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</si>
  <si>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</si>
  <si>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</si>
  <si>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</si>
  <si>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</si>
  <si>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</si>
  <si>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</si>
  <si>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</si>
  <si>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</si>
  <si>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</si>
  <si>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</si>
  <si>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</si>
  <si>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</si>
  <si>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</si>
  <si>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</si>
  <si>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</si>
  <si>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</si>
  <si>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</si>
  <si>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</si>
  <si>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</si>
  <si>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</si>
  <si>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</si>
  <si>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</si>
  <si>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</si>
  <si>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</si>
  <si>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</si>
  <si>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</si>
  <si>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</si>
  <si>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</si>
  <si>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</si>
  <si>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</si>
  <si>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</si>
  <si>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</si>
  <si>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</si>
  <si>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</si>
  <si>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</si>
  <si>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</si>
  <si>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</si>
  <si>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</si>
  <si>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</si>
  <si>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</si>
  <si>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</si>
  <si>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</si>
  <si>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</si>
  <si>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</si>
  <si>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</si>
  <si>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</si>
  <si>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</si>
  <si>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</si>
  <si>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</si>
  <si>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</si>
  <si>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</si>
  <si>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</si>
  <si>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</si>
  <si>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</si>
  <si>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</si>
  <si>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</si>
  <si>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</si>
  <si>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</si>
  <si>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</si>
  <si>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</si>
  <si>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</si>
  <si>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</si>
  <si>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</si>
  <si>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</si>
  <si>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</si>
  <si>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</si>
  <si>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</si>
  <si>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</si>
  <si>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</si>
  <si>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</si>
  <si>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</si>
  <si>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</si>
  <si>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</si>
  <si>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</si>
  <si>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</si>
  <si>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</si>
  <si>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</si>
  <si>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</si>
  <si>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</si>
  <si>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</si>
  <si>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</si>
  <si>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</si>
  <si>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</si>
  <si>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</si>
  <si>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</si>
  <si>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</si>
  <si>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</si>
  <si>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</si>
  <si>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</si>
  <si>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</si>
  <si>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</si>
  <si>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</si>
  <si>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</si>
  <si>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</si>
  <si>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</si>
  <si>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</si>
  <si>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</si>
  <si>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</si>
  <si>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</si>
  <si>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</si>
  <si>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</si>
  <si>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</si>
  <si>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</si>
  <si>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</si>
  <si>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</si>
  <si>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</si>
  <si>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</si>
  <si>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</si>
  <si>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</si>
  <si>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</si>
  <si>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</si>
  <si>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</si>
  <si>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</si>
  <si>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</si>
  <si>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</si>
  <si>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</si>
  <si>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</si>
  <si>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</si>
  <si>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</si>
  <si>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</si>
  <si>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</si>
  <si>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</si>
  <si>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</si>
  <si>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</si>
  <si>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</si>
  <si>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</si>
  <si>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</si>
  <si>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</si>
  <si>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</si>
  <si>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</si>
  <si>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</si>
  <si>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</si>
  <si>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</si>
  <si>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</si>
  <si>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</si>
  <si>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</si>
  <si>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</si>
  <si>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</si>
  <si>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</si>
  <si>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</si>
  <si>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</si>
  <si>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</si>
  <si>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</si>
  <si>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</si>
  <si>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</si>
  <si>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</si>
  <si>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</si>
  <si>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</si>
  <si>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</si>
  <si>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</si>
  <si>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</si>
  <si>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</si>
  <si>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</si>
  <si>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</si>
  <si>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</si>
  <si>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</si>
  <si>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</si>
  <si>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</si>
  <si>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</si>
  <si>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</si>
  <si>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</si>
  <si>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</si>
  <si>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</si>
  <si>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</si>
  <si>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</si>
  <si>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</si>
  <si>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</si>
  <si>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</si>
  <si>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</si>
  <si>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</si>
  <si>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</si>
  <si>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</si>
  <si>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</si>
  <si>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</si>
  <si>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</si>
  <si>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</si>
  <si>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</si>
  <si>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</si>
  <si>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</si>
  <si>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</si>
  <si>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</si>
  <si>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44000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</si>
  <si>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</si>
  <si>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</si>
  <si>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</si>
  <si>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</si>
  <si>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</si>
  <si>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</si>
  <si>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44201</t>
  </si>
  <si>
    <t>大分市</t>
  </si>
  <si>
    <t/>
  </si>
  <si>
    <t>44202</t>
  </si>
  <si>
    <t>別府市</t>
  </si>
  <si>
    <t>44836</t>
  </si>
  <si>
    <t>別杵速見地域広域市町村圏事務組合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</si>
  <si>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</si>
  <si>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</si>
  <si>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</si>
  <si>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</si>
  <si>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</si>
  <si>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</si>
  <si>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</si>
  <si>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</si>
  <si>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</si>
  <si>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</si>
  <si>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</si>
  <si>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</si>
  <si>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</si>
  <si>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</si>
  <si>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44862</t>
  </si>
  <si>
    <t>宇佐・高田・国東広域事務組合</t>
  </si>
  <si>
    <t>44210</t>
  </si>
  <si>
    <t>杵築市</t>
  </si>
  <si>
    <t>別杵速見地域市町村圏事務組合</t>
  </si>
  <si>
    <t>44835</t>
  </si>
  <si>
    <t>杵築速見環境浄化組合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</si>
  <si>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</si>
  <si>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</si>
  <si>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</si>
  <si>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</si>
  <si>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</si>
  <si>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</si>
  <si>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</si>
  <si>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</si>
  <si>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</si>
  <si>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</si>
  <si>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</si>
  <si>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</si>
  <si>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</si>
  <si>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</si>
  <si>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44861</t>
  </si>
  <si>
    <t>玖珠九重行政事務組合</t>
  </si>
  <si>
    <t>44462</t>
  </si>
  <si>
    <t>玖珠町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</si>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</sst>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49</v>
      </c>
      <c r="B7" s="154" t="s">
        <v>317</v>
      </c>
      <c r="C7" s="138" t="s">
        <v>33</v>
      </c>
      <c r="D7" s="140">
        <f>SUM(E7,+L7)</f>
        <v>18088310</v>
      </c>
      <c r="E7" s="140">
        <f>SUM(F7:I7,K7)</f>
        <v>5253082</v>
      </c>
      <c r="F7" s="140">
        <f>SUM(F$8:F$207)</f>
        <v>441809</v>
      </c>
      <c r="G7" s="140">
        <f>SUM(G$8:G$207)</f>
        <v>7575</v>
      </c>
      <c r="H7" s="140">
        <f>SUM(H$8:H$207)</f>
        <v>2002500</v>
      </c>
      <c r="I7" s="140">
        <f>SUM(I$8:I$207)</f>
        <v>2102416</v>
      </c>
      <c r="J7" s="143" t="s">
        <v>314</v>
      </c>
      <c r="K7" s="140">
        <f>SUM(K$8:K$207)</f>
        <v>698782</v>
      </c>
      <c r="L7" s="140">
        <f>SUM(L$8:L$207)</f>
        <v>12835228</v>
      </c>
      <c r="M7" s="140">
        <f>SUM(N7,+U7)</f>
        <v>4094058</v>
      </c>
      <c r="N7" s="140">
        <f>SUM(O7:R7,T7)</f>
        <v>1493926</v>
      </c>
      <c r="O7" s="140">
        <f>SUM(O$8:O$207)</f>
        <v>420845</v>
      </c>
      <c r="P7" s="140">
        <f>SUM(P$8:P$207)</f>
        <v>2647</v>
      </c>
      <c r="Q7" s="140">
        <f>SUM(Q$8:Q$207)</f>
        <v>848100</v>
      </c>
      <c r="R7" s="140">
        <f>SUM(R$8:R$207)</f>
        <v>181967</v>
      </c>
      <c r="S7" s="143" t="s">
        <v>314</v>
      </c>
      <c r="T7" s="140">
        <f>SUM(T$8:T$207)</f>
        <v>40367</v>
      </c>
      <c r="U7" s="140">
        <f>SUM(U$8:U$207)</f>
        <v>2600132</v>
      </c>
      <c r="V7" s="140">
        <f t="shared" ref="V7:AA7" si="0">+SUM(D7,M7)</f>
        <v>22182368</v>
      </c>
      <c r="W7" s="140">
        <f t="shared" si="0"/>
        <v>6747008</v>
      </c>
      <c r="X7" s="140">
        <f t="shared" si="0"/>
        <v>862654</v>
      </c>
      <c r="Y7" s="140">
        <f t="shared" si="0"/>
        <v>10222</v>
      </c>
      <c r="Z7" s="140">
        <f t="shared" si="0"/>
        <v>2850600</v>
      </c>
      <c r="AA7" s="140">
        <f t="shared" si="0"/>
        <v>2284383</v>
      </c>
      <c r="AB7" s="142" t="str">
        <f>IF(+SUM(J7,S7)=0,"-",+SUM(J7,S7))</f>
        <v>-</v>
      </c>
      <c r="AC7" s="140">
        <f>+SUM(K7,T7)</f>
        <v>739149</v>
      </c>
      <c r="AD7" s="140">
        <f>+SUM(L7,U7)</f>
        <v>15435360</v>
      </c>
      <c r="AE7" s="140">
        <f>SUM(AF7,+AK7)</f>
        <v>1814378</v>
      </c>
      <c r="AF7" s="140">
        <f>SUM(AG7:AJ7)</f>
        <v>1810902</v>
      </c>
      <c r="AG7" s="140">
        <f t="shared" ref="AG7:AL7" si="1">SUM(AG$8:AG$207)</f>
        <v>10162</v>
      </c>
      <c r="AH7" s="140">
        <f t="shared" si="1"/>
        <v>1745975</v>
      </c>
      <c r="AI7" s="140">
        <f t="shared" si="1"/>
        <v>51479</v>
      </c>
      <c r="AJ7" s="140">
        <f t="shared" si="1"/>
        <v>3286</v>
      </c>
      <c r="AK7" s="140">
        <f t="shared" si="1"/>
        <v>3476</v>
      </c>
      <c r="AL7" s="140">
        <f t="shared" si="1"/>
        <v>52020</v>
      </c>
      <c r="AM7" s="140">
        <f>SUM(AN7,AS7,AW7,AX7,BD7)</f>
        <v>14567992</v>
      </c>
      <c r="AN7" s="140">
        <f>SUM(AO7:AR7)</f>
        <v>2973294</v>
      </c>
      <c r="AO7" s="140">
        <f>SUM(AO$8:AO$207)</f>
        <v>1622962</v>
      </c>
      <c r="AP7" s="140">
        <f>SUM(AP$8:AP$207)</f>
        <v>783351</v>
      </c>
      <c r="AQ7" s="140">
        <f>SUM(AQ$8:AQ$207)</f>
        <v>518151</v>
      </c>
      <c r="AR7" s="140">
        <f>SUM(AR$8:AR$207)</f>
        <v>48830</v>
      </c>
      <c r="AS7" s="140">
        <f>SUM(AT7:AV7)</f>
        <v>2899674</v>
      </c>
      <c r="AT7" s="140">
        <f>SUM(AT$8:AT$207)</f>
        <v>485393</v>
      </c>
      <c r="AU7" s="140">
        <f>SUM(AU$8:AU$207)</f>
        <v>2263071</v>
      </c>
      <c r="AV7" s="140">
        <f>SUM(AV$8:AV$207)</f>
        <v>151210</v>
      </c>
      <c r="AW7" s="140">
        <f>SUM(AW$8:AW$207)</f>
        <v>94843</v>
      </c>
      <c r="AX7" s="140">
        <f>SUM(AY7:BB7)</f>
        <v>8590879</v>
      </c>
      <c r="AY7" s="140">
        <f t="shared" ref="AY7:BE7" si="2">SUM(AY$8:AY$207)</f>
        <v>3178606</v>
      </c>
      <c r="AZ7" s="140">
        <f t="shared" si="2"/>
        <v>4679888</v>
      </c>
      <c r="BA7" s="140">
        <f t="shared" si="2"/>
        <v>260344</v>
      </c>
      <c r="BB7" s="140">
        <f t="shared" si="2"/>
        <v>472041</v>
      </c>
      <c r="BC7" s="140">
        <f t="shared" si="2"/>
        <v>839811</v>
      </c>
      <c r="BD7" s="140">
        <f t="shared" si="2"/>
        <v>9302</v>
      </c>
      <c r="BE7" s="140">
        <f t="shared" si="2"/>
        <v>814109</v>
      </c>
      <c r="BF7" s="140">
        <f>SUM(AE7,+AM7,+BE7)</f>
        <v>17196479</v>
      </c>
      <c r="BG7" s="140">
        <f>SUM(BH7,+BM7)</f>
        <v>1427437</v>
      </c>
      <c r="BH7" s="140">
        <f>SUM(BI7:BL7)</f>
        <v>1427437</v>
      </c>
      <c r="BI7" s="140">
        <f t="shared" ref="BI7:BN7" si="3">SUM(BI$8:BI$207)</f>
        <v>0</v>
      </c>
      <c r="BJ7" s="140">
        <f t="shared" si="3"/>
        <v>1427437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2216071</v>
      </c>
      <c r="BP7" s="140">
        <f>SUM(BQ7:BT7)</f>
        <v>483387</v>
      </c>
      <c r="BQ7" s="140">
        <f>SUM(BQ$8:BQ$207)</f>
        <v>262365</v>
      </c>
      <c r="BR7" s="140">
        <f>SUM(BR$8:BR$207)</f>
        <v>83441</v>
      </c>
      <c r="BS7" s="140">
        <f>SUM(BS$8:BS$207)</f>
        <v>137581</v>
      </c>
      <c r="BT7" s="140">
        <f>SUM(BT$8:BT$207)</f>
        <v>0</v>
      </c>
      <c r="BU7" s="140">
        <f>SUM(BV7:BX7)</f>
        <v>684950</v>
      </c>
      <c r="BV7" s="140">
        <f>SUM(BV$8:BV$207)</f>
        <v>47947</v>
      </c>
      <c r="BW7" s="140">
        <f>SUM(BW$8:BW$207)</f>
        <v>637003</v>
      </c>
      <c r="BX7" s="140">
        <f>SUM(BX$8:BX$207)</f>
        <v>0</v>
      </c>
      <c r="BY7" s="140">
        <f>SUM(BY$8:BY$207)</f>
        <v>0</v>
      </c>
      <c r="BZ7" s="140">
        <f>SUM(CA7:CD7)</f>
        <v>1041904</v>
      </c>
      <c r="CA7" s="140">
        <f t="shared" ref="CA7:CG7" si="4">SUM(CA$8:CA$207)</f>
        <v>333942</v>
      </c>
      <c r="CB7" s="140">
        <f t="shared" si="4"/>
        <v>643013</v>
      </c>
      <c r="CC7" s="140">
        <f t="shared" si="4"/>
        <v>0</v>
      </c>
      <c r="CD7" s="140">
        <f t="shared" si="4"/>
        <v>64949</v>
      </c>
      <c r="CE7" s="140">
        <f t="shared" si="4"/>
        <v>423943</v>
      </c>
      <c r="CF7" s="140">
        <f t="shared" si="4"/>
        <v>5830</v>
      </c>
      <c r="CG7" s="140">
        <f t="shared" si="4"/>
        <v>26607</v>
      </c>
      <c r="CH7" s="140">
        <f>SUM(BG7,+BO7,+CG7)</f>
        <v>3670115</v>
      </c>
      <c r="CI7" s="140">
        <f t="shared" ref="CI7:DJ7" si="5">SUM(AE7,+BG7)</f>
        <v>3241815</v>
      </c>
      <c r="CJ7" s="140">
        <f t="shared" si="5"/>
        <v>3238339</v>
      </c>
      <c r="CK7" s="140">
        <f t="shared" si="5"/>
        <v>10162</v>
      </c>
      <c r="CL7" s="140">
        <f t="shared" si="5"/>
        <v>3173412</v>
      </c>
      <c r="CM7" s="140">
        <f t="shared" si="5"/>
        <v>51479</v>
      </c>
      <c r="CN7" s="140">
        <f t="shared" si="5"/>
        <v>3286</v>
      </c>
      <c r="CO7" s="140">
        <f t="shared" si="5"/>
        <v>3476</v>
      </c>
      <c r="CP7" s="140">
        <f t="shared" si="5"/>
        <v>52020</v>
      </c>
      <c r="CQ7" s="140">
        <f t="shared" si="5"/>
        <v>16784063</v>
      </c>
      <c r="CR7" s="140">
        <f t="shared" si="5"/>
        <v>3456681</v>
      </c>
      <c r="CS7" s="140">
        <f t="shared" si="5"/>
        <v>1885327</v>
      </c>
      <c r="CT7" s="140">
        <f t="shared" si="5"/>
        <v>866792</v>
      </c>
      <c r="CU7" s="140">
        <f t="shared" si="5"/>
        <v>655732</v>
      </c>
      <c r="CV7" s="140">
        <f t="shared" si="5"/>
        <v>48830</v>
      </c>
      <c r="CW7" s="140">
        <f t="shared" si="5"/>
        <v>3584624</v>
      </c>
      <c r="CX7" s="140">
        <f t="shared" si="5"/>
        <v>533340</v>
      </c>
      <c r="CY7" s="140">
        <f t="shared" si="5"/>
        <v>2900074</v>
      </c>
      <c r="CZ7" s="140">
        <f t="shared" si="5"/>
        <v>151210</v>
      </c>
      <c r="DA7" s="140">
        <f t="shared" si="5"/>
        <v>94843</v>
      </c>
      <c r="DB7" s="140">
        <f t="shared" si="5"/>
        <v>9632783</v>
      </c>
      <c r="DC7" s="140">
        <f t="shared" si="5"/>
        <v>3512548</v>
      </c>
      <c r="DD7" s="140">
        <f t="shared" si="5"/>
        <v>5322901</v>
      </c>
      <c r="DE7" s="140">
        <f t="shared" si="5"/>
        <v>260344</v>
      </c>
      <c r="DF7" s="140">
        <f t="shared" si="5"/>
        <v>536990</v>
      </c>
      <c r="DG7" s="140">
        <f t="shared" si="5"/>
        <v>1263754</v>
      </c>
      <c r="DH7" s="140">
        <f t="shared" si="5"/>
        <v>15132</v>
      </c>
      <c r="DI7" s="140">
        <f t="shared" si="5"/>
        <v>840716</v>
      </c>
      <c r="DJ7" s="140">
        <f t="shared" si="5"/>
        <v>20866594</v>
      </c>
    </row>
    <row r="8" spans="1:114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SUM(E8,+L8)</f>
        <v>7787730</v>
      </c>
      <c r="E8" s="121">
        <f>SUM(F8:I8,K8)</f>
        <v>2769320</v>
      </c>
      <c r="F8" s="121">
        <v>21296</v>
      </c>
      <c r="G8" s="121">
        <v>0</v>
      </c>
      <c r="H8" s="121">
        <v>1333700</v>
      </c>
      <c r="I8" s="121">
        <v>1055044</v>
      </c>
      <c r="J8" s="122" t="s">
        <v>370</v>
      </c>
      <c r="K8" s="121">
        <v>359280</v>
      </c>
      <c r="L8" s="121">
        <v>5018410</v>
      </c>
      <c r="M8" s="121">
        <f>SUM(N8,+U8)</f>
        <v>449484</v>
      </c>
      <c r="N8" s="121">
        <f>SUM(O8:R8,T8)</f>
        <v>32124</v>
      </c>
      <c r="O8" s="121">
        <v>0</v>
      </c>
      <c r="P8" s="121">
        <v>0</v>
      </c>
      <c r="Q8" s="121">
        <v>28200</v>
      </c>
      <c r="R8" s="121">
        <v>3924</v>
      </c>
      <c r="S8" s="122" t="s">
        <v>370</v>
      </c>
      <c r="T8" s="121">
        <v>0</v>
      </c>
      <c r="U8" s="121">
        <v>417360</v>
      </c>
      <c r="V8" s="121">
        <f>+SUM(D8,M8)</f>
        <v>8237214</v>
      </c>
      <c r="W8" s="121">
        <f>+SUM(E8,N8)</f>
        <v>2801444</v>
      </c>
      <c r="X8" s="121">
        <f>+SUM(F8,O8)</f>
        <v>21296</v>
      </c>
      <c r="Y8" s="121">
        <f>+SUM(G8,P8)</f>
        <v>0</v>
      </c>
      <c r="Z8" s="121">
        <f>+SUM(H8,Q8)</f>
        <v>1361900</v>
      </c>
      <c r="AA8" s="121">
        <f>+SUM(I8,R8)</f>
        <v>1058968</v>
      </c>
      <c r="AB8" s="122" t="str">
        <f>IF(+SUM(J8,S8)=0,"-",+SUM(J8,S8))</f>
        <v>-</v>
      </c>
      <c r="AC8" s="121">
        <f>+SUM(K8,T8)</f>
        <v>359280</v>
      </c>
      <c r="AD8" s="121">
        <f>+SUM(L8,U8)</f>
        <v>5435770</v>
      </c>
      <c r="AE8" s="121">
        <f>SUM(AF8,+AK8)</f>
        <v>823928</v>
      </c>
      <c r="AF8" s="121">
        <f>SUM(AG8:AJ8)</f>
        <v>823928</v>
      </c>
      <c r="AG8" s="121">
        <v>0</v>
      </c>
      <c r="AH8" s="121">
        <v>815441</v>
      </c>
      <c r="AI8" s="121">
        <v>8487</v>
      </c>
      <c r="AJ8" s="121">
        <v>0</v>
      </c>
      <c r="AK8" s="121">
        <v>0</v>
      </c>
      <c r="AL8" s="121">
        <v>0</v>
      </c>
      <c r="AM8" s="121">
        <f>SUM(AN8,AS8,AW8,AX8,BD8)</f>
        <v>6506878</v>
      </c>
      <c r="AN8" s="121">
        <f>SUM(AO8:AR8)</f>
        <v>1723180</v>
      </c>
      <c r="AO8" s="121">
        <v>893091</v>
      </c>
      <c r="AP8" s="121">
        <v>423427</v>
      </c>
      <c r="AQ8" s="121">
        <v>366125</v>
      </c>
      <c r="AR8" s="121">
        <v>40537</v>
      </c>
      <c r="AS8" s="121">
        <f>SUM(AT8:AV8)</f>
        <v>761448</v>
      </c>
      <c r="AT8" s="121">
        <v>48767</v>
      </c>
      <c r="AU8" s="121">
        <v>621710</v>
      </c>
      <c r="AV8" s="121">
        <v>90971</v>
      </c>
      <c r="AW8" s="121">
        <v>51661</v>
      </c>
      <c r="AX8" s="121">
        <f>SUM(AY8:BB8)</f>
        <v>3970589</v>
      </c>
      <c r="AY8" s="121">
        <v>986861</v>
      </c>
      <c r="AZ8" s="121">
        <v>2881577</v>
      </c>
      <c r="BA8" s="121">
        <v>100576</v>
      </c>
      <c r="BB8" s="121">
        <v>1575</v>
      </c>
      <c r="BC8" s="121">
        <v>0</v>
      </c>
      <c r="BD8" s="121">
        <v>0</v>
      </c>
      <c r="BE8" s="121">
        <v>456924</v>
      </c>
      <c r="BF8" s="121">
        <f>SUM(AE8,+AM8,+BE8)</f>
        <v>7787730</v>
      </c>
      <c r="BG8" s="121">
        <f>SUM(BH8,+BM8)</f>
        <v>53222</v>
      </c>
      <c r="BH8" s="121">
        <f>SUM(BI8:BL8)</f>
        <v>53222</v>
      </c>
      <c r="BI8" s="121">
        <v>0</v>
      </c>
      <c r="BJ8" s="121">
        <v>53222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396262</v>
      </c>
      <c r="BP8" s="121">
        <f>SUM(BQ8:BT8)</f>
        <v>186159</v>
      </c>
      <c r="BQ8" s="121">
        <v>33335</v>
      </c>
      <c r="BR8" s="121">
        <v>70784</v>
      </c>
      <c r="BS8" s="121">
        <v>82040</v>
      </c>
      <c r="BT8" s="121">
        <v>0</v>
      </c>
      <c r="BU8" s="121">
        <f>SUM(BV8:BX8)</f>
        <v>176740</v>
      </c>
      <c r="BV8" s="121">
        <v>42438</v>
      </c>
      <c r="BW8" s="121">
        <v>134302</v>
      </c>
      <c r="BX8" s="121">
        <v>0</v>
      </c>
      <c r="BY8" s="121">
        <v>0</v>
      </c>
      <c r="BZ8" s="121">
        <f>SUM(CA8:CD8)</f>
        <v>33363</v>
      </c>
      <c r="CA8" s="121">
        <v>1162</v>
      </c>
      <c r="CB8" s="121">
        <v>32201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449484</v>
      </c>
      <c r="CI8" s="121">
        <f>SUM(AE8,+BG8)</f>
        <v>877150</v>
      </c>
      <c r="CJ8" s="121">
        <f>SUM(AF8,+BH8)</f>
        <v>877150</v>
      </c>
      <c r="CK8" s="121">
        <f>SUM(AG8,+BI8)</f>
        <v>0</v>
      </c>
      <c r="CL8" s="121">
        <f>SUM(AH8,+BJ8)</f>
        <v>868663</v>
      </c>
      <c r="CM8" s="121">
        <f>SUM(AI8,+BK8)</f>
        <v>8487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6903140</v>
      </c>
      <c r="CR8" s="121">
        <f>SUM(AN8,+BP8)</f>
        <v>1909339</v>
      </c>
      <c r="CS8" s="121">
        <f>SUM(AO8,+BQ8)</f>
        <v>926426</v>
      </c>
      <c r="CT8" s="121">
        <f>SUM(AP8,+BR8)</f>
        <v>494211</v>
      </c>
      <c r="CU8" s="121">
        <f>SUM(AQ8,+BS8)</f>
        <v>448165</v>
      </c>
      <c r="CV8" s="121">
        <f>SUM(AR8,+BT8)</f>
        <v>40537</v>
      </c>
      <c r="CW8" s="121">
        <f>SUM(AS8,+BU8)</f>
        <v>938188</v>
      </c>
      <c r="CX8" s="121">
        <f>SUM(AT8,+BV8)</f>
        <v>91205</v>
      </c>
      <c r="CY8" s="121">
        <f>SUM(AU8,+BW8)</f>
        <v>756012</v>
      </c>
      <c r="CZ8" s="121">
        <f>SUM(AV8,+BX8)</f>
        <v>90971</v>
      </c>
      <c r="DA8" s="121">
        <f>SUM(AW8,+BY8)</f>
        <v>51661</v>
      </c>
      <c r="DB8" s="121">
        <f>SUM(AX8,+BZ8)</f>
        <v>4003952</v>
      </c>
      <c r="DC8" s="121">
        <f>SUM(AY8,+CA8)</f>
        <v>988023</v>
      </c>
      <c r="DD8" s="121">
        <f>SUM(AZ8,+CB8)</f>
        <v>2913778</v>
      </c>
      <c r="DE8" s="121">
        <f>SUM(BA8,+CC8)</f>
        <v>100576</v>
      </c>
      <c r="DF8" s="121">
        <f>SUM(BB8,+CD8)</f>
        <v>1575</v>
      </c>
      <c r="DG8" s="121">
        <f>SUM(BC8,+CE8)</f>
        <v>0</v>
      </c>
      <c r="DH8" s="121">
        <f>SUM(BD8,+CF8)</f>
        <v>0</v>
      </c>
      <c r="DI8" s="121">
        <f>SUM(BE8,+CG8)</f>
        <v>456924</v>
      </c>
      <c r="DJ8" s="121">
        <f>SUM(BF8,+CH8)</f>
        <v>8237214</v>
      </c>
    </row>
    <row r="9" spans="1:114" s="136" customFormat="1" ht="13.5" customHeight="1" x14ac:dyDescent="0.15">
      <c r="A9" s="119" t="s">
        <v>49</v>
      </c>
      <c r="B9" s="120" t="s">
        <v>327</v>
      </c>
      <c r="C9" s="119" t="s">
        <v>328</v>
      </c>
      <c r="D9" s="121">
        <f>SUM(E9,+L9)</f>
        <v>1181615</v>
      </c>
      <c r="E9" s="121">
        <f>SUM(F9:I9,K9)</f>
        <v>173171</v>
      </c>
      <c r="F9" s="121">
        <v>0</v>
      </c>
      <c r="G9" s="121">
        <v>30</v>
      </c>
      <c r="H9" s="121">
        <v>0</v>
      </c>
      <c r="I9" s="121">
        <v>143248</v>
      </c>
      <c r="J9" s="122" t="s">
        <v>370</v>
      </c>
      <c r="K9" s="121">
        <v>29893</v>
      </c>
      <c r="L9" s="121">
        <v>1008444</v>
      </c>
      <c r="M9" s="121">
        <f>SUM(N9,+U9)</f>
        <v>157704</v>
      </c>
      <c r="N9" s="121">
        <f>SUM(O9:R9,T9)</f>
        <v>9983</v>
      </c>
      <c r="O9" s="121">
        <v>0</v>
      </c>
      <c r="P9" s="121">
        <v>0</v>
      </c>
      <c r="Q9" s="121">
        <v>0</v>
      </c>
      <c r="R9" s="121">
        <v>9983</v>
      </c>
      <c r="S9" s="122" t="s">
        <v>370</v>
      </c>
      <c r="T9" s="121">
        <v>0</v>
      </c>
      <c r="U9" s="121">
        <v>147721</v>
      </c>
      <c r="V9" s="121">
        <f>+SUM(D9,M9)</f>
        <v>1339319</v>
      </c>
      <c r="W9" s="121">
        <f>+SUM(E9,N9)</f>
        <v>183154</v>
      </c>
      <c r="X9" s="121">
        <f>+SUM(F9,O9)</f>
        <v>0</v>
      </c>
      <c r="Y9" s="121">
        <f>+SUM(G9,P9)</f>
        <v>30</v>
      </c>
      <c r="Z9" s="121">
        <f>+SUM(H9,Q9)</f>
        <v>0</v>
      </c>
      <c r="AA9" s="121">
        <f>+SUM(I9,R9)</f>
        <v>153231</v>
      </c>
      <c r="AB9" s="122" t="str">
        <f>IF(+SUM(J9,S9)=0,"-",+SUM(J9,S9))</f>
        <v>-</v>
      </c>
      <c r="AC9" s="121">
        <f>+SUM(K9,T9)</f>
        <v>29893</v>
      </c>
      <c r="AD9" s="121">
        <f>+SUM(L9,U9)</f>
        <v>1156165</v>
      </c>
      <c r="AE9" s="121">
        <f>SUM(AF9,+AK9)</f>
        <v>1603</v>
      </c>
      <c r="AF9" s="121">
        <f>SUM(AG9:AJ9)</f>
        <v>1603</v>
      </c>
      <c r="AG9" s="121">
        <v>0</v>
      </c>
      <c r="AH9" s="121">
        <v>0</v>
      </c>
      <c r="AI9" s="121">
        <v>275</v>
      </c>
      <c r="AJ9" s="121">
        <v>1328</v>
      </c>
      <c r="AK9" s="121">
        <v>0</v>
      </c>
      <c r="AL9" s="121">
        <v>0</v>
      </c>
      <c r="AM9" s="121">
        <f>SUM(AN9,AS9,AW9,AX9,BD9)</f>
        <v>831040</v>
      </c>
      <c r="AN9" s="121">
        <f>SUM(AO9:AR9)</f>
        <v>385437</v>
      </c>
      <c r="AO9" s="121">
        <v>116816</v>
      </c>
      <c r="AP9" s="121">
        <v>262615</v>
      </c>
      <c r="AQ9" s="121">
        <v>0</v>
      </c>
      <c r="AR9" s="121">
        <v>6006</v>
      </c>
      <c r="AS9" s="121">
        <f>SUM(AT9:AV9)</f>
        <v>125011</v>
      </c>
      <c r="AT9" s="121">
        <v>122178</v>
      </c>
      <c r="AU9" s="121">
        <v>0</v>
      </c>
      <c r="AV9" s="121">
        <v>2833</v>
      </c>
      <c r="AW9" s="121">
        <v>1491</v>
      </c>
      <c r="AX9" s="121">
        <f>SUM(AY9:BB9)</f>
        <v>319101</v>
      </c>
      <c r="AY9" s="121">
        <v>220303</v>
      </c>
      <c r="AZ9" s="121">
        <v>53417</v>
      </c>
      <c r="BA9" s="121">
        <v>0</v>
      </c>
      <c r="BB9" s="121">
        <v>45381</v>
      </c>
      <c r="BC9" s="121">
        <v>335437</v>
      </c>
      <c r="BD9" s="121">
        <v>0</v>
      </c>
      <c r="BE9" s="121">
        <v>13535</v>
      </c>
      <c r="BF9" s="121">
        <f>SUM(AE9,+AM9,+BE9)</f>
        <v>846178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157704</v>
      </c>
      <c r="BP9" s="121">
        <f>SUM(BQ9:BT9)</f>
        <v>57054</v>
      </c>
      <c r="BQ9" s="121">
        <v>31740</v>
      </c>
      <c r="BR9" s="121">
        <v>12657</v>
      </c>
      <c r="BS9" s="121">
        <v>12657</v>
      </c>
      <c r="BT9" s="121">
        <v>0</v>
      </c>
      <c r="BU9" s="121">
        <f>SUM(BV9:BX9)</f>
        <v>24267</v>
      </c>
      <c r="BV9" s="121">
        <v>1397</v>
      </c>
      <c r="BW9" s="121">
        <v>22870</v>
      </c>
      <c r="BX9" s="121">
        <v>0</v>
      </c>
      <c r="BY9" s="121">
        <v>0</v>
      </c>
      <c r="BZ9" s="121">
        <f>SUM(CA9:CD9)</f>
        <v>76383</v>
      </c>
      <c r="CA9" s="121">
        <v>24727</v>
      </c>
      <c r="CB9" s="121">
        <v>0</v>
      </c>
      <c r="CC9" s="121">
        <v>0</v>
      </c>
      <c r="CD9" s="121">
        <v>51656</v>
      </c>
      <c r="CE9" s="121">
        <v>0</v>
      </c>
      <c r="CF9" s="121">
        <v>0</v>
      </c>
      <c r="CG9" s="121">
        <v>0</v>
      </c>
      <c r="CH9" s="121">
        <f>SUM(BG9,+BO9,+CG9)</f>
        <v>157704</v>
      </c>
      <c r="CI9" s="121">
        <f>SUM(AE9,+BG9)</f>
        <v>1603</v>
      </c>
      <c r="CJ9" s="121">
        <f>SUM(AF9,+BH9)</f>
        <v>1603</v>
      </c>
      <c r="CK9" s="121">
        <f>SUM(AG9,+BI9)</f>
        <v>0</v>
      </c>
      <c r="CL9" s="121">
        <f>SUM(AH9,+BJ9)</f>
        <v>0</v>
      </c>
      <c r="CM9" s="121">
        <f>SUM(AI9,+BK9)</f>
        <v>275</v>
      </c>
      <c r="CN9" s="121">
        <f>SUM(AJ9,+BL9)</f>
        <v>1328</v>
      </c>
      <c r="CO9" s="121">
        <f>SUM(AK9,+BM9)</f>
        <v>0</v>
      </c>
      <c r="CP9" s="121">
        <f>SUM(AL9,+BN9)</f>
        <v>0</v>
      </c>
      <c r="CQ9" s="121">
        <f>SUM(AM9,+BO9)</f>
        <v>988744</v>
      </c>
      <c r="CR9" s="121">
        <f>SUM(AN9,+BP9)</f>
        <v>442491</v>
      </c>
      <c r="CS9" s="121">
        <f>SUM(AO9,+BQ9)</f>
        <v>148556</v>
      </c>
      <c r="CT9" s="121">
        <f>SUM(AP9,+BR9)</f>
        <v>275272</v>
      </c>
      <c r="CU9" s="121">
        <f>SUM(AQ9,+BS9)</f>
        <v>12657</v>
      </c>
      <c r="CV9" s="121">
        <f>SUM(AR9,+BT9)</f>
        <v>6006</v>
      </c>
      <c r="CW9" s="121">
        <f>SUM(AS9,+BU9)</f>
        <v>149278</v>
      </c>
      <c r="CX9" s="121">
        <f>SUM(AT9,+BV9)</f>
        <v>123575</v>
      </c>
      <c r="CY9" s="121">
        <f>SUM(AU9,+BW9)</f>
        <v>22870</v>
      </c>
      <c r="CZ9" s="121">
        <f>SUM(AV9,+BX9)</f>
        <v>2833</v>
      </c>
      <c r="DA9" s="121">
        <f>SUM(AW9,+BY9)</f>
        <v>1491</v>
      </c>
      <c r="DB9" s="121">
        <f>SUM(AX9,+BZ9)</f>
        <v>395484</v>
      </c>
      <c r="DC9" s="121">
        <f>SUM(AY9,+CA9)</f>
        <v>245030</v>
      </c>
      <c r="DD9" s="121">
        <f>SUM(AZ9,+CB9)</f>
        <v>53417</v>
      </c>
      <c r="DE9" s="121">
        <f>SUM(BA9,+CC9)</f>
        <v>0</v>
      </c>
      <c r="DF9" s="121">
        <f>SUM(BB9,+CD9)</f>
        <v>97037</v>
      </c>
      <c r="DG9" s="121">
        <f>SUM(BC9,+CE9)</f>
        <v>335437</v>
      </c>
      <c r="DH9" s="121">
        <f>SUM(BD9,+CF9)</f>
        <v>0</v>
      </c>
      <c r="DI9" s="121">
        <f>SUM(BE9,+CG9)</f>
        <v>13535</v>
      </c>
      <c r="DJ9" s="121">
        <f>SUM(BF9,+CH9)</f>
        <v>1003882</v>
      </c>
    </row>
    <row r="10" spans="1:114" s="136" customFormat="1" ht="13.5" customHeight="1" x14ac:dyDescent="0.15">
      <c r="A10" s="119" t="s">
        <v>49</v>
      </c>
      <c r="B10" s="120" t="s">
        <v>331</v>
      </c>
      <c r="C10" s="119" t="s">
        <v>332</v>
      </c>
      <c r="D10" s="121">
        <f>SUM(E10,+L10)</f>
        <v>1876778</v>
      </c>
      <c r="E10" s="121">
        <f>SUM(F10:I10,K10)</f>
        <v>1001804</v>
      </c>
      <c r="F10" s="121">
        <v>419355</v>
      </c>
      <c r="G10" s="121">
        <v>6000</v>
      </c>
      <c r="H10" s="121">
        <v>396500</v>
      </c>
      <c r="I10" s="121">
        <v>116423</v>
      </c>
      <c r="J10" s="122" t="s">
        <v>370</v>
      </c>
      <c r="K10" s="121">
        <v>63526</v>
      </c>
      <c r="L10" s="121">
        <v>874974</v>
      </c>
      <c r="M10" s="121">
        <f>SUM(N10,+U10)</f>
        <v>344949</v>
      </c>
      <c r="N10" s="121">
        <f>SUM(O10:R10,T10)</f>
        <v>1680</v>
      </c>
      <c r="O10" s="121">
        <v>0</v>
      </c>
      <c r="P10" s="121">
        <v>0</v>
      </c>
      <c r="Q10" s="121">
        <v>0</v>
      </c>
      <c r="R10" s="121">
        <v>1590</v>
      </c>
      <c r="S10" s="122" t="s">
        <v>370</v>
      </c>
      <c r="T10" s="121">
        <v>90</v>
      </c>
      <c r="U10" s="121">
        <v>343269</v>
      </c>
      <c r="V10" s="121">
        <f>+SUM(D10,M10)</f>
        <v>2221727</v>
      </c>
      <c r="W10" s="121">
        <f>+SUM(E10,N10)</f>
        <v>1003484</v>
      </c>
      <c r="X10" s="121">
        <f>+SUM(F10,O10)</f>
        <v>419355</v>
      </c>
      <c r="Y10" s="121">
        <f>+SUM(G10,P10)</f>
        <v>6000</v>
      </c>
      <c r="Z10" s="121">
        <f>+SUM(H10,Q10)</f>
        <v>396500</v>
      </c>
      <c r="AA10" s="121">
        <f>+SUM(I10,R10)</f>
        <v>118013</v>
      </c>
      <c r="AB10" s="122" t="str">
        <f>IF(+SUM(J10,S10)=0,"-",+SUM(J10,S10))</f>
        <v>-</v>
      </c>
      <c r="AC10" s="121">
        <f>+SUM(K10,T10)</f>
        <v>63616</v>
      </c>
      <c r="AD10" s="121">
        <f>+SUM(L10,U10)</f>
        <v>1218243</v>
      </c>
      <c r="AE10" s="121">
        <f>SUM(AF10,+AK10)</f>
        <v>857415</v>
      </c>
      <c r="AF10" s="121">
        <f>SUM(AG10:AJ10)</f>
        <v>857415</v>
      </c>
      <c r="AG10" s="121">
        <v>0</v>
      </c>
      <c r="AH10" s="121">
        <v>857415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1007194</v>
      </c>
      <c r="AN10" s="121">
        <f>SUM(AO10:AR10)</f>
        <v>59215</v>
      </c>
      <c r="AO10" s="121">
        <v>59215</v>
      </c>
      <c r="AP10" s="121">
        <v>0</v>
      </c>
      <c r="AQ10" s="121">
        <v>0</v>
      </c>
      <c r="AR10" s="121">
        <v>0</v>
      </c>
      <c r="AS10" s="121">
        <f>SUM(AT10:AV10)</f>
        <v>246131</v>
      </c>
      <c r="AT10" s="121">
        <v>0</v>
      </c>
      <c r="AU10" s="121">
        <v>237453</v>
      </c>
      <c r="AV10" s="121">
        <v>8678</v>
      </c>
      <c r="AW10" s="121">
        <v>0</v>
      </c>
      <c r="AX10" s="121">
        <f>SUM(AY10:BB10)</f>
        <v>696759</v>
      </c>
      <c r="AY10" s="121">
        <v>291719</v>
      </c>
      <c r="AZ10" s="121">
        <v>313957</v>
      </c>
      <c r="BA10" s="121">
        <v>6930</v>
      </c>
      <c r="BB10" s="121">
        <v>84153</v>
      </c>
      <c r="BC10" s="121">
        <v>0</v>
      </c>
      <c r="BD10" s="121">
        <v>5089</v>
      </c>
      <c r="BE10" s="121">
        <v>12169</v>
      </c>
      <c r="BF10" s="121">
        <f>SUM(AE10,+AM10,+BE10)</f>
        <v>1876778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343238</v>
      </c>
      <c r="BP10" s="121">
        <f>SUM(BQ10:BT10)</f>
        <v>30478</v>
      </c>
      <c r="BQ10" s="121">
        <v>30478</v>
      </c>
      <c r="BR10" s="121">
        <v>0</v>
      </c>
      <c r="BS10" s="121">
        <v>0</v>
      </c>
      <c r="BT10" s="121">
        <v>0</v>
      </c>
      <c r="BU10" s="121">
        <f>SUM(BV10:BX10)</f>
        <v>109137</v>
      </c>
      <c r="BV10" s="121">
        <v>57</v>
      </c>
      <c r="BW10" s="121">
        <v>109080</v>
      </c>
      <c r="BX10" s="121">
        <v>0</v>
      </c>
      <c r="BY10" s="121">
        <v>0</v>
      </c>
      <c r="BZ10" s="121">
        <f>SUM(CA10:CD10)</f>
        <v>201863</v>
      </c>
      <c r="CA10" s="121">
        <v>11168</v>
      </c>
      <c r="CB10" s="121">
        <v>183303</v>
      </c>
      <c r="CC10" s="121">
        <v>0</v>
      </c>
      <c r="CD10" s="121">
        <v>7392</v>
      </c>
      <c r="CE10" s="121">
        <v>0</v>
      </c>
      <c r="CF10" s="121">
        <v>1760</v>
      </c>
      <c r="CG10" s="121">
        <v>1711</v>
      </c>
      <c r="CH10" s="121">
        <f>SUM(BG10,+BO10,+CG10)</f>
        <v>344949</v>
      </c>
      <c r="CI10" s="121">
        <f>SUM(AE10,+BG10)</f>
        <v>857415</v>
      </c>
      <c r="CJ10" s="121">
        <f>SUM(AF10,+BH10)</f>
        <v>857415</v>
      </c>
      <c r="CK10" s="121">
        <f>SUM(AG10,+BI10)</f>
        <v>0</v>
      </c>
      <c r="CL10" s="121">
        <f>SUM(AH10,+BJ10)</f>
        <v>857415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1350432</v>
      </c>
      <c r="CR10" s="121">
        <f>SUM(AN10,+BP10)</f>
        <v>89693</v>
      </c>
      <c r="CS10" s="121">
        <f>SUM(AO10,+BQ10)</f>
        <v>89693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355268</v>
      </c>
      <c r="CX10" s="121">
        <f>SUM(AT10,+BV10)</f>
        <v>57</v>
      </c>
      <c r="CY10" s="121">
        <f>SUM(AU10,+BW10)</f>
        <v>346533</v>
      </c>
      <c r="CZ10" s="121">
        <f>SUM(AV10,+BX10)</f>
        <v>8678</v>
      </c>
      <c r="DA10" s="121">
        <f>SUM(AW10,+BY10)</f>
        <v>0</v>
      </c>
      <c r="DB10" s="121">
        <f>SUM(AX10,+BZ10)</f>
        <v>898622</v>
      </c>
      <c r="DC10" s="121">
        <f>SUM(AY10,+CA10)</f>
        <v>302887</v>
      </c>
      <c r="DD10" s="121">
        <f>SUM(AZ10,+CB10)</f>
        <v>497260</v>
      </c>
      <c r="DE10" s="121">
        <f>SUM(BA10,+CC10)</f>
        <v>6930</v>
      </c>
      <c r="DF10" s="121">
        <f>SUM(BB10,+CD10)</f>
        <v>91545</v>
      </c>
      <c r="DG10" s="121">
        <f>SUM(BC10,+CE10)</f>
        <v>0</v>
      </c>
      <c r="DH10" s="121">
        <f>SUM(BD10,+CF10)</f>
        <v>6849</v>
      </c>
      <c r="DI10" s="121">
        <f>SUM(BE10,+CG10)</f>
        <v>13880</v>
      </c>
      <c r="DJ10" s="121">
        <f>SUM(BF10,+CH10)</f>
        <v>2221727</v>
      </c>
    </row>
    <row r="11" spans="1:114" s="136" customFormat="1" ht="13.5" customHeight="1" x14ac:dyDescent="0.15">
      <c r="A11" s="119" t="s">
        <v>49</v>
      </c>
      <c r="B11" s="120" t="s">
        <v>333</v>
      </c>
      <c r="C11" s="119" t="s">
        <v>334</v>
      </c>
      <c r="D11" s="121">
        <f>SUM(E11,+L11)</f>
        <v>1062766</v>
      </c>
      <c r="E11" s="121">
        <f>SUM(F11:I11,K11)</f>
        <v>182209</v>
      </c>
      <c r="F11" s="121">
        <v>0</v>
      </c>
      <c r="G11" s="121">
        <v>1000</v>
      </c>
      <c r="H11" s="121">
        <v>0</v>
      </c>
      <c r="I11" s="121">
        <v>130370</v>
      </c>
      <c r="J11" s="122" t="s">
        <v>370</v>
      </c>
      <c r="K11" s="121">
        <v>50839</v>
      </c>
      <c r="L11" s="121">
        <v>880557</v>
      </c>
      <c r="M11" s="121">
        <f>SUM(N11,+U11)</f>
        <v>349587</v>
      </c>
      <c r="N11" s="121">
        <f>SUM(O11:R11,T11)</f>
        <v>51223</v>
      </c>
      <c r="O11" s="121">
        <v>0</v>
      </c>
      <c r="P11" s="121">
        <v>0</v>
      </c>
      <c r="Q11" s="121">
        <v>0</v>
      </c>
      <c r="R11" s="121">
        <v>50387</v>
      </c>
      <c r="S11" s="122" t="s">
        <v>370</v>
      </c>
      <c r="T11" s="121">
        <v>836</v>
      </c>
      <c r="U11" s="121">
        <v>298364</v>
      </c>
      <c r="V11" s="121">
        <f>+SUM(D11,M11)</f>
        <v>1412353</v>
      </c>
      <c r="W11" s="121">
        <f>+SUM(E11,N11)</f>
        <v>233432</v>
      </c>
      <c r="X11" s="121">
        <f>+SUM(F11,O11)</f>
        <v>0</v>
      </c>
      <c r="Y11" s="121">
        <f>+SUM(G11,P11)</f>
        <v>1000</v>
      </c>
      <c r="Z11" s="121">
        <f>+SUM(H11,Q11)</f>
        <v>0</v>
      </c>
      <c r="AA11" s="121">
        <f>+SUM(I11,R11)</f>
        <v>180757</v>
      </c>
      <c r="AB11" s="122" t="str">
        <f>IF(+SUM(J11,S11)=0,"-",+SUM(J11,S11))</f>
        <v>-</v>
      </c>
      <c r="AC11" s="121">
        <f>+SUM(K11,T11)</f>
        <v>51675</v>
      </c>
      <c r="AD11" s="121">
        <f>+SUM(L11,U11)</f>
        <v>1178921</v>
      </c>
      <c r="AE11" s="121">
        <f>SUM(AF11,+AK11)</f>
        <v>25630</v>
      </c>
      <c r="AF11" s="121">
        <f>SUM(AG11:AJ11)</f>
        <v>25630</v>
      </c>
      <c r="AG11" s="121">
        <v>0</v>
      </c>
      <c r="AH11" s="121">
        <v>4972</v>
      </c>
      <c r="AI11" s="121">
        <v>18700</v>
      </c>
      <c r="AJ11" s="121">
        <v>1958</v>
      </c>
      <c r="AK11" s="121">
        <v>0</v>
      </c>
      <c r="AL11" s="121">
        <v>0</v>
      </c>
      <c r="AM11" s="121">
        <f>SUM(AN11,AS11,AW11,AX11,BD11)</f>
        <v>954590</v>
      </c>
      <c r="AN11" s="121">
        <f>SUM(AO11:AR11)</f>
        <v>115256</v>
      </c>
      <c r="AO11" s="121">
        <v>115256</v>
      </c>
      <c r="AP11" s="121">
        <v>0</v>
      </c>
      <c r="AQ11" s="121">
        <v>0</v>
      </c>
      <c r="AR11" s="121">
        <v>0</v>
      </c>
      <c r="AS11" s="121">
        <f>SUM(AT11:AV11)</f>
        <v>95173</v>
      </c>
      <c r="AT11" s="121">
        <v>1393</v>
      </c>
      <c r="AU11" s="121">
        <v>92291</v>
      </c>
      <c r="AV11" s="121">
        <v>1489</v>
      </c>
      <c r="AW11" s="121">
        <v>0</v>
      </c>
      <c r="AX11" s="121">
        <f>SUM(AY11:BB11)</f>
        <v>743864</v>
      </c>
      <c r="AY11" s="121">
        <v>409159</v>
      </c>
      <c r="AZ11" s="121">
        <v>321441</v>
      </c>
      <c r="BA11" s="121">
        <v>7080</v>
      </c>
      <c r="BB11" s="121">
        <v>6184</v>
      </c>
      <c r="BC11" s="121">
        <v>0</v>
      </c>
      <c r="BD11" s="121">
        <v>297</v>
      </c>
      <c r="BE11" s="121">
        <v>82546</v>
      </c>
      <c r="BF11" s="121">
        <f>SUM(AE11,+AM11,+BE11)</f>
        <v>1062766</v>
      </c>
      <c r="BG11" s="121">
        <f>SUM(BH11,+BM11)</f>
        <v>30690</v>
      </c>
      <c r="BH11" s="121">
        <f>SUM(BI11:BL11)</f>
        <v>30690</v>
      </c>
      <c r="BI11" s="121">
        <v>0</v>
      </c>
      <c r="BJ11" s="121">
        <v>30690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311990</v>
      </c>
      <c r="BP11" s="121">
        <f>SUM(BQ11:BT11)</f>
        <v>36950</v>
      </c>
      <c r="BQ11" s="121">
        <v>36950</v>
      </c>
      <c r="BR11" s="121">
        <v>0</v>
      </c>
      <c r="BS11" s="121">
        <v>0</v>
      </c>
      <c r="BT11" s="121">
        <v>0</v>
      </c>
      <c r="BU11" s="121">
        <f>SUM(BV11:BX11)</f>
        <v>35937</v>
      </c>
      <c r="BV11" s="121">
        <v>621</v>
      </c>
      <c r="BW11" s="121">
        <v>35316</v>
      </c>
      <c r="BX11" s="121">
        <v>0</v>
      </c>
      <c r="BY11" s="121">
        <v>0</v>
      </c>
      <c r="BZ11" s="121">
        <f>SUM(CA11:CD11)</f>
        <v>239103</v>
      </c>
      <c r="CA11" s="121">
        <v>191109</v>
      </c>
      <c r="CB11" s="121">
        <v>47994</v>
      </c>
      <c r="CC11" s="121">
        <v>0</v>
      </c>
      <c r="CD11" s="121">
        <v>0</v>
      </c>
      <c r="CE11" s="121">
        <v>0</v>
      </c>
      <c r="CF11" s="121">
        <v>0</v>
      </c>
      <c r="CG11" s="121">
        <v>6907</v>
      </c>
      <c r="CH11" s="121">
        <f>SUM(BG11,+BO11,+CG11)</f>
        <v>349587</v>
      </c>
      <c r="CI11" s="121">
        <f>SUM(AE11,+BG11)</f>
        <v>56320</v>
      </c>
      <c r="CJ11" s="121">
        <f>SUM(AF11,+BH11)</f>
        <v>56320</v>
      </c>
      <c r="CK11" s="121">
        <f>SUM(AG11,+BI11)</f>
        <v>0</v>
      </c>
      <c r="CL11" s="121">
        <f>SUM(AH11,+BJ11)</f>
        <v>35662</v>
      </c>
      <c r="CM11" s="121">
        <f>SUM(AI11,+BK11)</f>
        <v>18700</v>
      </c>
      <c r="CN11" s="121">
        <f>SUM(AJ11,+BL11)</f>
        <v>1958</v>
      </c>
      <c r="CO11" s="121">
        <f>SUM(AK11,+BM11)</f>
        <v>0</v>
      </c>
      <c r="CP11" s="121">
        <f>SUM(AL11,+BN11)</f>
        <v>0</v>
      </c>
      <c r="CQ11" s="121">
        <f>SUM(AM11,+BO11)</f>
        <v>1266580</v>
      </c>
      <c r="CR11" s="121">
        <f>SUM(AN11,+BP11)</f>
        <v>152206</v>
      </c>
      <c r="CS11" s="121">
        <f>SUM(AO11,+BQ11)</f>
        <v>152206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131110</v>
      </c>
      <c r="CX11" s="121">
        <f>SUM(AT11,+BV11)</f>
        <v>2014</v>
      </c>
      <c r="CY11" s="121">
        <f>SUM(AU11,+BW11)</f>
        <v>127607</v>
      </c>
      <c r="CZ11" s="121">
        <f>SUM(AV11,+BX11)</f>
        <v>1489</v>
      </c>
      <c r="DA11" s="121">
        <f>SUM(AW11,+BY11)</f>
        <v>0</v>
      </c>
      <c r="DB11" s="121">
        <f>SUM(AX11,+BZ11)</f>
        <v>982967</v>
      </c>
      <c r="DC11" s="121">
        <f>SUM(AY11,+CA11)</f>
        <v>600268</v>
      </c>
      <c r="DD11" s="121">
        <f>SUM(AZ11,+CB11)</f>
        <v>369435</v>
      </c>
      <c r="DE11" s="121">
        <f>SUM(BA11,+CC11)</f>
        <v>7080</v>
      </c>
      <c r="DF11" s="121">
        <f>SUM(BB11,+CD11)</f>
        <v>6184</v>
      </c>
      <c r="DG11" s="121">
        <f>SUM(BC11,+CE11)</f>
        <v>0</v>
      </c>
      <c r="DH11" s="121">
        <f>SUM(BD11,+CF11)</f>
        <v>297</v>
      </c>
      <c r="DI11" s="121">
        <f>SUM(BE11,+CG11)</f>
        <v>89453</v>
      </c>
      <c r="DJ11" s="121">
        <f>SUM(BF11,+CH11)</f>
        <v>1412353</v>
      </c>
    </row>
    <row r="12" spans="1:114" s="136" customFormat="1" ht="13.5" customHeight="1" x14ac:dyDescent="0.15">
      <c r="A12" s="119" t="s">
        <v>49</v>
      </c>
      <c r="B12" s="120" t="s">
        <v>335</v>
      </c>
      <c r="C12" s="119" t="s">
        <v>336</v>
      </c>
      <c r="D12" s="121">
        <f>SUM(E12,+L12)</f>
        <v>1506239</v>
      </c>
      <c r="E12" s="121">
        <f>SUM(F12:I12,K12)</f>
        <v>434249</v>
      </c>
      <c r="F12" s="121">
        <v>0</v>
      </c>
      <c r="G12" s="121">
        <v>196</v>
      </c>
      <c r="H12" s="121">
        <v>212900</v>
      </c>
      <c r="I12" s="121">
        <v>178041</v>
      </c>
      <c r="J12" s="122" t="s">
        <v>370</v>
      </c>
      <c r="K12" s="121">
        <v>43112</v>
      </c>
      <c r="L12" s="121">
        <v>1071990</v>
      </c>
      <c r="M12" s="121">
        <f>SUM(N12,+U12)</f>
        <v>110544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370</v>
      </c>
      <c r="T12" s="121">
        <v>0</v>
      </c>
      <c r="U12" s="121">
        <v>110544</v>
      </c>
      <c r="V12" s="121">
        <f>+SUM(D12,M12)</f>
        <v>1616783</v>
      </c>
      <c r="W12" s="121">
        <f>+SUM(E12,N12)</f>
        <v>434249</v>
      </c>
      <c r="X12" s="121">
        <f>+SUM(F12,O12)</f>
        <v>0</v>
      </c>
      <c r="Y12" s="121">
        <f>+SUM(G12,P12)</f>
        <v>196</v>
      </c>
      <c r="Z12" s="121">
        <f>+SUM(H12,Q12)</f>
        <v>212900</v>
      </c>
      <c r="AA12" s="121">
        <f>+SUM(I12,R12)</f>
        <v>178041</v>
      </c>
      <c r="AB12" s="122" t="str">
        <f>IF(+SUM(J12,S12)=0,"-",+SUM(J12,S12))</f>
        <v>-</v>
      </c>
      <c r="AC12" s="121">
        <f>+SUM(K12,T12)</f>
        <v>43112</v>
      </c>
      <c r="AD12" s="121">
        <f>+SUM(L12,U12)</f>
        <v>1182534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1469681</v>
      </c>
      <c r="AN12" s="121">
        <f>SUM(AO12:AR12)</f>
        <v>164979</v>
      </c>
      <c r="AO12" s="121">
        <v>132866</v>
      </c>
      <c r="AP12" s="121">
        <v>24187</v>
      </c>
      <c r="AQ12" s="121">
        <v>7926</v>
      </c>
      <c r="AR12" s="121">
        <v>0</v>
      </c>
      <c r="AS12" s="121">
        <f>SUM(AT12:AV12)</f>
        <v>565241</v>
      </c>
      <c r="AT12" s="121">
        <v>8141</v>
      </c>
      <c r="AU12" s="121">
        <v>546567</v>
      </c>
      <c r="AV12" s="121">
        <v>10533</v>
      </c>
      <c r="AW12" s="121">
        <v>13531</v>
      </c>
      <c r="AX12" s="121">
        <f>SUM(AY12:BB12)</f>
        <v>725930</v>
      </c>
      <c r="AY12" s="121">
        <v>219409</v>
      </c>
      <c r="AZ12" s="121">
        <v>449462</v>
      </c>
      <c r="BA12" s="121">
        <v>38022</v>
      </c>
      <c r="BB12" s="121">
        <v>19037</v>
      </c>
      <c r="BC12" s="121">
        <v>0</v>
      </c>
      <c r="BD12" s="121">
        <v>0</v>
      </c>
      <c r="BE12" s="121">
        <v>36558</v>
      </c>
      <c r="BF12" s="121">
        <f>SUM(AE12,+AM12,+BE12)</f>
        <v>1506239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110544</v>
      </c>
      <c r="BP12" s="121">
        <f>SUM(BQ12:BT12)</f>
        <v>3304</v>
      </c>
      <c r="BQ12" s="121">
        <v>3304</v>
      </c>
      <c r="BR12" s="121">
        <v>0</v>
      </c>
      <c r="BS12" s="121">
        <v>0</v>
      </c>
      <c r="BT12" s="121">
        <v>0</v>
      </c>
      <c r="BU12" s="121">
        <f>SUM(BV12:BX12)</f>
        <v>88581</v>
      </c>
      <c r="BV12" s="121">
        <v>3434</v>
      </c>
      <c r="BW12" s="121">
        <v>85147</v>
      </c>
      <c r="BX12" s="121">
        <v>0</v>
      </c>
      <c r="BY12" s="121">
        <v>0</v>
      </c>
      <c r="BZ12" s="121">
        <f>SUM(CA12:CD12)</f>
        <v>18659</v>
      </c>
      <c r="CA12" s="121">
        <v>14</v>
      </c>
      <c r="CB12" s="121">
        <v>18645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110544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1580225</v>
      </c>
      <c r="CR12" s="121">
        <f>SUM(AN12,+BP12)</f>
        <v>168283</v>
      </c>
      <c r="CS12" s="121">
        <f>SUM(AO12,+BQ12)</f>
        <v>136170</v>
      </c>
      <c r="CT12" s="121">
        <f>SUM(AP12,+BR12)</f>
        <v>24187</v>
      </c>
      <c r="CU12" s="121">
        <f>SUM(AQ12,+BS12)</f>
        <v>7926</v>
      </c>
      <c r="CV12" s="121">
        <f>SUM(AR12,+BT12)</f>
        <v>0</v>
      </c>
      <c r="CW12" s="121">
        <f>SUM(AS12,+BU12)</f>
        <v>653822</v>
      </c>
      <c r="CX12" s="121">
        <f>SUM(AT12,+BV12)</f>
        <v>11575</v>
      </c>
      <c r="CY12" s="121">
        <f>SUM(AU12,+BW12)</f>
        <v>631714</v>
      </c>
      <c r="CZ12" s="121">
        <f>SUM(AV12,+BX12)</f>
        <v>10533</v>
      </c>
      <c r="DA12" s="121">
        <f>SUM(AW12,+BY12)</f>
        <v>13531</v>
      </c>
      <c r="DB12" s="121">
        <f>SUM(AX12,+BZ12)</f>
        <v>744589</v>
      </c>
      <c r="DC12" s="121">
        <f>SUM(AY12,+CA12)</f>
        <v>219423</v>
      </c>
      <c r="DD12" s="121">
        <f>SUM(AZ12,+CB12)</f>
        <v>468107</v>
      </c>
      <c r="DE12" s="121">
        <f>SUM(BA12,+CC12)</f>
        <v>38022</v>
      </c>
      <c r="DF12" s="121">
        <f>SUM(BB12,+CD12)</f>
        <v>19037</v>
      </c>
      <c r="DG12" s="121">
        <f>SUM(BC12,+CE12)</f>
        <v>0</v>
      </c>
      <c r="DH12" s="121">
        <f>SUM(BD12,+CF12)</f>
        <v>0</v>
      </c>
      <c r="DI12" s="121">
        <f>SUM(BE12,+CG12)</f>
        <v>36558</v>
      </c>
      <c r="DJ12" s="121">
        <f>SUM(BF12,+CH12)</f>
        <v>1616783</v>
      </c>
    </row>
    <row r="13" spans="1:114" s="136" customFormat="1" ht="13.5" customHeight="1" x14ac:dyDescent="0.15">
      <c r="A13" s="119" t="s">
        <v>49</v>
      </c>
      <c r="B13" s="120" t="s">
        <v>337</v>
      </c>
      <c r="C13" s="119" t="s">
        <v>338</v>
      </c>
      <c r="D13" s="121">
        <f>SUM(E13,+L13)</f>
        <v>544910</v>
      </c>
      <c r="E13" s="121">
        <f>SUM(F13:I13,K13)</f>
        <v>79046</v>
      </c>
      <c r="F13" s="121">
        <v>0</v>
      </c>
      <c r="G13" s="121">
        <v>0</v>
      </c>
      <c r="H13" s="121">
        <v>9300</v>
      </c>
      <c r="I13" s="121">
        <v>42588</v>
      </c>
      <c r="J13" s="122" t="s">
        <v>370</v>
      </c>
      <c r="K13" s="121">
        <v>27158</v>
      </c>
      <c r="L13" s="121">
        <v>465864</v>
      </c>
      <c r="M13" s="121">
        <f>SUM(N13,+U13)</f>
        <v>60235</v>
      </c>
      <c r="N13" s="121">
        <f>SUM(O13:R13,T13)</f>
        <v>37</v>
      </c>
      <c r="O13" s="121">
        <v>0</v>
      </c>
      <c r="P13" s="121">
        <v>0</v>
      </c>
      <c r="Q13" s="121">
        <v>0</v>
      </c>
      <c r="R13" s="121">
        <v>37</v>
      </c>
      <c r="S13" s="122" t="s">
        <v>370</v>
      </c>
      <c r="T13" s="121">
        <v>0</v>
      </c>
      <c r="U13" s="121">
        <v>60198</v>
      </c>
      <c r="V13" s="121">
        <f>+SUM(D13,M13)</f>
        <v>605145</v>
      </c>
      <c r="W13" s="121">
        <f>+SUM(E13,N13)</f>
        <v>79083</v>
      </c>
      <c r="X13" s="121">
        <f>+SUM(F13,O13)</f>
        <v>0</v>
      </c>
      <c r="Y13" s="121">
        <f>+SUM(G13,P13)</f>
        <v>0</v>
      </c>
      <c r="Z13" s="121">
        <f>+SUM(H13,Q13)</f>
        <v>9300</v>
      </c>
      <c r="AA13" s="121">
        <f>+SUM(I13,R13)</f>
        <v>42625</v>
      </c>
      <c r="AB13" s="122" t="str">
        <f>IF(+SUM(J13,S13)=0,"-",+SUM(J13,S13))</f>
        <v>-</v>
      </c>
      <c r="AC13" s="121">
        <f>+SUM(K13,T13)</f>
        <v>27158</v>
      </c>
      <c r="AD13" s="121">
        <f>+SUM(L13,U13)</f>
        <v>526062</v>
      </c>
      <c r="AE13" s="121">
        <f>SUM(AF13,+AK13)</f>
        <v>23361</v>
      </c>
      <c r="AF13" s="121">
        <f>SUM(AG13:AJ13)</f>
        <v>23361</v>
      </c>
      <c r="AG13" s="121">
        <v>0</v>
      </c>
      <c r="AH13" s="121">
        <v>16504</v>
      </c>
      <c r="AI13" s="121">
        <v>6857</v>
      </c>
      <c r="AJ13" s="121">
        <v>0</v>
      </c>
      <c r="AK13" s="121">
        <v>0</v>
      </c>
      <c r="AL13" s="121">
        <v>0</v>
      </c>
      <c r="AM13" s="121">
        <f>SUM(AN13,AS13,AW13,AX13,BD13)</f>
        <v>493540</v>
      </c>
      <c r="AN13" s="121">
        <f>SUM(AO13:AR13)</f>
        <v>81249</v>
      </c>
      <c r="AO13" s="121">
        <v>53574</v>
      </c>
      <c r="AP13" s="121">
        <v>6996</v>
      </c>
      <c r="AQ13" s="121">
        <v>20679</v>
      </c>
      <c r="AR13" s="121">
        <v>0</v>
      </c>
      <c r="AS13" s="121">
        <f>SUM(AT13:AV13)</f>
        <v>327961</v>
      </c>
      <c r="AT13" s="121">
        <v>206930</v>
      </c>
      <c r="AU13" s="121">
        <v>104842</v>
      </c>
      <c r="AV13" s="121">
        <v>16189</v>
      </c>
      <c r="AW13" s="121">
        <v>10394</v>
      </c>
      <c r="AX13" s="121">
        <f>SUM(AY13:BB13)</f>
        <v>73936</v>
      </c>
      <c r="AY13" s="121">
        <v>0</v>
      </c>
      <c r="AZ13" s="121">
        <v>54577</v>
      </c>
      <c r="BA13" s="121">
        <v>0</v>
      </c>
      <c r="BB13" s="121">
        <v>19359</v>
      </c>
      <c r="BC13" s="121">
        <v>0</v>
      </c>
      <c r="BD13" s="121">
        <v>0</v>
      </c>
      <c r="BE13" s="121">
        <v>28009</v>
      </c>
      <c r="BF13" s="121">
        <f>SUM(AE13,+AM13,+BE13)</f>
        <v>544910</v>
      </c>
      <c r="BG13" s="121">
        <f>SUM(BH13,+BM13)</f>
        <v>550</v>
      </c>
      <c r="BH13" s="121">
        <f>SUM(BI13:BL13)</f>
        <v>550</v>
      </c>
      <c r="BI13" s="121">
        <v>0</v>
      </c>
      <c r="BJ13" s="121">
        <v>550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59119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16130</v>
      </c>
      <c r="BV13" s="121">
        <v>0</v>
      </c>
      <c r="BW13" s="121">
        <v>16130</v>
      </c>
      <c r="BX13" s="121">
        <v>0</v>
      </c>
      <c r="BY13" s="121">
        <v>0</v>
      </c>
      <c r="BZ13" s="121">
        <f>SUM(CA13:CD13)</f>
        <v>38919</v>
      </c>
      <c r="CA13" s="121">
        <v>0</v>
      </c>
      <c r="CB13" s="121">
        <v>38919</v>
      </c>
      <c r="CC13" s="121">
        <v>0</v>
      </c>
      <c r="CD13" s="121">
        <v>0</v>
      </c>
      <c r="CE13" s="121">
        <v>0</v>
      </c>
      <c r="CF13" s="121">
        <v>4070</v>
      </c>
      <c r="CG13" s="121">
        <v>566</v>
      </c>
      <c r="CH13" s="121">
        <f>SUM(BG13,+BO13,+CG13)</f>
        <v>60235</v>
      </c>
      <c r="CI13" s="121">
        <f>SUM(AE13,+BG13)</f>
        <v>23911</v>
      </c>
      <c r="CJ13" s="121">
        <f>SUM(AF13,+BH13)</f>
        <v>23911</v>
      </c>
      <c r="CK13" s="121">
        <f>SUM(AG13,+BI13)</f>
        <v>0</v>
      </c>
      <c r="CL13" s="121">
        <f>SUM(AH13,+BJ13)</f>
        <v>17054</v>
      </c>
      <c r="CM13" s="121">
        <f>SUM(AI13,+BK13)</f>
        <v>6857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552659</v>
      </c>
      <c r="CR13" s="121">
        <f>SUM(AN13,+BP13)</f>
        <v>81249</v>
      </c>
      <c r="CS13" s="121">
        <f>SUM(AO13,+BQ13)</f>
        <v>53574</v>
      </c>
      <c r="CT13" s="121">
        <f>SUM(AP13,+BR13)</f>
        <v>6996</v>
      </c>
      <c r="CU13" s="121">
        <f>SUM(AQ13,+BS13)</f>
        <v>20679</v>
      </c>
      <c r="CV13" s="121">
        <f>SUM(AR13,+BT13)</f>
        <v>0</v>
      </c>
      <c r="CW13" s="121">
        <f>SUM(AS13,+BU13)</f>
        <v>344091</v>
      </c>
      <c r="CX13" s="121">
        <f>SUM(AT13,+BV13)</f>
        <v>206930</v>
      </c>
      <c r="CY13" s="121">
        <f>SUM(AU13,+BW13)</f>
        <v>120972</v>
      </c>
      <c r="CZ13" s="121">
        <f>SUM(AV13,+BX13)</f>
        <v>16189</v>
      </c>
      <c r="DA13" s="121">
        <f>SUM(AW13,+BY13)</f>
        <v>10394</v>
      </c>
      <c r="DB13" s="121">
        <f>SUM(AX13,+BZ13)</f>
        <v>112855</v>
      </c>
      <c r="DC13" s="121">
        <f>SUM(AY13,+CA13)</f>
        <v>0</v>
      </c>
      <c r="DD13" s="121">
        <f>SUM(AZ13,+CB13)</f>
        <v>93496</v>
      </c>
      <c r="DE13" s="121">
        <f>SUM(BA13,+CC13)</f>
        <v>0</v>
      </c>
      <c r="DF13" s="121">
        <f>SUM(BB13,+CD13)</f>
        <v>19359</v>
      </c>
      <c r="DG13" s="121">
        <f>SUM(BC13,+CE13)</f>
        <v>0</v>
      </c>
      <c r="DH13" s="121">
        <f>SUM(BD13,+CF13)</f>
        <v>4070</v>
      </c>
      <c r="DI13" s="121">
        <f>SUM(BE13,+CG13)</f>
        <v>28575</v>
      </c>
      <c r="DJ13" s="121">
        <f>SUM(BF13,+CH13)</f>
        <v>605145</v>
      </c>
    </row>
    <row r="14" spans="1:114" s="136" customFormat="1" ht="13.5" customHeight="1" x14ac:dyDescent="0.15">
      <c r="A14" s="119" t="s">
        <v>49</v>
      </c>
      <c r="B14" s="120" t="s">
        <v>339</v>
      </c>
      <c r="C14" s="119" t="s">
        <v>340</v>
      </c>
      <c r="D14" s="121">
        <f>SUM(E14,+L14)</f>
        <v>363550</v>
      </c>
      <c r="E14" s="121">
        <f>SUM(F14:I14,K14)</f>
        <v>46258</v>
      </c>
      <c r="F14" s="121">
        <v>1158</v>
      </c>
      <c r="G14" s="121">
        <v>0</v>
      </c>
      <c r="H14" s="121">
        <v>22100</v>
      </c>
      <c r="I14" s="121">
        <v>18004</v>
      </c>
      <c r="J14" s="122" t="s">
        <v>370</v>
      </c>
      <c r="K14" s="121">
        <v>4996</v>
      </c>
      <c r="L14" s="121">
        <v>317292</v>
      </c>
      <c r="M14" s="121">
        <f>SUM(N14,+U14)</f>
        <v>72045</v>
      </c>
      <c r="N14" s="121">
        <f>SUM(O14:R14,T14)</f>
        <v>10670</v>
      </c>
      <c r="O14" s="121">
        <v>5025</v>
      </c>
      <c r="P14" s="121">
        <v>2647</v>
      </c>
      <c r="Q14" s="121">
        <v>0</v>
      </c>
      <c r="R14" s="121">
        <v>2998</v>
      </c>
      <c r="S14" s="122" t="s">
        <v>370</v>
      </c>
      <c r="T14" s="121">
        <v>0</v>
      </c>
      <c r="U14" s="121">
        <v>61375</v>
      </c>
      <c r="V14" s="121">
        <f>+SUM(D14,M14)</f>
        <v>435595</v>
      </c>
      <c r="W14" s="121">
        <f>+SUM(E14,N14)</f>
        <v>56928</v>
      </c>
      <c r="X14" s="121">
        <f>+SUM(F14,O14)</f>
        <v>6183</v>
      </c>
      <c r="Y14" s="121">
        <f>+SUM(G14,P14)</f>
        <v>2647</v>
      </c>
      <c r="Z14" s="121">
        <f>+SUM(H14,Q14)</f>
        <v>22100</v>
      </c>
      <c r="AA14" s="121">
        <f>+SUM(I14,R14)</f>
        <v>21002</v>
      </c>
      <c r="AB14" s="122" t="str">
        <f>IF(+SUM(J14,S14)=0,"-",+SUM(J14,S14))</f>
        <v>-</v>
      </c>
      <c r="AC14" s="121">
        <f>+SUM(K14,T14)</f>
        <v>4996</v>
      </c>
      <c r="AD14" s="121">
        <f>+SUM(L14,U14)</f>
        <v>378667</v>
      </c>
      <c r="AE14" s="121">
        <f>SUM(AF14,+AK14)</f>
        <v>30798</v>
      </c>
      <c r="AF14" s="121">
        <f>SUM(AG14:AJ14)</f>
        <v>27322</v>
      </c>
      <c r="AG14" s="121">
        <v>10162</v>
      </c>
      <c r="AH14" s="121">
        <v>0</v>
      </c>
      <c r="AI14" s="121">
        <v>17160</v>
      </c>
      <c r="AJ14" s="121">
        <v>0</v>
      </c>
      <c r="AK14" s="121">
        <v>3476</v>
      </c>
      <c r="AL14" s="121">
        <v>0</v>
      </c>
      <c r="AM14" s="121">
        <f>SUM(AN14,AS14,AW14,AX14,BD14)</f>
        <v>331740</v>
      </c>
      <c r="AN14" s="121">
        <f>SUM(AO14:AR14)</f>
        <v>44647</v>
      </c>
      <c r="AO14" s="121">
        <v>44647</v>
      </c>
      <c r="AP14" s="121">
        <v>0</v>
      </c>
      <c r="AQ14" s="121">
        <v>0</v>
      </c>
      <c r="AR14" s="121">
        <v>0</v>
      </c>
      <c r="AS14" s="121">
        <f>SUM(AT14:AV14)</f>
        <v>15051</v>
      </c>
      <c r="AT14" s="121">
        <v>13506</v>
      </c>
      <c r="AU14" s="121">
        <v>0</v>
      </c>
      <c r="AV14" s="121">
        <v>1545</v>
      </c>
      <c r="AW14" s="121">
        <v>8966</v>
      </c>
      <c r="AX14" s="121">
        <f>SUM(AY14:BB14)</f>
        <v>263076</v>
      </c>
      <c r="AY14" s="121">
        <v>113763</v>
      </c>
      <c r="AZ14" s="121">
        <v>18680</v>
      </c>
      <c r="BA14" s="121">
        <v>13061</v>
      </c>
      <c r="BB14" s="121">
        <v>117572</v>
      </c>
      <c r="BC14" s="121">
        <v>0</v>
      </c>
      <c r="BD14" s="121">
        <v>0</v>
      </c>
      <c r="BE14" s="121">
        <v>1012</v>
      </c>
      <c r="BF14" s="121">
        <f>SUM(AE14,+AM14,+BE14)</f>
        <v>363550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64482</v>
      </c>
      <c r="BP14" s="121">
        <f>SUM(BQ14:BT14)</f>
        <v>25006</v>
      </c>
      <c r="BQ14" s="121">
        <v>25006</v>
      </c>
      <c r="BR14" s="121">
        <v>0</v>
      </c>
      <c r="BS14" s="121">
        <v>0</v>
      </c>
      <c r="BT14" s="121">
        <v>0</v>
      </c>
      <c r="BU14" s="121">
        <f>SUM(BV14:BX14)</f>
        <v>32235</v>
      </c>
      <c r="BV14" s="121">
        <v>0</v>
      </c>
      <c r="BW14" s="121">
        <v>32235</v>
      </c>
      <c r="BX14" s="121">
        <v>0</v>
      </c>
      <c r="BY14" s="121">
        <v>0</v>
      </c>
      <c r="BZ14" s="121">
        <f>SUM(CA14:CD14)</f>
        <v>7241</v>
      </c>
      <c r="CA14" s="121">
        <v>4029</v>
      </c>
      <c r="CB14" s="121">
        <v>3212</v>
      </c>
      <c r="CC14" s="121">
        <v>0</v>
      </c>
      <c r="CD14" s="121">
        <v>0</v>
      </c>
      <c r="CE14" s="121">
        <v>0</v>
      </c>
      <c r="CF14" s="121">
        <v>0</v>
      </c>
      <c r="CG14" s="121">
        <v>7563</v>
      </c>
      <c r="CH14" s="121">
        <f>SUM(BG14,+BO14,+CG14)</f>
        <v>72045</v>
      </c>
      <c r="CI14" s="121">
        <f>SUM(AE14,+BG14)</f>
        <v>30798</v>
      </c>
      <c r="CJ14" s="121">
        <f>SUM(AF14,+BH14)</f>
        <v>27322</v>
      </c>
      <c r="CK14" s="121">
        <f>SUM(AG14,+BI14)</f>
        <v>10162</v>
      </c>
      <c r="CL14" s="121">
        <f>SUM(AH14,+BJ14)</f>
        <v>0</v>
      </c>
      <c r="CM14" s="121">
        <f>SUM(AI14,+BK14)</f>
        <v>17160</v>
      </c>
      <c r="CN14" s="121">
        <f>SUM(AJ14,+BL14)</f>
        <v>0</v>
      </c>
      <c r="CO14" s="121">
        <f>SUM(AK14,+BM14)</f>
        <v>3476</v>
      </c>
      <c r="CP14" s="121">
        <f>SUM(AL14,+BN14)</f>
        <v>0</v>
      </c>
      <c r="CQ14" s="121">
        <f>SUM(AM14,+BO14)</f>
        <v>396222</v>
      </c>
      <c r="CR14" s="121">
        <f>SUM(AN14,+BP14)</f>
        <v>69653</v>
      </c>
      <c r="CS14" s="121">
        <f>SUM(AO14,+BQ14)</f>
        <v>69653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47286</v>
      </c>
      <c r="CX14" s="121">
        <f>SUM(AT14,+BV14)</f>
        <v>13506</v>
      </c>
      <c r="CY14" s="121">
        <f>SUM(AU14,+BW14)</f>
        <v>32235</v>
      </c>
      <c r="CZ14" s="121">
        <f>SUM(AV14,+BX14)</f>
        <v>1545</v>
      </c>
      <c r="DA14" s="121">
        <f>SUM(AW14,+BY14)</f>
        <v>8966</v>
      </c>
      <c r="DB14" s="121">
        <f>SUM(AX14,+BZ14)</f>
        <v>270317</v>
      </c>
      <c r="DC14" s="121">
        <f>SUM(AY14,+CA14)</f>
        <v>117792</v>
      </c>
      <c r="DD14" s="121">
        <f>SUM(AZ14,+CB14)</f>
        <v>21892</v>
      </c>
      <c r="DE14" s="121">
        <f>SUM(BA14,+CC14)</f>
        <v>13061</v>
      </c>
      <c r="DF14" s="121">
        <f>SUM(BB14,+CD14)</f>
        <v>117572</v>
      </c>
      <c r="DG14" s="121">
        <f>SUM(BC14,+CE14)</f>
        <v>0</v>
      </c>
      <c r="DH14" s="121">
        <f>SUM(BD14,+CF14)</f>
        <v>0</v>
      </c>
      <c r="DI14" s="121">
        <f>SUM(BE14,+CG14)</f>
        <v>8575</v>
      </c>
      <c r="DJ14" s="121">
        <f>SUM(BF14,+CH14)</f>
        <v>435595</v>
      </c>
    </row>
    <row r="15" spans="1:114" s="136" customFormat="1" ht="13.5" customHeight="1" x14ac:dyDescent="0.15">
      <c r="A15" s="119" t="s">
        <v>49</v>
      </c>
      <c r="B15" s="120" t="s">
        <v>341</v>
      </c>
      <c r="C15" s="119" t="s">
        <v>342</v>
      </c>
      <c r="D15" s="121">
        <f>SUM(E15,+L15)</f>
        <v>373162</v>
      </c>
      <c r="E15" s="121">
        <f>SUM(F15:I15,K15)</f>
        <v>97480</v>
      </c>
      <c r="F15" s="121">
        <v>0</v>
      </c>
      <c r="G15" s="121">
        <v>0</v>
      </c>
      <c r="H15" s="121">
        <v>28000</v>
      </c>
      <c r="I15" s="121">
        <v>45543</v>
      </c>
      <c r="J15" s="122" t="s">
        <v>370</v>
      </c>
      <c r="K15" s="121">
        <v>23937</v>
      </c>
      <c r="L15" s="121">
        <v>275682</v>
      </c>
      <c r="M15" s="121">
        <f>SUM(N15,+U15)</f>
        <v>58485</v>
      </c>
      <c r="N15" s="121">
        <f>SUM(O15:R15,T15)</f>
        <v>10000</v>
      </c>
      <c r="O15" s="121">
        <v>0</v>
      </c>
      <c r="P15" s="121">
        <v>0</v>
      </c>
      <c r="Q15" s="121">
        <v>0</v>
      </c>
      <c r="R15" s="121">
        <v>0</v>
      </c>
      <c r="S15" s="122" t="s">
        <v>370</v>
      </c>
      <c r="T15" s="121">
        <v>10000</v>
      </c>
      <c r="U15" s="121">
        <v>48485</v>
      </c>
      <c r="V15" s="121">
        <f>+SUM(D15,M15)</f>
        <v>431647</v>
      </c>
      <c r="W15" s="121">
        <f>+SUM(E15,N15)</f>
        <v>107480</v>
      </c>
      <c r="X15" s="121">
        <f>+SUM(F15,O15)</f>
        <v>0</v>
      </c>
      <c r="Y15" s="121">
        <f>+SUM(G15,P15)</f>
        <v>0</v>
      </c>
      <c r="Z15" s="121">
        <f>+SUM(H15,Q15)</f>
        <v>28000</v>
      </c>
      <c r="AA15" s="121">
        <f>+SUM(I15,R15)</f>
        <v>45543</v>
      </c>
      <c r="AB15" s="122" t="str">
        <f>IF(+SUM(J15,S15)=0,"-",+SUM(J15,S15))</f>
        <v>-</v>
      </c>
      <c r="AC15" s="121">
        <f>+SUM(K15,T15)</f>
        <v>33937</v>
      </c>
      <c r="AD15" s="121">
        <f>+SUM(L15,U15)</f>
        <v>324167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268744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50067</v>
      </c>
      <c r="AT15" s="121">
        <v>0</v>
      </c>
      <c r="AU15" s="121">
        <v>50067</v>
      </c>
      <c r="AV15" s="121">
        <v>0</v>
      </c>
      <c r="AW15" s="121">
        <v>8800</v>
      </c>
      <c r="AX15" s="121">
        <f>SUM(AY15:BB15)</f>
        <v>209877</v>
      </c>
      <c r="AY15" s="121">
        <v>132531</v>
      </c>
      <c r="AZ15" s="121">
        <v>74856</v>
      </c>
      <c r="BA15" s="121">
        <v>0</v>
      </c>
      <c r="BB15" s="121">
        <v>2490</v>
      </c>
      <c r="BC15" s="121">
        <v>0</v>
      </c>
      <c r="BD15" s="121">
        <v>0</v>
      </c>
      <c r="BE15" s="121">
        <v>104418</v>
      </c>
      <c r="BF15" s="121">
        <f>SUM(AE15,+AM15,+BE15)</f>
        <v>373162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58485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34621</v>
      </c>
      <c r="BV15" s="121">
        <v>0</v>
      </c>
      <c r="BW15" s="121">
        <v>34621</v>
      </c>
      <c r="BX15" s="121">
        <v>0</v>
      </c>
      <c r="BY15" s="121">
        <v>0</v>
      </c>
      <c r="BZ15" s="121">
        <f>SUM(CA15:CD15)</f>
        <v>23864</v>
      </c>
      <c r="CA15" s="121">
        <v>0</v>
      </c>
      <c r="CB15" s="121">
        <v>23864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58485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327229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84688</v>
      </c>
      <c r="CX15" s="121">
        <f>SUM(AT15,+BV15)</f>
        <v>0</v>
      </c>
      <c r="CY15" s="121">
        <f>SUM(AU15,+BW15)</f>
        <v>84688</v>
      </c>
      <c r="CZ15" s="121">
        <f>SUM(AV15,+BX15)</f>
        <v>0</v>
      </c>
      <c r="DA15" s="121">
        <f>SUM(AW15,+BY15)</f>
        <v>8800</v>
      </c>
      <c r="DB15" s="121">
        <f>SUM(AX15,+BZ15)</f>
        <v>233741</v>
      </c>
      <c r="DC15" s="121">
        <f>SUM(AY15,+CA15)</f>
        <v>132531</v>
      </c>
      <c r="DD15" s="121">
        <f>SUM(AZ15,+CB15)</f>
        <v>98720</v>
      </c>
      <c r="DE15" s="121">
        <f>SUM(BA15,+CC15)</f>
        <v>0</v>
      </c>
      <c r="DF15" s="121">
        <f>SUM(BB15,+CD15)</f>
        <v>2490</v>
      </c>
      <c r="DG15" s="121">
        <f>SUM(BC15,+CE15)</f>
        <v>0</v>
      </c>
      <c r="DH15" s="121">
        <f>SUM(BD15,+CF15)</f>
        <v>0</v>
      </c>
      <c r="DI15" s="121">
        <f>SUM(BE15,+CG15)</f>
        <v>104418</v>
      </c>
      <c r="DJ15" s="121">
        <f>SUM(BF15,+CH15)</f>
        <v>431647</v>
      </c>
    </row>
    <row r="16" spans="1:114" s="136" customFormat="1" ht="13.5" customHeight="1" x14ac:dyDescent="0.15">
      <c r="A16" s="119" t="s">
        <v>49</v>
      </c>
      <c r="B16" s="120" t="s">
        <v>343</v>
      </c>
      <c r="C16" s="119" t="s">
        <v>344</v>
      </c>
      <c r="D16" s="121">
        <f>SUM(E16,+L16)</f>
        <v>291591</v>
      </c>
      <c r="E16" s="121">
        <f>SUM(F16:I16,K16)</f>
        <v>39198</v>
      </c>
      <c r="F16" s="121">
        <v>0</v>
      </c>
      <c r="G16" s="121">
        <v>0</v>
      </c>
      <c r="H16" s="121">
        <v>0</v>
      </c>
      <c r="I16" s="121">
        <v>36187</v>
      </c>
      <c r="J16" s="122" t="s">
        <v>370</v>
      </c>
      <c r="K16" s="121">
        <v>3011</v>
      </c>
      <c r="L16" s="121">
        <v>252393</v>
      </c>
      <c r="M16" s="121">
        <f>SUM(N16,+U16)</f>
        <v>60451</v>
      </c>
      <c r="N16" s="121">
        <f>SUM(O16:R16,T16)</f>
        <v>23</v>
      </c>
      <c r="O16" s="121">
        <v>0</v>
      </c>
      <c r="P16" s="121">
        <v>0</v>
      </c>
      <c r="Q16" s="121">
        <v>0</v>
      </c>
      <c r="R16" s="121">
        <v>0</v>
      </c>
      <c r="S16" s="122" t="s">
        <v>370</v>
      </c>
      <c r="T16" s="121">
        <v>23</v>
      </c>
      <c r="U16" s="121">
        <v>60428</v>
      </c>
      <c r="V16" s="121">
        <f>+SUM(D16,M16)</f>
        <v>352042</v>
      </c>
      <c r="W16" s="121">
        <f>+SUM(E16,N16)</f>
        <v>39221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36187</v>
      </c>
      <c r="AB16" s="122" t="str">
        <f>IF(+SUM(J16,S16)=0,"-",+SUM(J16,S16))</f>
        <v>-</v>
      </c>
      <c r="AC16" s="121">
        <f>+SUM(K16,T16)</f>
        <v>3034</v>
      </c>
      <c r="AD16" s="121">
        <f>+SUM(L16,U16)</f>
        <v>312821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11663</v>
      </c>
      <c r="AM16" s="121">
        <f>SUM(AN16,AS16,AW16,AX16,BD16)</f>
        <v>262825</v>
      </c>
      <c r="AN16" s="121">
        <f>SUM(AO16:AR16)</f>
        <v>22958</v>
      </c>
      <c r="AO16" s="121">
        <v>22958</v>
      </c>
      <c r="AP16" s="121">
        <v>0</v>
      </c>
      <c r="AQ16" s="121">
        <v>0</v>
      </c>
      <c r="AR16" s="121">
        <v>0</v>
      </c>
      <c r="AS16" s="121">
        <f>SUM(AT16:AV16)</f>
        <v>51313</v>
      </c>
      <c r="AT16" s="121">
        <v>0</v>
      </c>
      <c r="AU16" s="121">
        <v>50815</v>
      </c>
      <c r="AV16" s="121">
        <v>498</v>
      </c>
      <c r="AW16" s="121">
        <v>0</v>
      </c>
      <c r="AX16" s="121">
        <f>SUM(AY16:BB16)</f>
        <v>188554</v>
      </c>
      <c r="AY16" s="121">
        <v>56377</v>
      </c>
      <c r="AZ16" s="121">
        <v>78014</v>
      </c>
      <c r="BA16" s="121">
        <v>28250</v>
      </c>
      <c r="BB16" s="121">
        <v>25913</v>
      </c>
      <c r="BC16" s="121">
        <v>13350</v>
      </c>
      <c r="BD16" s="121">
        <v>0</v>
      </c>
      <c r="BE16" s="121">
        <v>3753</v>
      </c>
      <c r="BF16" s="121">
        <f>SUM(AE16,+AM16,+BE16)</f>
        <v>266578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59951</v>
      </c>
      <c r="BP16" s="121">
        <f>SUM(BQ16:BT16)</f>
        <v>4572</v>
      </c>
      <c r="BQ16" s="121">
        <v>4572</v>
      </c>
      <c r="BR16" s="121">
        <v>0</v>
      </c>
      <c r="BS16" s="121">
        <v>0</v>
      </c>
      <c r="BT16" s="121">
        <v>0</v>
      </c>
      <c r="BU16" s="121">
        <f>SUM(BV16:BX16)</f>
        <v>2039</v>
      </c>
      <c r="BV16" s="121">
        <v>0</v>
      </c>
      <c r="BW16" s="121">
        <v>2039</v>
      </c>
      <c r="BX16" s="121">
        <v>0</v>
      </c>
      <c r="BY16" s="121">
        <v>0</v>
      </c>
      <c r="BZ16" s="121">
        <f>SUM(CA16:CD16)</f>
        <v>53340</v>
      </c>
      <c r="CA16" s="121">
        <v>0</v>
      </c>
      <c r="CB16" s="121">
        <v>53340</v>
      </c>
      <c r="CC16" s="121">
        <v>0</v>
      </c>
      <c r="CD16" s="121">
        <v>0</v>
      </c>
      <c r="CE16" s="121">
        <v>0</v>
      </c>
      <c r="CF16" s="121">
        <v>0</v>
      </c>
      <c r="CG16" s="121">
        <v>500</v>
      </c>
      <c r="CH16" s="121">
        <f>SUM(BG16,+BO16,+CG16)</f>
        <v>60451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11663</v>
      </c>
      <c r="CQ16" s="121">
        <f>SUM(AM16,+BO16)</f>
        <v>322776</v>
      </c>
      <c r="CR16" s="121">
        <f>SUM(AN16,+BP16)</f>
        <v>27530</v>
      </c>
      <c r="CS16" s="121">
        <f>SUM(AO16,+BQ16)</f>
        <v>27530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53352</v>
      </c>
      <c r="CX16" s="121">
        <f>SUM(AT16,+BV16)</f>
        <v>0</v>
      </c>
      <c r="CY16" s="121">
        <f>SUM(AU16,+BW16)</f>
        <v>52854</v>
      </c>
      <c r="CZ16" s="121">
        <f>SUM(AV16,+BX16)</f>
        <v>498</v>
      </c>
      <c r="DA16" s="121">
        <f>SUM(AW16,+BY16)</f>
        <v>0</v>
      </c>
      <c r="DB16" s="121">
        <f>SUM(AX16,+BZ16)</f>
        <v>241894</v>
      </c>
      <c r="DC16" s="121">
        <f>SUM(AY16,+CA16)</f>
        <v>56377</v>
      </c>
      <c r="DD16" s="121">
        <f>SUM(AZ16,+CB16)</f>
        <v>131354</v>
      </c>
      <c r="DE16" s="121">
        <f>SUM(BA16,+CC16)</f>
        <v>28250</v>
      </c>
      <c r="DF16" s="121">
        <f>SUM(BB16,+CD16)</f>
        <v>25913</v>
      </c>
      <c r="DG16" s="121">
        <f>SUM(BC16,+CE16)</f>
        <v>13350</v>
      </c>
      <c r="DH16" s="121">
        <f>SUM(BD16,+CF16)</f>
        <v>0</v>
      </c>
      <c r="DI16" s="121">
        <f>SUM(BE16,+CG16)</f>
        <v>4253</v>
      </c>
      <c r="DJ16" s="121">
        <f>SUM(BF16,+CH16)</f>
        <v>327029</v>
      </c>
    </row>
    <row r="17" spans="1:114" s="136" customFormat="1" ht="13.5" customHeight="1" x14ac:dyDescent="0.15">
      <c r="A17" s="119" t="s">
        <v>49</v>
      </c>
      <c r="B17" s="120" t="s">
        <v>347</v>
      </c>
      <c r="C17" s="119" t="s">
        <v>348</v>
      </c>
      <c r="D17" s="121">
        <f>SUM(E17,+L17)</f>
        <v>250624</v>
      </c>
      <c r="E17" s="121">
        <f>SUM(F17:I17,K17)</f>
        <v>33624</v>
      </c>
      <c r="F17" s="121">
        <v>0</v>
      </c>
      <c r="G17" s="121">
        <v>184</v>
      </c>
      <c r="H17" s="121">
        <v>0</v>
      </c>
      <c r="I17" s="121">
        <v>0</v>
      </c>
      <c r="J17" s="122" t="s">
        <v>370</v>
      </c>
      <c r="K17" s="121">
        <v>33440</v>
      </c>
      <c r="L17" s="121">
        <v>217000</v>
      </c>
      <c r="M17" s="121">
        <f>SUM(N17,+U17)</f>
        <v>159993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370</v>
      </c>
      <c r="T17" s="121">
        <v>0</v>
      </c>
      <c r="U17" s="121">
        <v>159993</v>
      </c>
      <c r="V17" s="121">
        <f>+SUM(D17,M17)</f>
        <v>410617</v>
      </c>
      <c r="W17" s="121">
        <f>+SUM(E17,N17)</f>
        <v>33624</v>
      </c>
      <c r="X17" s="121">
        <f>+SUM(F17,O17)</f>
        <v>0</v>
      </c>
      <c r="Y17" s="121">
        <f>+SUM(G17,P17)</f>
        <v>184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33440</v>
      </c>
      <c r="AD17" s="121">
        <f>+SUM(L17,U17)</f>
        <v>376993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161103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161103</v>
      </c>
      <c r="AY17" s="121">
        <v>150071</v>
      </c>
      <c r="AZ17" s="121">
        <v>10742</v>
      </c>
      <c r="BA17" s="121">
        <v>290</v>
      </c>
      <c r="BB17" s="121">
        <v>0</v>
      </c>
      <c r="BC17" s="121">
        <v>89521</v>
      </c>
      <c r="BD17" s="121">
        <v>0</v>
      </c>
      <c r="BE17" s="121">
        <v>0</v>
      </c>
      <c r="BF17" s="121">
        <f>SUM(AE17,+AM17,+BE17)</f>
        <v>161103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159993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161103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161103</v>
      </c>
      <c r="DC17" s="121">
        <f>SUM(AY17,+CA17)</f>
        <v>150071</v>
      </c>
      <c r="DD17" s="121">
        <f>SUM(AZ17,+CB17)</f>
        <v>10742</v>
      </c>
      <c r="DE17" s="121">
        <f>SUM(BA17,+CC17)</f>
        <v>290</v>
      </c>
      <c r="DF17" s="121">
        <f>SUM(BB17,+CD17)</f>
        <v>0</v>
      </c>
      <c r="DG17" s="121">
        <f>SUM(BC17,+CE17)</f>
        <v>249514</v>
      </c>
      <c r="DH17" s="121">
        <f>SUM(BD17,+CF17)</f>
        <v>0</v>
      </c>
      <c r="DI17" s="121">
        <f>SUM(BE17,+CG17)</f>
        <v>0</v>
      </c>
      <c r="DJ17" s="121">
        <f>SUM(BF17,+CH17)</f>
        <v>161103</v>
      </c>
    </row>
    <row r="18" spans="1:114" s="136" customFormat="1" ht="13.5" customHeight="1" x14ac:dyDescent="0.15">
      <c r="A18" s="119" t="s">
        <v>49</v>
      </c>
      <c r="B18" s="120" t="s">
        <v>352</v>
      </c>
      <c r="C18" s="119" t="s">
        <v>353</v>
      </c>
      <c r="D18" s="121">
        <f>SUM(E18,+L18)</f>
        <v>917575</v>
      </c>
      <c r="E18" s="121">
        <f>SUM(F18:I18,K18)</f>
        <v>230606</v>
      </c>
      <c r="F18" s="121">
        <v>0</v>
      </c>
      <c r="G18" s="121">
        <v>0</v>
      </c>
      <c r="H18" s="121">
        <v>0</v>
      </c>
      <c r="I18" s="121">
        <v>213498</v>
      </c>
      <c r="J18" s="122" t="s">
        <v>370</v>
      </c>
      <c r="K18" s="121">
        <v>17108</v>
      </c>
      <c r="L18" s="121">
        <v>686969</v>
      </c>
      <c r="M18" s="121">
        <f>SUM(N18,+U18)</f>
        <v>291879</v>
      </c>
      <c r="N18" s="121">
        <f>SUM(O18:R18,T18)</f>
        <v>105706</v>
      </c>
      <c r="O18" s="121">
        <v>0</v>
      </c>
      <c r="P18" s="121">
        <v>0</v>
      </c>
      <c r="Q18" s="121">
        <v>0</v>
      </c>
      <c r="R18" s="121">
        <v>105612</v>
      </c>
      <c r="S18" s="122" t="s">
        <v>370</v>
      </c>
      <c r="T18" s="121">
        <v>94</v>
      </c>
      <c r="U18" s="121">
        <v>186173</v>
      </c>
      <c r="V18" s="121">
        <f>+SUM(D18,M18)</f>
        <v>1209454</v>
      </c>
      <c r="W18" s="121">
        <f>+SUM(E18,N18)</f>
        <v>336312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319110</v>
      </c>
      <c r="AB18" s="122" t="str">
        <f>IF(+SUM(J18,S18)=0,"-",+SUM(J18,S18))</f>
        <v>-</v>
      </c>
      <c r="AC18" s="121">
        <f>+SUM(K18,T18)</f>
        <v>17202</v>
      </c>
      <c r="AD18" s="121">
        <f>+SUM(L18,U18)</f>
        <v>873142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26177</v>
      </c>
      <c r="AM18" s="121">
        <f>SUM(AN18,AS18,AW18,AX18,BD18)</f>
        <v>791275</v>
      </c>
      <c r="AN18" s="121">
        <f>SUM(AO18:AR18)</f>
        <v>115173</v>
      </c>
      <c r="AO18" s="121">
        <v>115173</v>
      </c>
      <c r="AP18" s="121">
        <v>0</v>
      </c>
      <c r="AQ18" s="121">
        <v>0</v>
      </c>
      <c r="AR18" s="121">
        <v>0</v>
      </c>
      <c r="AS18" s="121">
        <f>SUM(AT18:AV18)</f>
        <v>296442</v>
      </c>
      <c r="AT18" s="121">
        <v>1779</v>
      </c>
      <c r="AU18" s="121">
        <v>288653</v>
      </c>
      <c r="AV18" s="121">
        <v>6010</v>
      </c>
      <c r="AW18" s="121">
        <v>0</v>
      </c>
      <c r="AX18" s="121">
        <f>SUM(AY18:BB18)</f>
        <v>379660</v>
      </c>
      <c r="AY18" s="121">
        <v>170408</v>
      </c>
      <c r="AZ18" s="121">
        <v>195074</v>
      </c>
      <c r="BA18" s="121">
        <v>0</v>
      </c>
      <c r="BB18" s="121">
        <v>14178</v>
      </c>
      <c r="BC18" s="121">
        <v>29963</v>
      </c>
      <c r="BD18" s="121">
        <v>0</v>
      </c>
      <c r="BE18" s="121">
        <v>70160</v>
      </c>
      <c r="BF18" s="121">
        <f>SUM(AE18,+AM18,+BE18)</f>
        <v>861435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285514</v>
      </c>
      <c r="BP18" s="121">
        <f>SUM(BQ18:BT18)</f>
        <v>79456</v>
      </c>
      <c r="BQ18" s="121">
        <v>79456</v>
      </c>
      <c r="BR18" s="121">
        <v>0</v>
      </c>
      <c r="BS18" s="121">
        <v>0</v>
      </c>
      <c r="BT18" s="121">
        <v>0</v>
      </c>
      <c r="BU18" s="121">
        <f>SUM(BV18:BX18)</f>
        <v>96173</v>
      </c>
      <c r="BV18" s="121">
        <v>0</v>
      </c>
      <c r="BW18" s="121">
        <v>96173</v>
      </c>
      <c r="BX18" s="121">
        <v>0</v>
      </c>
      <c r="BY18" s="121">
        <v>0</v>
      </c>
      <c r="BZ18" s="121">
        <f>SUM(CA18:CD18)</f>
        <v>109885</v>
      </c>
      <c r="CA18" s="121">
        <v>98338</v>
      </c>
      <c r="CB18" s="121">
        <v>7555</v>
      </c>
      <c r="CC18" s="121">
        <v>0</v>
      </c>
      <c r="CD18" s="121">
        <v>3992</v>
      </c>
      <c r="CE18" s="121">
        <v>0</v>
      </c>
      <c r="CF18" s="121">
        <v>0</v>
      </c>
      <c r="CG18" s="121">
        <v>6365</v>
      </c>
      <c r="CH18" s="121">
        <f>SUM(BG18,+BO18,+CG18)</f>
        <v>291879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26177</v>
      </c>
      <c r="CQ18" s="121">
        <f>SUM(AM18,+BO18)</f>
        <v>1076789</v>
      </c>
      <c r="CR18" s="121">
        <f>SUM(AN18,+BP18)</f>
        <v>194629</v>
      </c>
      <c r="CS18" s="121">
        <f>SUM(AO18,+BQ18)</f>
        <v>194629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392615</v>
      </c>
      <c r="CX18" s="121">
        <f>SUM(AT18,+BV18)</f>
        <v>1779</v>
      </c>
      <c r="CY18" s="121">
        <f>SUM(AU18,+BW18)</f>
        <v>384826</v>
      </c>
      <c r="CZ18" s="121">
        <f>SUM(AV18,+BX18)</f>
        <v>6010</v>
      </c>
      <c r="DA18" s="121">
        <f>SUM(AW18,+BY18)</f>
        <v>0</v>
      </c>
      <c r="DB18" s="121">
        <f>SUM(AX18,+BZ18)</f>
        <v>489545</v>
      </c>
      <c r="DC18" s="121">
        <f>SUM(AY18,+CA18)</f>
        <v>268746</v>
      </c>
      <c r="DD18" s="121">
        <f>SUM(AZ18,+CB18)</f>
        <v>202629</v>
      </c>
      <c r="DE18" s="121">
        <f>SUM(BA18,+CC18)</f>
        <v>0</v>
      </c>
      <c r="DF18" s="121">
        <f>SUM(BB18,+CD18)</f>
        <v>18170</v>
      </c>
      <c r="DG18" s="121">
        <f>SUM(BC18,+CE18)</f>
        <v>29963</v>
      </c>
      <c r="DH18" s="121">
        <f>SUM(BD18,+CF18)</f>
        <v>0</v>
      </c>
      <c r="DI18" s="121">
        <f>SUM(BE18,+CG18)</f>
        <v>76525</v>
      </c>
      <c r="DJ18" s="121">
        <f>SUM(BF18,+CH18)</f>
        <v>1153314</v>
      </c>
    </row>
    <row r="19" spans="1:114" s="136" customFormat="1" ht="13.5" customHeight="1" x14ac:dyDescent="0.15">
      <c r="A19" s="119" t="s">
        <v>49</v>
      </c>
      <c r="B19" s="120" t="s">
        <v>354</v>
      </c>
      <c r="C19" s="119" t="s">
        <v>355</v>
      </c>
      <c r="D19" s="121">
        <f>SUM(E19,+L19)</f>
        <v>625777</v>
      </c>
      <c r="E19" s="121">
        <f>SUM(F19:I19,K19)</f>
        <v>17551</v>
      </c>
      <c r="F19" s="121">
        <v>0</v>
      </c>
      <c r="G19" s="121">
        <v>0</v>
      </c>
      <c r="H19" s="121">
        <v>0</v>
      </c>
      <c r="I19" s="121">
        <v>13</v>
      </c>
      <c r="J19" s="122" t="s">
        <v>370</v>
      </c>
      <c r="K19" s="121">
        <v>17538</v>
      </c>
      <c r="L19" s="121">
        <v>608226</v>
      </c>
      <c r="M19" s="121">
        <f>SUM(N19,+U19)</f>
        <v>207674</v>
      </c>
      <c r="N19" s="121">
        <f>SUM(O19:R19,T19)</f>
        <v>48</v>
      </c>
      <c r="O19" s="121">
        <v>0</v>
      </c>
      <c r="P19" s="121">
        <v>0</v>
      </c>
      <c r="Q19" s="121">
        <v>0</v>
      </c>
      <c r="R19" s="121">
        <v>13</v>
      </c>
      <c r="S19" s="122" t="s">
        <v>370</v>
      </c>
      <c r="T19" s="121">
        <v>35</v>
      </c>
      <c r="U19" s="121">
        <v>207626</v>
      </c>
      <c r="V19" s="121">
        <f>+SUM(D19,M19)</f>
        <v>833451</v>
      </c>
      <c r="W19" s="121">
        <f>+SUM(E19,N19)</f>
        <v>17599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26</v>
      </c>
      <c r="AB19" s="122" t="str">
        <f>IF(+SUM(J19,S19)=0,"-",+SUM(J19,S19))</f>
        <v>-</v>
      </c>
      <c r="AC19" s="121">
        <f>+SUM(K19,T19)</f>
        <v>17573</v>
      </c>
      <c r="AD19" s="121">
        <f>+SUM(L19,U19)</f>
        <v>815852</v>
      </c>
      <c r="AE19" s="121">
        <f>SUM(AF19,+AK19)</f>
        <v>47956</v>
      </c>
      <c r="AF19" s="121">
        <f>SUM(AG19:AJ19)</f>
        <v>47956</v>
      </c>
      <c r="AG19" s="121">
        <v>0</v>
      </c>
      <c r="AH19" s="121">
        <v>47956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577821</v>
      </c>
      <c r="AN19" s="121">
        <f>SUM(AO19:AR19)</f>
        <v>128543</v>
      </c>
      <c r="AO19" s="121">
        <v>22684</v>
      </c>
      <c r="AP19" s="121">
        <v>0</v>
      </c>
      <c r="AQ19" s="121">
        <v>105859</v>
      </c>
      <c r="AR19" s="121">
        <v>0</v>
      </c>
      <c r="AS19" s="121">
        <f>SUM(AT19:AV19)</f>
        <v>126227</v>
      </c>
      <c r="AT19" s="121">
        <v>6314</v>
      </c>
      <c r="AU19" s="121">
        <v>119913</v>
      </c>
      <c r="AV19" s="121">
        <v>0</v>
      </c>
      <c r="AW19" s="121">
        <v>0</v>
      </c>
      <c r="AX19" s="121">
        <f>SUM(AY19:BB19)</f>
        <v>323051</v>
      </c>
      <c r="AY19" s="121">
        <v>153442</v>
      </c>
      <c r="AZ19" s="121">
        <v>16632</v>
      </c>
      <c r="BA19" s="121">
        <v>39608</v>
      </c>
      <c r="BB19" s="121">
        <v>113369</v>
      </c>
      <c r="BC19" s="121">
        <v>0</v>
      </c>
      <c r="BD19" s="121">
        <v>0</v>
      </c>
      <c r="BE19" s="121">
        <v>0</v>
      </c>
      <c r="BF19" s="121">
        <f>SUM(AE19,+AM19,+BE19)</f>
        <v>625777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207674</v>
      </c>
      <c r="BP19" s="121">
        <f>SUM(BQ19:BT19)</f>
        <v>559</v>
      </c>
      <c r="BQ19" s="121">
        <v>559</v>
      </c>
      <c r="BR19" s="121">
        <v>0</v>
      </c>
      <c r="BS19" s="121">
        <v>0</v>
      </c>
      <c r="BT19" s="121">
        <v>0</v>
      </c>
      <c r="BU19" s="121">
        <f>SUM(BV19:BX19)</f>
        <v>987</v>
      </c>
      <c r="BV19" s="121">
        <v>0</v>
      </c>
      <c r="BW19" s="121">
        <v>987</v>
      </c>
      <c r="BX19" s="121">
        <v>0</v>
      </c>
      <c r="BY19" s="121">
        <v>0</v>
      </c>
      <c r="BZ19" s="121">
        <f>SUM(CA19:CD19)</f>
        <v>206128</v>
      </c>
      <c r="CA19" s="121">
        <v>0</v>
      </c>
      <c r="CB19" s="121">
        <v>204222</v>
      </c>
      <c r="CC19" s="121">
        <v>0</v>
      </c>
      <c r="CD19" s="121">
        <v>1906</v>
      </c>
      <c r="CE19" s="121">
        <v>0</v>
      </c>
      <c r="CF19" s="121">
        <v>0</v>
      </c>
      <c r="CG19" s="121">
        <v>0</v>
      </c>
      <c r="CH19" s="121">
        <f>SUM(BG19,+BO19,+CG19)</f>
        <v>207674</v>
      </c>
      <c r="CI19" s="121">
        <f>SUM(AE19,+BG19)</f>
        <v>47956</v>
      </c>
      <c r="CJ19" s="121">
        <f>SUM(AF19,+BH19)</f>
        <v>47956</v>
      </c>
      <c r="CK19" s="121">
        <f>SUM(AG19,+BI19)</f>
        <v>0</v>
      </c>
      <c r="CL19" s="121">
        <f>SUM(AH19,+BJ19)</f>
        <v>47956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785495</v>
      </c>
      <c r="CR19" s="121">
        <f>SUM(AN19,+BP19)</f>
        <v>129102</v>
      </c>
      <c r="CS19" s="121">
        <f>SUM(AO19,+BQ19)</f>
        <v>23243</v>
      </c>
      <c r="CT19" s="121">
        <f>SUM(AP19,+BR19)</f>
        <v>0</v>
      </c>
      <c r="CU19" s="121">
        <f>SUM(AQ19,+BS19)</f>
        <v>105859</v>
      </c>
      <c r="CV19" s="121">
        <f>SUM(AR19,+BT19)</f>
        <v>0</v>
      </c>
      <c r="CW19" s="121">
        <f>SUM(AS19,+BU19)</f>
        <v>127214</v>
      </c>
      <c r="CX19" s="121">
        <f>SUM(AT19,+BV19)</f>
        <v>6314</v>
      </c>
      <c r="CY19" s="121">
        <f>SUM(AU19,+BW19)</f>
        <v>120900</v>
      </c>
      <c r="CZ19" s="121">
        <f>SUM(AV19,+BX19)</f>
        <v>0</v>
      </c>
      <c r="DA19" s="121">
        <f>SUM(AW19,+BY19)</f>
        <v>0</v>
      </c>
      <c r="DB19" s="121">
        <f>SUM(AX19,+BZ19)</f>
        <v>529179</v>
      </c>
      <c r="DC19" s="121">
        <f>SUM(AY19,+CA19)</f>
        <v>153442</v>
      </c>
      <c r="DD19" s="121">
        <f>SUM(AZ19,+CB19)</f>
        <v>220854</v>
      </c>
      <c r="DE19" s="121">
        <f>SUM(BA19,+CC19)</f>
        <v>39608</v>
      </c>
      <c r="DF19" s="121">
        <f>SUM(BB19,+CD19)</f>
        <v>115275</v>
      </c>
      <c r="DG19" s="121">
        <f>SUM(BC19,+CE19)</f>
        <v>0</v>
      </c>
      <c r="DH19" s="121">
        <f>SUM(BD19,+CF19)</f>
        <v>0</v>
      </c>
      <c r="DI19" s="121">
        <f>SUM(BE19,+CG19)</f>
        <v>0</v>
      </c>
      <c r="DJ19" s="121">
        <f>SUM(BF19,+CH19)</f>
        <v>833451</v>
      </c>
    </row>
    <row r="20" spans="1:114" s="136" customFormat="1" ht="13.5" customHeight="1" x14ac:dyDescent="0.15">
      <c r="A20" s="119" t="s">
        <v>49</v>
      </c>
      <c r="B20" s="120" t="s">
        <v>356</v>
      </c>
      <c r="C20" s="119" t="s">
        <v>357</v>
      </c>
      <c r="D20" s="121">
        <f>SUM(E20,+L20)</f>
        <v>346601</v>
      </c>
      <c r="E20" s="121">
        <f>SUM(F20:I20,K20)</f>
        <v>41450</v>
      </c>
      <c r="F20" s="121">
        <v>0</v>
      </c>
      <c r="G20" s="121">
        <v>165</v>
      </c>
      <c r="H20" s="121">
        <v>0</v>
      </c>
      <c r="I20" s="121">
        <v>32455</v>
      </c>
      <c r="J20" s="122" t="s">
        <v>370</v>
      </c>
      <c r="K20" s="121">
        <v>8830</v>
      </c>
      <c r="L20" s="121">
        <v>305151</v>
      </c>
      <c r="M20" s="121">
        <f>SUM(N20,+U20)</f>
        <v>1460424</v>
      </c>
      <c r="N20" s="121">
        <f>SUM(O20:R20,T20)</f>
        <v>1270035</v>
      </c>
      <c r="O20" s="121">
        <v>415820</v>
      </c>
      <c r="P20" s="121">
        <v>0</v>
      </c>
      <c r="Q20" s="121">
        <v>819900</v>
      </c>
      <c r="R20" s="121">
        <v>5026</v>
      </c>
      <c r="S20" s="122" t="s">
        <v>370</v>
      </c>
      <c r="T20" s="121">
        <v>29289</v>
      </c>
      <c r="U20" s="121">
        <v>190389</v>
      </c>
      <c r="V20" s="121">
        <f>+SUM(D20,M20)</f>
        <v>1807025</v>
      </c>
      <c r="W20" s="121">
        <f>+SUM(E20,N20)</f>
        <v>1311485</v>
      </c>
      <c r="X20" s="121">
        <f>+SUM(F20,O20)</f>
        <v>415820</v>
      </c>
      <c r="Y20" s="121">
        <f>+SUM(G20,P20)</f>
        <v>165</v>
      </c>
      <c r="Z20" s="121">
        <f>+SUM(H20,Q20)</f>
        <v>819900</v>
      </c>
      <c r="AA20" s="121">
        <f>+SUM(I20,R20)</f>
        <v>37481</v>
      </c>
      <c r="AB20" s="122" t="str">
        <f>IF(+SUM(J20,S20)=0,"-",+SUM(J20,S20))</f>
        <v>-</v>
      </c>
      <c r="AC20" s="121">
        <f>+SUM(K20,T20)</f>
        <v>38119</v>
      </c>
      <c r="AD20" s="121">
        <f>+SUM(L20,U20)</f>
        <v>495540</v>
      </c>
      <c r="AE20" s="121">
        <f>SUM(AF20,+AK20)</f>
        <v>2895</v>
      </c>
      <c r="AF20" s="121">
        <f>SUM(AG20:AJ20)</f>
        <v>2895</v>
      </c>
      <c r="AG20" s="121">
        <v>0</v>
      </c>
      <c r="AH20" s="121">
        <v>2895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341432</v>
      </c>
      <c r="AN20" s="121">
        <f>SUM(AO20:AR20)</f>
        <v>35269</v>
      </c>
      <c r="AO20" s="121">
        <v>35269</v>
      </c>
      <c r="AP20" s="121">
        <v>0</v>
      </c>
      <c r="AQ20" s="121">
        <v>0</v>
      </c>
      <c r="AR20" s="121">
        <v>0</v>
      </c>
      <c r="AS20" s="121">
        <f>SUM(AT20:AV20)</f>
        <v>22039</v>
      </c>
      <c r="AT20" s="121">
        <v>22039</v>
      </c>
      <c r="AU20" s="121">
        <v>0</v>
      </c>
      <c r="AV20" s="121">
        <v>0</v>
      </c>
      <c r="AW20" s="121">
        <v>0</v>
      </c>
      <c r="AX20" s="121">
        <f>SUM(AY20:BB20)</f>
        <v>280208</v>
      </c>
      <c r="AY20" s="121">
        <v>140552</v>
      </c>
      <c r="AZ20" s="121">
        <v>115178</v>
      </c>
      <c r="BA20" s="121">
        <v>22369</v>
      </c>
      <c r="BB20" s="121">
        <v>2109</v>
      </c>
      <c r="BC20" s="121">
        <v>0</v>
      </c>
      <c r="BD20" s="121">
        <v>3916</v>
      </c>
      <c r="BE20" s="121">
        <v>2274</v>
      </c>
      <c r="BF20" s="121">
        <f>SUM(AE20,+AM20,+BE20)</f>
        <v>346601</v>
      </c>
      <c r="BG20" s="121">
        <f>SUM(BH20,+BM20)</f>
        <v>1342975</v>
      </c>
      <c r="BH20" s="121">
        <f>SUM(BI20:BL20)</f>
        <v>1342975</v>
      </c>
      <c r="BI20" s="121">
        <v>0</v>
      </c>
      <c r="BJ20" s="121">
        <v>1342975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116675</v>
      </c>
      <c r="BP20" s="121">
        <f>SUM(BQ20:BT20)</f>
        <v>54109</v>
      </c>
      <c r="BQ20" s="121">
        <v>16965</v>
      </c>
      <c r="BR20" s="121">
        <v>0</v>
      </c>
      <c r="BS20" s="121">
        <v>37144</v>
      </c>
      <c r="BT20" s="121">
        <v>0</v>
      </c>
      <c r="BU20" s="121">
        <f>SUM(BV20:BX20)</f>
        <v>44277</v>
      </c>
      <c r="BV20" s="121">
        <v>0</v>
      </c>
      <c r="BW20" s="121">
        <v>44277</v>
      </c>
      <c r="BX20" s="121">
        <v>0</v>
      </c>
      <c r="BY20" s="121">
        <v>0</v>
      </c>
      <c r="BZ20" s="121">
        <f>SUM(CA20:CD20)</f>
        <v>18289</v>
      </c>
      <c r="CA20" s="121">
        <v>3395</v>
      </c>
      <c r="CB20" s="121">
        <v>14894</v>
      </c>
      <c r="CC20" s="121">
        <v>0</v>
      </c>
      <c r="CD20" s="121">
        <v>0</v>
      </c>
      <c r="CE20" s="121">
        <v>0</v>
      </c>
      <c r="CF20" s="121">
        <v>0</v>
      </c>
      <c r="CG20" s="121">
        <v>774</v>
      </c>
      <c r="CH20" s="121">
        <f>SUM(BG20,+BO20,+CG20)</f>
        <v>1460424</v>
      </c>
      <c r="CI20" s="121">
        <f>SUM(AE20,+BG20)</f>
        <v>1345870</v>
      </c>
      <c r="CJ20" s="121">
        <f>SUM(AF20,+BH20)</f>
        <v>1345870</v>
      </c>
      <c r="CK20" s="121">
        <f>SUM(AG20,+BI20)</f>
        <v>0</v>
      </c>
      <c r="CL20" s="121">
        <f>SUM(AH20,+BJ20)</f>
        <v>1345870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458107</v>
      </c>
      <c r="CR20" s="121">
        <f>SUM(AN20,+BP20)</f>
        <v>89378</v>
      </c>
      <c r="CS20" s="121">
        <f>SUM(AO20,+BQ20)</f>
        <v>52234</v>
      </c>
      <c r="CT20" s="121">
        <f>SUM(AP20,+BR20)</f>
        <v>0</v>
      </c>
      <c r="CU20" s="121">
        <f>SUM(AQ20,+BS20)</f>
        <v>37144</v>
      </c>
      <c r="CV20" s="121">
        <f>SUM(AR20,+BT20)</f>
        <v>0</v>
      </c>
      <c r="CW20" s="121">
        <f>SUM(AS20,+BU20)</f>
        <v>66316</v>
      </c>
      <c r="CX20" s="121">
        <f>SUM(AT20,+BV20)</f>
        <v>22039</v>
      </c>
      <c r="CY20" s="121">
        <f>SUM(AU20,+BW20)</f>
        <v>44277</v>
      </c>
      <c r="CZ20" s="121">
        <f>SUM(AV20,+BX20)</f>
        <v>0</v>
      </c>
      <c r="DA20" s="121">
        <f>SUM(AW20,+BY20)</f>
        <v>0</v>
      </c>
      <c r="DB20" s="121">
        <f>SUM(AX20,+BZ20)</f>
        <v>298497</v>
      </c>
      <c r="DC20" s="121">
        <f>SUM(AY20,+CA20)</f>
        <v>143947</v>
      </c>
      <c r="DD20" s="121">
        <f>SUM(AZ20,+CB20)</f>
        <v>130072</v>
      </c>
      <c r="DE20" s="121">
        <f>SUM(BA20,+CC20)</f>
        <v>22369</v>
      </c>
      <c r="DF20" s="121">
        <f>SUM(BB20,+CD20)</f>
        <v>2109</v>
      </c>
      <c r="DG20" s="121">
        <f>SUM(BC20,+CE20)</f>
        <v>0</v>
      </c>
      <c r="DH20" s="121">
        <f>SUM(BD20,+CF20)</f>
        <v>3916</v>
      </c>
      <c r="DI20" s="121">
        <f>SUM(BE20,+CG20)</f>
        <v>3048</v>
      </c>
      <c r="DJ20" s="121">
        <f>SUM(BF20,+CH20)</f>
        <v>1807025</v>
      </c>
    </row>
    <row r="21" spans="1:114" s="136" customFormat="1" ht="13.5" customHeight="1" x14ac:dyDescent="0.15">
      <c r="A21" s="119" t="s">
        <v>49</v>
      </c>
      <c r="B21" s="120" t="s">
        <v>358</v>
      </c>
      <c r="C21" s="119" t="s">
        <v>359</v>
      </c>
      <c r="D21" s="121">
        <f>SUM(E21,+L21)</f>
        <v>362078</v>
      </c>
      <c r="E21" s="121">
        <f>SUM(F21:I21,K21)</f>
        <v>72084</v>
      </c>
      <c r="F21" s="121">
        <v>0</v>
      </c>
      <c r="G21" s="121">
        <v>0</v>
      </c>
      <c r="H21" s="121">
        <v>0</v>
      </c>
      <c r="I21" s="121">
        <v>56343</v>
      </c>
      <c r="J21" s="122" t="s">
        <v>370</v>
      </c>
      <c r="K21" s="121">
        <v>15741</v>
      </c>
      <c r="L21" s="121">
        <v>289994</v>
      </c>
      <c r="M21" s="121">
        <f>SUM(N21,+U21)</f>
        <v>40037</v>
      </c>
      <c r="N21" s="121">
        <f>SUM(O21:R21,T21)</f>
        <v>2397</v>
      </c>
      <c r="O21" s="121">
        <v>0</v>
      </c>
      <c r="P21" s="121">
        <v>0</v>
      </c>
      <c r="Q21" s="121">
        <v>0</v>
      </c>
      <c r="R21" s="121">
        <v>2397</v>
      </c>
      <c r="S21" s="122" t="s">
        <v>370</v>
      </c>
      <c r="T21" s="121">
        <v>0</v>
      </c>
      <c r="U21" s="121">
        <v>37640</v>
      </c>
      <c r="V21" s="121">
        <f>+SUM(D21,M21)</f>
        <v>402115</v>
      </c>
      <c r="W21" s="121">
        <f>+SUM(E21,N21)</f>
        <v>74481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58740</v>
      </c>
      <c r="AB21" s="122" t="str">
        <f>IF(+SUM(J21,S21)=0,"-",+SUM(J21,S21))</f>
        <v>-</v>
      </c>
      <c r="AC21" s="121">
        <f>+SUM(K21,T21)</f>
        <v>15741</v>
      </c>
      <c r="AD21" s="121">
        <f>+SUM(L21,U21)</f>
        <v>327634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14180</v>
      </c>
      <c r="AM21" s="121">
        <f>SUM(AN21,AS21,AW21,AX21,BD21)</f>
        <v>328915</v>
      </c>
      <c r="AN21" s="121">
        <f>SUM(AO21:AR21)</f>
        <v>14052</v>
      </c>
      <c r="AO21" s="121">
        <v>7191</v>
      </c>
      <c r="AP21" s="121">
        <v>0</v>
      </c>
      <c r="AQ21" s="121">
        <v>4574</v>
      </c>
      <c r="AR21" s="121">
        <v>2287</v>
      </c>
      <c r="AS21" s="121">
        <f>SUM(AT21:AV21)</f>
        <v>154400</v>
      </c>
      <c r="AT21" s="121">
        <v>0</v>
      </c>
      <c r="AU21" s="121">
        <v>141936</v>
      </c>
      <c r="AV21" s="121">
        <v>12464</v>
      </c>
      <c r="AW21" s="121">
        <v>0</v>
      </c>
      <c r="AX21" s="121">
        <f>SUM(AY21:BB21)</f>
        <v>160463</v>
      </c>
      <c r="AY21" s="121">
        <v>47111</v>
      </c>
      <c r="AZ21" s="121">
        <v>96281</v>
      </c>
      <c r="BA21" s="121">
        <v>1698</v>
      </c>
      <c r="BB21" s="121">
        <v>15373</v>
      </c>
      <c r="BC21" s="121">
        <v>16232</v>
      </c>
      <c r="BD21" s="121">
        <v>0</v>
      </c>
      <c r="BE21" s="121">
        <v>2751</v>
      </c>
      <c r="BF21" s="121">
        <f>SUM(AE21,+AM21,+BE21)</f>
        <v>331666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37816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22952</v>
      </c>
      <c r="BV21" s="121">
        <v>0</v>
      </c>
      <c r="BW21" s="121">
        <v>22952</v>
      </c>
      <c r="BX21" s="121">
        <v>0</v>
      </c>
      <c r="BY21" s="121">
        <v>0</v>
      </c>
      <c r="BZ21" s="121">
        <f>SUM(CA21:CD21)</f>
        <v>14864</v>
      </c>
      <c r="CA21" s="121">
        <v>0</v>
      </c>
      <c r="CB21" s="121">
        <v>14864</v>
      </c>
      <c r="CC21" s="121">
        <v>0</v>
      </c>
      <c r="CD21" s="121">
        <v>0</v>
      </c>
      <c r="CE21" s="121">
        <v>0</v>
      </c>
      <c r="CF21" s="121">
        <v>0</v>
      </c>
      <c r="CG21" s="121">
        <v>2221</v>
      </c>
      <c r="CH21" s="121">
        <f>SUM(BG21,+BO21,+CG21)</f>
        <v>40037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14180</v>
      </c>
      <c r="CQ21" s="121">
        <f>SUM(AM21,+BO21)</f>
        <v>366731</v>
      </c>
      <c r="CR21" s="121">
        <f>SUM(AN21,+BP21)</f>
        <v>14052</v>
      </c>
      <c r="CS21" s="121">
        <f>SUM(AO21,+BQ21)</f>
        <v>7191</v>
      </c>
      <c r="CT21" s="121">
        <f>SUM(AP21,+BR21)</f>
        <v>0</v>
      </c>
      <c r="CU21" s="121">
        <f>SUM(AQ21,+BS21)</f>
        <v>4574</v>
      </c>
      <c r="CV21" s="121">
        <f>SUM(AR21,+BT21)</f>
        <v>2287</v>
      </c>
      <c r="CW21" s="121">
        <f>SUM(AS21,+BU21)</f>
        <v>177352</v>
      </c>
      <c r="CX21" s="121">
        <f>SUM(AT21,+BV21)</f>
        <v>0</v>
      </c>
      <c r="CY21" s="121">
        <f>SUM(AU21,+BW21)</f>
        <v>164888</v>
      </c>
      <c r="CZ21" s="121">
        <f>SUM(AV21,+BX21)</f>
        <v>12464</v>
      </c>
      <c r="DA21" s="121">
        <f>SUM(AW21,+BY21)</f>
        <v>0</v>
      </c>
      <c r="DB21" s="121">
        <f>SUM(AX21,+BZ21)</f>
        <v>175327</v>
      </c>
      <c r="DC21" s="121">
        <f>SUM(AY21,+CA21)</f>
        <v>47111</v>
      </c>
      <c r="DD21" s="121">
        <f>SUM(AZ21,+CB21)</f>
        <v>111145</v>
      </c>
      <c r="DE21" s="121">
        <f>SUM(BA21,+CC21)</f>
        <v>1698</v>
      </c>
      <c r="DF21" s="121">
        <f>SUM(BB21,+CD21)</f>
        <v>15373</v>
      </c>
      <c r="DG21" s="121">
        <f>SUM(BC21,+CE21)</f>
        <v>16232</v>
      </c>
      <c r="DH21" s="121">
        <f>SUM(BD21,+CF21)</f>
        <v>0</v>
      </c>
      <c r="DI21" s="121">
        <f>SUM(BE21,+CG21)</f>
        <v>4972</v>
      </c>
      <c r="DJ21" s="121">
        <f>SUM(BF21,+CH21)</f>
        <v>371703</v>
      </c>
    </row>
    <row r="22" spans="1:114" s="136" customFormat="1" ht="13.5" customHeight="1" x14ac:dyDescent="0.15">
      <c r="A22" s="119" t="s">
        <v>49</v>
      </c>
      <c r="B22" s="120" t="s">
        <v>360</v>
      </c>
      <c r="C22" s="119" t="s">
        <v>361</v>
      </c>
      <c r="D22" s="121">
        <f>SUM(E22,+L22)</f>
        <v>43872</v>
      </c>
      <c r="E22" s="121">
        <f>SUM(F22:I22,K22)</f>
        <v>5947</v>
      </c>
      <c r="F22" s="121">
        <v>0</v>
      </c>
      <c r="G22" s="121">
        <v>0</v>
      </c>
      <c r="H22" s="121">
        <v>0</v>
      </c>
      <c r="I22" s="121">
        <v>5574</v>
      </c>
      <c r="J22" s="122" t="s">
        <v>370</v>
      </c>
      <c r="K22" s="121">
        <v>373</v>
      </c>
      <c r="L22" s="121">
        <v>37925</v>
      </c>
      <c r="M22" s="121">
        <f>SUM(N22,+U22)</f>
        <v>6617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370</v>
      </c>
      <c r="T22" s="121">
        <v>0</v>
      </c>
      <c r="U22" s="121">
        <v>6617</v>
      </c>
      <c r="V22" s="121">
        <f>+SUM(D22,M22)</f>
        <v>50489</v>
      </c>
      <c r="W22" s="121">
        <f>+SUM(E22,N22)</f>
        <v>5947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5574</v>
      </c>
      <c r="AB22" s="122" t="str">
        <f>IF(+SUM(J22,S22)=0,"-",+SUM(J22,S22))</f>
        <v>-</v>
      </c>
      <c r="AC22" s="121">
        <f>+SUM(K22,T22)</f>
        <v>373</v>
      </c>
      <c r="AD22" s="121">
        <f>+SUM(L22,U22)</f>
        <v>44542</v>
      </c>
      <c r="AE22" s="121">
        <f>SUM(AF22,+AK22)</f>
        <v>792</v>
      </c>
      <c r="AF22" s="121">
        <f>SUM(AG22:AJ22)</f>
        <v>792</v>
      </c>
      <c r="AG22" s="121">
        <v>0</v>
      </c>
      <c r="AH22" s="121">
        <v>792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43080</v>
      </c>
      <c r="AN22" s="121">
        <f>SUM(AO22:AR22)</f>
        <v>25976</v>
      </c>
      <c r="AO22" s="121">
        <v>0</v>
      </c>
      <c r="AP22" s="121">
        <v>12988</v>
      </c>
      <c r="AQ22" s="121">
        <v>12988</v>
      </c>
      <c r="AR22" s="121">
        <v>0</v>
      </c>
      <c r="AS22" s="121">
        <f>SUM(AT22:AV22)</f>
        <v>9296</v>
      </c>
      <c r="AT22" s="121">
        <v>1028</v>
      </c>
      <c r="AU22" s="121">
        <v>8268</v>
      </c>
      <c r="AV22" s="121">
        <v>0</v>
      </c>
      <c r="AW22" s="121">
        <v>0</v>
      </c>
      <c r="AX22" s="121">
        <f>SUM(AY22:BB22)</f>
        <v>7808</v>
      </c>
      <c r="AY22" s="121">
        <v>0</v>
      </c>
      <c r="AZ22" s="121">
        <v>0</v>
      </c>
      <c r="BA22" s="121">
        <v>2460</v>
      </c>
      <c r="BB22" s="121">
        <v>5348</v>
      </c>
      <c r="BC22" s="121">
        <v>0</v>
      </c>
      <c r="BD22" s="121">
        <v>0</v>
      </c>
      <c r="BE22" s="121">
        <v>0</v>
      </c>
      <c r="BF22" s="121">
        <f>SUM(AE22,+AM22,+BE22)</f>
        <v>43872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6617</v>
      </c>
      <c r="BP22" s="121">
        <f>SUM(BQ22:BT22)</f>
        <v>5740</v>
      </c>
      <c r="BQ22" s="121">
        <v>0</v>
      </c>
      <c r="BR22" s="121">
        <v>0</v>
      </c>
      <c r="BS22" s="121">
        <v>5740</v>
      </c>
      <c r="BT22" s="121">
        <v>0</v>
      </c>
      <c r="BU22" s="121">
        <f>SUM(BV22:BX22)</f>
        <v>874</v>
      </c>
      <c r="BV22" s="121">
        <v>0</v>
      </c>
      <c r="BW22" s="121">
        <v>874</v>
      </c>
      <c r="BX22" s="121">
        <v>0</v>
      </c>
      <c r="BY22" s="121">
        <v>0</v>
      </c>
      <c r="BZ22" s="121">
        <f>SUM(CA22:CD22)</f>
        <v>3</v>
      </c>
      <c r="CA22" s="121">
        <v>0</v>
      </c>
      <c r="CB22" s="121">
        <v>0</v>
      </c>
      <c r="CC22" s="121">
        <v>0</v>
      </c>
      <c r="CD22" s="121">
        <v>3</v>
      </c>
      <c r="CE22" s="121">
        <v>0</v>
      </c>
      <c r="CF22" s="121">
        <v>0</v>
      </c>
      <c r="CG22" s="121">
        <v>0</v>
      </c>
      <c r="CH22" s="121">
        <f>SUM(BG22,+BO22,+CG22)</f>
        <v>6617</v>
      </c>
      <c r="CI22" s="121">
        <f>SUM(AE22,+BG22)</f>
        <v>792</v>
      </c>
      <c r="CJ22" s="121">
        <f>SUM(AF22,+BH22)</f>
        <v>792</v>
      </c>
      <c r="CK22" s="121">
        <f>SUM(AG22,+BI22)</f>
        <v>0</v>
      </c>
      <c r="CL22" s="121">
        <f>SUM(AH22,+BJ22)</f>
        <v>792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49697</v>
      </c>
      <c r="CR22" s="121">
        <f>SUM(AN22,+BP22)</f>
        <v>31716</v>
      </c>
      <c r="CS22" s="121">
        <f>SUM(AO22,+BQ22)</f>
        <v>0</v>
      </c>
      <c r="CT22" s="121">
        <f>SUM(AP22,+BR22)</f>
        <v>12988</v>
      </c>
      <c r="CU22" s="121">
        <f>SUM(AQ22,+BS22)</f>
        <v>18728</v>
      </c>
      <c r="CV22" s="121">
        <f>SUM(AR22,+BT22)</f>
        <v>0</v>
      </c>
      <c r="CW22" s="121">
        <f>SUM(AS22,+BU22)</f>
        <v>10170</v>
      </c>
      <c r="CX22" s="121">
        <f>SUM(AT22,+BV22)</f>
        <v>1028</v>
      </c>
      <c r="CY22" s="121">
        <f>SUM(AU22,+BW22)</f>
        <v>9142</v>
      </c>
      <c r="CZ22" s="121">
        <f>SUM(AV22,+BX22)</f>
        <v>0</v>
      </c>
      <c r="DA22" s="121">
        <f>SUM(AW22,+BY22)</f>
        <v>0</v>
      </c>
      <c r="DB22" s="121">
        <f>SUM(AX22,+BZ22)</f>
        <v>7811</v>
      </c>
      <c r="DC22" s="121">
        <f>SUM(AY22,+CA22)</f>
        <v>0</v>
      </c>
      <c r="DD22" s="121">
        <f>SUM(AZ22,+CB22)</f>
        <v>0</v>
      </c>
      <c r="DE22" s="121">
        <f>SUM(BA22,+CC22)</f>
        <v>2460</v>
      </c>
      <c r="DF22" s="121">
        <f>SUM(BB22,+CD22)</f>
        <v>5351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50489</v>
      </c>
    </row>
    <row r="23" spans="1:114" s="136" customFormat="1" ht="13.5" customHeight="1" x14ac:dyDescent="0.15">
      <c r="A23" s="119" t="s">
        <v>49</v>
      </c>
      <c r="B23" s="120" t="s">
        <v>362</v>
      </c>
      <c r="C23" s="119" t="s">
        <v>363</v>
      </c>
      <c r="D23" s="121">
        <f>SUM(E23,+L23)</f>
        <v>163976</v>
      </c>
      <c r="E23" s="121">
        <f>SUM(F23:I23,K23)</f>
        <v>29085</v>
      </c>
      <c r="F23" s="121">
        <v>0</v>
      </c>
      <c r="G23" s="121">
        <v>0</v>
      </c>
      <c r="H23" s="121">
        <v>0</v>
      </c>
      <c r="I23" s="121">
        <v>29085</v>
      </c>
      <c r="J23" s="122" t="s">
        <v>370</v>
      </c>
      <c r="K23" s="121">
        <v>0</v>
      </c>
      <c r="L23" s="121">
        <v>134891</v>
      </c>
      <c r="M23" s="121">
        <f>SUM(N23,+U23)</f>
        <v>107532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370</v>
      </c>
      <c r="T23" s="121">
        <v>0</v>
      </c>
      <c r="U23" s="121">
        <v>107532</v>
      </c>
      <c r="V23" s="121">
        <f>+SUM(D23,M23)</f>
        <v>271508</v>
      </c>
      <c r="W23" s="121">
        <f>+SUM(E23,N23)</f>
        <v>29085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29085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242423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91122</v>
      </c>
      <c r="AN23" s="121">
        <f>SUM(AO23:AR23)</f>
        <v>4222</v>
      </c>
      <c r="AO23" s="121">
        <v>4222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86900</v>
      </c>
      <c r="AY23" s="121">
        <v>86900</v>
      </c>
      <c r="AZ23" s="121">
        <v>0</v>
      </c>
      <c r="BA23" s="121">
        <v>0</v>
      </c>
      <c r="BB23" s="121">
        <v>0</v>
      </c>
      <c r="BC23" s="121">
        <v>72854</v>
      </c>
      <c r="BD23" s="121">
        <v>0</v>
      </c>
      <c r="BE23" s="121">
        <v>0</v>
      </c>
      <c r="BF23" s="121">
        <f>SUM(AE23,+AM23,+BE23)</f>
        <v>91122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107532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91122</v>
      </c>
      <c r="CR23" s="121">
        <f>SUM(AN23,+BP23)</f>
        <v>4222</v>
      </c>
      <c r="CS23" s="121">
        <f>SUM(AO23,+BQ23)</f>
        <v>4222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86900</v>
      </c>
      <c r="DC23" s="121">
        <f>SUM(AY23,+CA23)</f>
        <v>86900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180386</v>
      </c>
      <c r="DH23" s="121">
        <f>SUM(BD23,+CF23)</f>
        <v>0</v>
      </c>
      <c r="DI23" s="121">
        <f>SUM(BE23,+CG23)</f>
        <v>0</v>
      </c>
      <c r="DJ23" s="121">
        <f>SUM(BF23,+CH23)</f>
        <v>91122</v>
      </c>
    </row>
    <row r="24" spans="1:114" s="136" customFormat="1" ht="13.5" customHeight="1" x14ac:dyDescent="0.15">
      <c r="A24" s="119" t="s">
        <v>49</v>
      </c>
      <c r="B24" s="120" t="s">
        <v>364</v>
      </c>
      <c r="C24" s="119" t="s">
        <v>365</v>
      </c>
      <c r="D24" s="121">
        <f>SUM(E24,+L24)</f>
        <v>167703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370</v>
      </c>
      <c r="K24" s="121">
        <v>0</v>
      </c>
      <c r="L24" s="121">
        <v>167703</v>
      </c>
      <c r="M24" s="121">
        <f>SUM(N24,+U24)</f>
        <v>66947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370</v>
      </c>
      <c r="T24" s="121">
        <v>0</v>
      </c>
      <c r="U24" s="121">
        <v>66947</v>
      </c>
      <c r="V24" s="121">
        <f>+SUM(D24,M24)</f>
        <v>234650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234650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53874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53874</v>
      </c>
      <c r="AT24" s="121">
        <v>53318</v>
      </c>
      <c r="AU24" s="121">
        <v>556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113829</v>
      </c>
      <c r="BD24" s="121">
        <v>0</v>
      </c>
      <c r="BE24" s="121">
        <v>0</v>
      </c>
      <c r="BF24" s="121">
        <f>SUM(AE24,+AM24,+BE24)</f>
        <v>53874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66947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53874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53874</v>
      </c>
      <c r="CX24" s="121">
        <f>SUM(AT24,+BV24)</f>
        <v>53318</v>
      </c>
      <c r="CY24" s="121">
        <f>SUM(AU24,+BW24)</f>
        <v>556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180776</v>
      </c>
      <c r="DH24" s="121">
        <f>SUM(BD24,+CF24)</f>
        <v>0</v>
      </c>
      <c r="DI24" s="121">
        <f>SUM(BE24,+CG24)</f>
        <v>0</v>
      </c>
      <c r="DJ24" s="121">
        <f>SUM(BF24,+CH24)</f>
        <v>53874</v>
      </c>
    </row>
    <row r="25" spans="1:114" s="136" customFormat="1" ht="13.5" customHeight="1" x14ac:dyDescent="0.15">
      <c r="A25" s="119" t="s">
        <v>49</v>
      </c>
      <c r="B25" s="120" t="s">
        <v>368</v>
      </c>
      <c r="C25" s="119" t="s">
        <v>369</v>
      </c>
      <c r="D25" s="121">
        <f>SUM(E25,+L25)</f>
        <v>221763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370</v>
      </c>
      <c r="K25" s="121">
        <v>0</v>
      </c>
      <c r="L25" s="121">
        <v>221763</v>
      </c>
      <c r="M25" s="121">
        <f>SUM(N25,+U25)</f>
        <v>89471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370</v>
      </c>
      <c r="T25" s="121">
        <v>0</v>
      </c>
      <c r="U25" s="121">
        <v>89471</v>
      </c>
      <c r="V25" s="121">
        <f>+SUM(D25,M25)</f>
        <v>311234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311234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53138</v>
      </c>
      <c r="AN25" s="121">
        <f>SUM(AO25:AR25)</f>
        <v>53138</v>
      </c>
      <c r="AO25" s="121">
        <v>0</v>
      </c>
      <c r="AP25" s="121">
        <v>53138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168625</v>
      </c>
      <c r="BD25" s="121">
        <v>0</v>
      </c>
      <c r="BE25" s="121">
        <v>0</v>
      </c>
      <c r="BF25" s="121">
        <f>SUM(AE25,+AM25,+BE25)</f>
        <v>53138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89471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53138</v>
      </c>
      <c r="CR25" s="121">
        <f>SUM(AN25,+BP25)</f>
        <v>53138</v>
      </c>
      <c r="CS25" s="121">
        <f>SUM(AO25,+BQ25)</f>
        <v>0</v>
      </c>
      <c r="CT25" s="121">
        <f>SUM(AP25,+BR25)</f>
        <v>53138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258096</v>
      </c>
      <c r="DH25" s="121">
        <f>SUM(BD25,+CF25)</f>
        <v>0</v>
      </c>
      <c r="DI25" s="121">
        <f>SUM(BE25,+CG25)</f>
        <v>0</v>
      </c>
      <c r="DJ25" s="121">
        <f>SUM(BF25,+CH25)</f>
        <v>53138</v>
      </c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5">
    <sortCondition ref="A8:A25"/>
    <sortCondition ref="B8:B25"/>
    <sortCondition ref="C8:C25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4" man="1"/>
    <brk id="30" min="1" max="24" man="1"/>
    <brk id="38" min="1" max="24" man="1"/>
    <brk id="66" min="1" max="24" man="1"/>
    <brk id="94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SUM(E7,+L7)</f>
        <v>294190</v>
      </c>
      <c r="E7" s="140">
        <f>SUM(F7:I7)+K7</f>
        <v>259045</v>
      </c>
      <c r="F7" s="140">
        <f t="shared" ref="F7:L7" si="0">SUM(F$8:F$57)</f>
        <v>1997</v>
      </c>
      <c r="G7" s="140">
        <f t="shared" si="0"/>
        <v>0</v>
      </c>
      <c r="H7" s="140">
        <f t="shared" si="0"/>
        <v>0</v>
      </c>
      <c r="I7" s="140">
        <f t="shared" si="0"/>
        <v>247463</v>
      </c>
      <c r="J7" s="140">
        <f t="shared" si="0"/>
        <v>891831</v>
      </c>
      <c r="K7" s="140">
        <f t="shared" si="0"/>
        <v>9585</v>
      </c>
      <c r="L7" s="140">
        <f t="shared" si="0"/>
        <v>35145</v>
      </c>
      <c r="M7" s="140">
        <f>SUM(N7,+U7)</f>
        <v>7456</v>
      </c>
      <c r="N7" s="140">
        <f>SUM(O7:R7,T7)</f>
        <v>7456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3568</v>
      </c>
      <c r="S7" s="140">
        <f t="shared" si="1"/>
        <v>423943</v>
      </c>
      <c r="T7" s="140">
        <f t="shared" si="1"/>
        <v>3888</v>
      </c>
      <c r="U7" s="140">
        <f t="shared" si="1"/>
        <v>0</v>
      </c>
      <c r="V7" s="140">
        <f t="shared" ref="V7:AD7" si="2">+SUM(D7,M7)</f>
        <v>301646</v>
      </c>
      <c r="W7" s="140">
        <f t="shared" si="2"/>
        <v>266501</v>
      </c>
      <c r="X7" s="140">
        <f t="shared" si="2"/>
        <v>1997</v>
      </c>
      <c r="Y7" s="140">
        <f t="shared" si="2"/>
        <v>0</v>
      </c>
      <c r="Z7" s="140">
        <f t="shared" si="2"/>
        <v>0</v>
      </c>
      <c r="AA7" s="140">
        <f t="shared" si="2"/>
        <v>251031</v>
      </c>
      <c r="AB7" s="140">
        <f t="shared" si="2"/>
        <v>1315774</v>
      </c>
      <c r="AC7" s="140">
        <f t="shared" si="2"/>
        <v>13473</v>
      </c>
      <c r="AD7" s="140">
        <f t="shared" si="2"/>
        <v>35145</v>
      </c>
      <c r="AE7" s="140">
        <f>SUM(AF7,+AK7)</f>
        <v>52020</v>
      </c>
      <c r="AF7" s="140">
        <f>SUM(AG7:AJ7)</f>
        <v>46025</v>
      </c>
      <c r="AG7" s="140">
        <f>SUM(AG$8:AG$57)</f>
        <v>0</v>
      </c>
      <c r="AH7" s="140">
        <f>SUM(AH$8:AH$57)</f>
        <v>46025</v>
      </c>
      <c r="AI7" s="140">
        <f>SUM(AI$8:AI$57)</f>
        <v>0</v>
      </c>
      <c r="AJ7" s="140">
        <f>SUM(AJ$8:AJ$57)</f>
        <v>0</v>
      </c>
      <c r="AK7" s="140">
        <f>SUM(AK$8:AK$57)</f>
        <v>5995</v>
      </c>
      <c r="AL7" s="143" t="s">
        <v>314</v>
      </c>
      <c r="AM7" s="140">
        <f>SUM(AN7,AS7,AW7,AX7,BD7)</f>
        <v>1036469</v>
      </c>
      <c r="AN7" s="140">
        <f>SUM(AO7:AR7)</f>
        <v>1561</v>
      </c>
      <c r="AO7" s="140">
        <f>SUM(AO$8:AO$57)</f>
        <v>1561</v>
      </c>
      <c r="AP7" s="140">
        <f>SUM(AP$8:AP$57)</f>
        <v>0</v>
      </c>
      <c r="AQ7" s="140">
        <f>SUM(AQ$8:AQ$57)</f>
        <v>0</v>
      </c>
      <c r="AR7" s="140">
        <f>SUM(AR$8:AR$57)</f>
        <v>0</v>
      </c>
      <c r="AS7" s="140">
        <f>SUM(AT7:AV7)</f>
        <v>5223</v>
      </c>
      <c r="AT7" s="140">
        <f>SUM(AT$8:AT$57)</f>
        <v>0</v>
      </c>
      <c r="AU7" s="140">
        <f>SUM(AU$8:AU$57)</f>
        <v>5139</v>
      </c>
      <c r="AV7" s="140">
        <f>SUM(AV$8:AV$57)</f>
        <v>84</v>
      </c>
      <c r="AW7" s="140">
        <f>SUM(AW$8:AW$57)</f>
        <v>0</v>
      </c>
      <c r="AX7" s="140">
        <f>SUM(AY7:BB7)</f>
        <v>1024625</v>
      </c>
      <c r="AY7" s="140">
        <f>SUM(AY$8:AY$57)</f>
        <v>0</v>
      </c>
      <c r="AZ7" s="140">
        <f>SUM(AZ$8:AZ$57)</f>
        <v>870727</v>
      </c>
      <c r="BA7" s="140">
        <f>SUM(BA$8:BA$57)</f>
        <v>4476</v>
      </c>
      <c r="BB7" s="140">
        <f>SUM(BB$8:BB$57)</f>
        <v>149422</v>
      </c>
      <c r="BC7" s="143" t="s">
        <v>315</v>
      </c>
      <c r="BD7" s="140">
        <f>SUM(BD$8:BD$57)</f>
        <v>5060</v>
      </c>
      <c r="BE7" s="140">
        <f>SUM(BE$8:BE$57)</f>
        <v>97532</v>
      </c>
      <c r="BF7" s="140">
        <f>SUM(AE7,+AM7,+BE7)</f>
        <v>1186021</v>
      </c>
      <c r="BG7" s="140">
        <f>SUM(BH7,+BM7)</f>
        <v>8210</v>
      </c>
      <c r="BH7" s="140">
        <f>SUM(BI7:BL7)</f>
        <v>7891</v>
      </c>
      <c r="BI7" s="140">
        <f>SUM(BI$8:BI$57)</f>
        <v>0</v>
      </c>
      <c r="BJ7" s="140">
        <f>SUM(BJ$8:BJ$57)</f>
        <v>7891</v>
      </c>
      <c r="BK7" s="140">
        <f>SUM(BK$8:BK$57)</f>
        <v>0</v>
      </c>
      <c r="BL7" s="140">
        <f>SUM(BL$8:BL$57)</f>
        <v>0</v>
      </c>
      <c r="BM7" s="140">
        <f>SUM(BM$8:BM$57)</f>
        <v>319</v>
      </c>
      <c r="BN7" s="143" t="s">
        <v>314</v>
      </c>
      <c r="BO7" s="140">
        <f>SUM(BP7,BU7,BY7,BZ7,CF7)</f>
        <v>419745</v>
      </c>
      <c r="BP7" s="140">
        <f>SUM(BQ7:BT7)</f>
        <v>41089</v>
      </c>
      <c r="BQ7" s="140">
        <f>SUM(BQ$8:BQ$57)</f>
        <v>41089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54804</v>
      </c>
      <c r="BV7" s="140">
        <f>SUM(BV$8:BV$57)</f>
        <v>0</v>
      </c>
      <c r="BW7" s="140">
        <f>SUM(BW$8:BW$57)</f>
        <v>54804</v>
      </c>
      <c r="BX7" s="140">
        <f>SUM(BX$8:BX$57)</f>
        <v>0</v>
      </c>
      <c r="BY7" s="140">
        <f>SUM(BY$8:BY$57)</f>
        <v>0</v>
      </c>
      <c r="BZ7" s="140">
        <f>SUM(CA7:CD7)</f>
        <v>321634</v>
      </c>
      <c r="CA7" s="140">
        <f>SUM(CA$8:CA$57)</f>
        <v>0</v>
      </c>
      <c r="CB7" s="140">
        <f>SUM(CB$8:CB$57)</f>
        <v>317766</v>
      </c>
      <c r="CC7" s="140">
        <f>SUM(CC$8:CC$57)</f>
        <v>0</v>
      </c>
      <c r="CD7" s="140">
        <f>SUM(CD$8:CD$57)</f>
        <v>3868</v>
      </c>
      <c r="CE7" s="143" t="s">
        <v>314</v>
      </c>
      <c r="CF7" s="140">
        <f>SUM(CF$8:CF$57)</f>
        <v>2218</v>
      </c>
      <c r="CG7" s="140">
        <f>SUM(CG$8:CG$57)</f>
        <v>3444</v>
      </c>
      <c r="CH7" s="140">
        <f>SUM(BG7,+BO7,+CG7)</f>
        <v>431399</v>
      </c>
      <c r="CI7" s="140">
        <f t="shared" ref="CI7:CO7" si="3">SUM(AE7,+BG7)</f>
        <v>60230</v>
      </c>
      <c r="CJ7" s="140">
        <f t="shared" si="3"/>
        <v>53916</v>
      </c>
      <c r="CK7" s="140">
        <f t="shared" si="3"/>
        <v>0</v>
      </c>
      <c r="CL7" s="140">
        <f t="shared" si="3"/>
        <v>53916</v>
      </c>
      <c r="CM7" s="140">
        <f t="shared" si="3"/>
        <v>0</v>
      </c>
      <c r="CN7" s="140">
        <f t="shared" si="3"/>
        <v>0</v>
      </c>
      <c r="CO7" s="140">
        <f t="shared" si="3"/>
        <v>6314</v>
      </c>
      <c r="CP7" s="143" t="s">
        <v>314</v>
      </c>
      <c r="CQ7" s="140">
        <f t="shared" ref="CQ7:DF7" si="4">SUM(AM7,+BO7)</f>
        <v>1456214</v>
      </c>
      <c r="CR7" s="140">
        <f t="shared" si="4"/>
        <v>42650</v>
      </c>
      <c r="CS7" s="140">
        <f t="shared" si="4"/>
        <v>42650</v>
      </c>
      <c r="CT7" s="140">
        <f t="shared" si="4"/>
        <v>0</v>
      </c>
      <c r="CU7" s="140">
        <f t="shared" si="4"/>
        <v>0</v>
      </c>
      <c r="CV7" s="140">
        <f t="shared" si="4"/>
        <v>0</v>
      </c>
      <c r="CW7" s="140">
        <f t="shared" si="4"/>
        <v>60027</v>
      </c>
      <c r="CX7" s="140">
        <f t="shared" si="4"/>
        <v>0</v>
      </c>
      <c r="CY7" s="140">
        <f t="shared" si="4"/>
        <v>59943</v>
      </c>
      <c r="CZ7" s="140">
        <f t="shared" si="4"/>
        <v>84</v>
      </c>
      <c r="DA7" s="140">
        <f t="shared" si="4"/>
        <v>0</v>
      </c>
      <c r="DB7" s="140">
        <f t="shared" si="4"/>
        <v>1346259</v>
      </c>
      <c r="DC7" s="140">
        <f t="shared" si="4"/>
        <v>0</v>
      </c>
      <c r="DD7" s="140">
        <f t="shared" si="4"/>
        <v>1188493</v>
      </c>
      <c r="DE7" s="140">
        <f t="shared" si="4"/>
        <v>4476</v>
      </c>
      <c r="DF7" s="140">
        <f t="shared" si="4"/>
        <v>153290</v>
      </c>
      <c r="DG7" s="143" t="s">
        <v>314</v>
      </c>
      <c r="DH7" s="140">
        <f>SUM(BD7,+CF7)</f>
        <v>7278</v>
      </c>
      <c r="DI7" s="140">
        <f>SUM(BE7,+CG7)</f>
        <v>100976</v>
      </c>
      <c r="DJ7" s="140">
        <f>SUM(BF7,+CH7)</f>
        <v>1617420</v>
      </c>
    </row>
    <row r="8" spans="1:114" s="136" customFormat="1" ht="13.5" customHeight="1" x14ac:dyDescent="0.15">
      <c r="A8" s="119" t="s">
        <v>49</v>
      </c>
      <c r="B8" s="120" t="s">
        <v>350</v>
      </c>
      <c r="C8" s="119" t="s">
        <v>351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3564</v>
      </c>
      <c r="N8" s="121">
        <f>SUM(O8:R8,T8)</f>
        <v>3564</v>
      </c>
      <c r="O8" s="121">
        <v>0</v>
      </c>
      <c r="P8" s="121">
        <v>0</v>
      </c>
      <c r="Q8" s="121">
        <v>0</v>
      </c>
      <c r="R8" s="121">
        <v>3564</v>
      </c>
      <c r="S8" s="121">
        <v>267525</v>
      </c>
      <c r="T8" s="121">
        <v>0</v>
      </c>
      <c r="U8" s="121">
        <v>0</v>
      </c>
      <c r="V8" s="121">
        <f>+SUM(D8,M8)</f>
        <v>3564</v>
      </c>
      <c r="W8" s="121">
        <f>+SUM(E8,N8)</f>
        <v>3564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3564</v>
      </c>
      <c r="AB8" s="121">
        <f>+SUM(J8,S8)</f>
        <v>267525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370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370</v>
      </c>
      <c r="BD8" s="121">
        <v>0</v>
      </c>
      <c r="BE8" s="121">
        <v>0</v>
      </c>
      <c r="BF8" s="121">
        <f>SUM(AE8,+AM8,+BE8)</f>
        <v>0</v>
      </c>
      <c r="BG8" s="121">
        <f>SUM(BH8,+BM8)</f>
        <v>7891</v>
      </c>
      <c r="BH8" s="121">
        <f>SUM(BI8:BL8)</f>
        <v>7891</v>
      </c>
      <c r="BI8" s="121">
        <v>0</v>
      </c>
      <c r="BJ8" s="121">
        <v>7891</v>
      </c>
      <c r="BK8" s="121">
        <v>0</v>
      </c>
      <c r="BL8" s="121">
        <v>0</v>
      </c>
      <c r="BM8" s="121">
        <v>0</v>
      </c>
      <c r="BN8" s="122" t="s">
        <v>370</v>
      </c>
      <c r="BO8" s="121">
        <f>SUM(BP8,BU8,BY8,BZ8,CF8)</f>
        <v>263198</v>
      </c>
      <c r="BP8" s="121">
        <f>SUM(BQ8:BT8)</f>
        <v>32230</v>
      </c>
      <c r="BQ8" s="121">
        <v>32230</v>
      </c>
      <c r="BR8" s="121">
        <v>0</v>
      </c>
      <c r="BS8" s="121">
        <v>0</v>
      </c>
      <c r="BT8" s="121">
        <v>0</v>
      </c>
      <c r="BU8" s="121">
        <f>SUM(BV8:BX8)</f>
        <v>53900</v>
      </c>
      <c r="BV8" s="121">
        <v>0</v>
      </c>
      <c r="BW8" s="121">
        <v>53900</v>
      </c>
      <c r="BX8" s="121">
        <v>0</v>
      </c>
      <c r="BY8" s="121">
        <v>0</v>
      </c>
      <c r="BZ8" s="121">
        <f>SUM(CA8:CD8)</f>
        <v>176434</v>
      </c>
      <c r="CA8" s="121">
        <v>0</v>
      </c>
      <c r="CB8" s="121">
        <v>172566</v>
      </c>
      <c r="CC8" s="121">
        <v>0</v>
      </c>
      <c r="CD8" s="121">
        <v>3868</v>
      </c>
      <c r="CE8" s="122" t="s">
        <v>370</v>
      </c>
      <c r="CF8" s="121">
        <v>634</v>
      </c>
      <c r="CG8" s="121">
        <v>0</v>
      </c>
      <c r="CH8" s="121">
        <f>SUM(BG8,+BO8,+CG8)</f>
        <v>271089</v>
      </c>
      <c r="CI8" s="121">
        <f>SUM(AE8,+BG8)</f>
        <v>7891</v>
      </c>
      <c r="CJ8" s="121">
        <f>SUM(AF8,+BH8)</f>
        <v>7891</v>
      </c>
      <c r="CK8" s="121">
        <f>SUM(AG8,+BI8)</f>
        <v>0</v>
      </c>
      <c r="CL8" s="121">
        <f>SUM(AH8,+BJ8)</f>
        <v>7891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370</v>
      </c>
      <c r="CQ8" s="121">
        <f>SUM(AM8,+BO8)</f>
        <v>263198</v>
      </c>
      <c r="CR8" s="121">
        <f>SUM(AN8,+BP8)</f>
        <v>32230</v>
      </c>
      <c r="CS8" s="121">
        <f>SUM(AO8,+BQ8)</f>
        <v>32230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53900</v>
      </c>
      <c r="CX8" s="121">
        <f>SUM(AT8,+BV8)</f>
        <v>0</v>
      </c>
      <c r="CY8" s="121">
        <f>SUM(AU8,+BW8)</f>
        <v>53900</v>
      </c>
      <c r="CZ8" s="121">
        <f>SUM(AV8,+BX8)</f>
        <v>0</v>
      </c>
      <c r="DA8" s="121">
        <f>SUM(AW8,+BY8)</f>
        <v>0</v>
      </c>
      <c r="DB8" s="121">
        <f>SUM(AX8,+BZ8)</f>
        <v>176434</v>
      </c>
      <c r="DC8" s="121">
        <f>SUM(AY8,+CA8)</f>
        <v>0</v>
      </c>
      <c r="DD8" s="121">
        <f>SUM(AZ8,+CB8)</f>
        <v>172566</v>
      </c>
      <c r="DE8" s="121">
        <f>SUM(BA8,+CC8)</f>
        <v>0</v>
      </c>
      <c r="DF8" s="121">
        <f>SUM(BB8,+CD8)</f>
        <v>3868</v>
      </c>
      <c r="DG8" s="122" t="s">
        <v>370</v>
      </c>
      <c r="DH8" s="121">
        <f>SUM(BD8,+CF8)</f>
        <v>634</v>
      </c>
      <c r="DI8" s="121">
        <f>SUM(BE8,+CG8)</f>
        <v>0</v>
      </c>
      <c r="DJ8" s="121">
        <f>SUM(BF8,+CH8)</f>
        <v>271089</v>
      </c>
    </row>
    <row r="9" spans="1:114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SUM(E9,+L9)</f>
        <v>235319</v>
      </c>
      <c r="E9" s="121">
        <f>SUM(F9:I9)+K9</f>
        <v>235319</v>
      </c>
      <c r="F9" s="121">
        <v>0</v>
      </c>
      <c r="G9" s="121">
        <v>0</v>
      </c>
      <c r="H9" s="121">
        <v>0</v>
      </c>
      <c r="I9" s="121">
        <v>235319</v>
      </c>
      <c r="J9" s="121">
        <v>497812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235319</v>
      </c>
      <c r="W9" s="121">
        <f>+SUM(E9,N9)</f>
        <v>235319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235319</v>
      </c>
      <c r="AB9" s="121">
        <f>+SUM(J9,S9)</f>
        <v>497812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370</v>
      </c>
      <c r="AM9" s="121">
        <f>SUM(AN9,AS9,AW9,AX9,BD9)</f>
        <v>731845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731845</v>
      </c>
      <c r="AY9" s="121">
        <v>0</v>
      </c>
      <c r="AZ9" s="121">
        <v>582819</v>
      </c>
      <c r="BA9" s="121">
        <v>0</v>
      </c>
      <c r="BB9" s="121">
        <v>149026</v>
      </c>
      <c r="BC9" s="122" t="s">
        <v>370</v>
      </c>
      <c r="BD9" s="121">
        <v>0</v>
      </c>
      <c r="BE9" s="121">
        <v>1286</v>
      </c>
      <c r="BF9" s="121">
        <f>SUM(AE9,+AM9,+BE9)</f>
        <v>733131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370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370</v>
      </c>
      <c r="CQ9" s="121">
        <f>SUM(AM9,+BO9)</f>
        <v>731845</v>
      </c>
      <c r="CR9" s="121">
        <f>SUM(AN9,+BP9)</f>
        <v>0</v>
      </c>
      <c r="CS9" s="121">
        <f>SUM(AO9,+BQ9)</f>
        <v>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731845</v>
      </c>
      <c r="DC9" s="121">
        <f>SUM(AY9,+CA9)</f>
        <v>0</v>
      </c>
      <c r="DD9" s="121">
        <f>SUM(AZ9,+CB9)</f>
        <v>582819</v>
      </c>
      <c r="DE9" s="121">
        <f>SUM(BA9,+CC9)</f>
        <v>0</v>
      </c>
      <c r="DF9" s="121">
        <f>SUM(BB9,+CD9)</f>
        <v>149026</v>
      </c>
      <c r="DG9" s="122" t="s">
        <v>370</v>
      </c>
      <c r="DH9" s="121">
        <f>SUM(BD9,+CF9)</f>
        <v>0</v>
      </c>
      <c r="DI9" s="121">
        <f>SUM(BE9,+CG9)</f>
        <v>1286</v>
      </c>
      <c r="DJ9" s="121">
        <f>SUM(BF9,+CH9)</f>
        <v>733131</v>
      </c>
    </row>
    <row r="10" spans="1:114" s="136" customFormat="1" ht="13.5" customHeight="1" x14ac:dyDescent="0.15">
      <c r="A10" s="119" t="s">
        <v>49</v>
      </c>
      <c r="B10" s="120" t="s">
        <v>366</v>
      </c>
      <c r="C10" s="119" t="s">
        <v>367</v>
      </c>
      <c r="D10" s="121">
        <f>SUM(E10,+L10)</f>
        <v>20222</v>
      </c>
      <c r="E10" s="121">
        <f>SUM(F10:I10)+K10</f>
        <v>20222</v>
      </c>
      <c r="F10" s="121">
        <v>0</v>
      </c>
      <c r="G10" s="121">
        <v>0</v>
      </c>
      <c r="H10" s="121">
        <v>0</v>
      </c>
      <c r="I10" s="121">
        <v>12144</v>
      </c>
      <c r="J10" s="121">
        <v>282454</v>
      </c>
      <c r="K10" s="121">
        <v>8078</v>
      </c>
      <c r="L10" s="121">
        <v>0</v>
      </c>
      <c r="M10" s="121">
        <f>SUM(N10,+U10)</f>
        <v>3892</v>
      </c>
      <c r="N10" s="121">
        <f>SUM(O10:R10,T10)</f>
        <v>3892</v>
      </c>
      <c r="O10" s="121">
        <v>0</v>
      </c>
      <c r="P10" s="121">
        <v>0</v>
      </c>
      <c r="Q10" s="121">
        <v>0</v>
      </c>
      <c r="R10" s="121">
        <v>4</v>
      </c>
      <c r="S10" s="121">
        <v>156418</v>
      </c>
      <c r="T10" s="121">
        <v>3888</v>
      </c>
      <c r="U10" s="121">
        <v>0</v>
      </c>
      <c r="V10" s="121">
        <f>+SUM(D10,M10)</f>
        <v>24114</v>
      </c>
      <c r="W10" s="121">
        <f>+SUM(E10,N10)</f>
        <v>24114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12148</v>
      </c>
      <c r="AB10" s="121">
        <f>+SUM(J10,S10)</f>
        <v>438872</v>
      </c>
      <c r="AC10" s="121">
        <f>+SUM(K10,T10)</f>
        <v>11966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370</v>
      </c>
      <c r="AM10" s="121">
        <f>SUM(AN10,AS10,AW10,AX10,BD10)</f>
        <v>302667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5223</v>
      </c>
      <c r="AT10" s="121">
        <v>0</v>
      </c>
      <c r="AU10" s="121">
        <v>5139</v>
      </c>
      <c r="AV10" s="121">
        <v>84</v>
      </c>
      <c r="AW10" s="121">
        <v>0</v>
      </c>
      <c r="AX10" s="121">
        <f>SUM(AY10:BB10)</f>
        <v>292384</v>
      </c>
      <c r="AY10" s="121">
        <v>0</v>
      </c>
      <c r="AZ10" s="121">
        <v>287908</v>
      </c>
      <c r="BA10" s="121">
        <v>4476</v>
      </c>
      <c r="BB10" s="121">
        <v>0</v>
      </c>
      <c r="BC10" s="122" t="s">
        <v>370</v>
      </c>
      <c r="BD10" s="121">
        <v>5060</v>
      </c>
      <c r="BE10" s="121">
        <v>9</v>
      </c>
      <c r="BF10" s="121">
        <f>SUM(AE10,+AM10,+BE10)</f>
        <v>302676</v>
      </c>
      <c r="BG10" s="121">
        <f>SUM(BH10,+BM10)</f>
        <v>319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319</v>
      </c>
      <c r="BN10" s="122" t="s">
        <v>370</v>
      </c>
      <c r="BO10" s="121">
        <f>SUM(BP10,BU10,BY10,BZ10,CF10)</f>
        <v>156547</v>
      </c>
      <c r="BP10" s="121">
        <f>SUM(BQ10:BT10)</f>
        <v>8859</v>
      </c>
      <c r="BQ10" s="121">
        <v>8859</v>
      </c>
      <c r="BR10" s="121">
        <v>0</v>
      </c>
      <c r="BS10" s="121">
        <v>0</v>
      </c>
      <c r="BT10" s="121">
        <v>0</v>
      </c>
      <c r="BU10" s="121">
        <f>SUM(BV10:BX10)</f>
        <v>904</v>
      </c>
      <c r="BV10" s="121">
        <v>0</v>
      </c>
      <c r="BW10" s="121">
        <v>904</v>
      </c>
      <c r="BX10" s="121">
        <v>0</v>
      </c>
      <c r="BY10" s="121">
        <v>0</v>
      </c>
      <c r="BZ10" s="121">
        <f>SUM(CA10:CD10)</f>
        <v>145200</v>
      </c>
      <c r="CA10" s="121">
        <v>0</v>
      </c>
      <c r="CB10" s="121">
        <v>145200</v>
      </c>
      <c r="CC10" s="121">
        <v>0</v>
      </c>
      <c r="CD10" s="121">
        <v>0</v>
      </c>
      <c r="CE10" s="122" t="s">
        <v>370</v>
      </c>
      <c r="CF10" s="121">
        <v>1584</v>
      </c>
      <c r="CG10" s="121">
        <v>3444</v>
      </c>
      <c r="CH10" s="121">
        <f>SUM(BG10,+BO10,+CG10)</f>
        <v>160310</v>
      </c>
      <c r="CI10" s="121">
        <f>SUM(AE10,+BG10)</f>
        <v>319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319</v>
      </c>
      <c r="CP10" s="122" t="s">
        <v>370</v>
      </c>
      <c r="CQ10" s="121">
        <f>SUM(AM10,+BO10)</f>
        <v>459214</v>
      </c>
      <c r="CR10" s="121">
        <f>SUM(AN10,+BP10)</f>
        <v>8859</v>
      </c>
      <c r="CS10" s="121">
        <f>SUM(AO10,+BQ10)</f>
        <v>8859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6127</v>
      </c>
      <c r="CX10" s="121">
        <f>SUM(AT10,+BV10)</f>
        <v>0</v>
      </c>
      <c r="CY10" s="121">
        <f>SUM(AU10,+BW10)</f>
        <v>6043</v>
      </c>
      <c r="CZ10" s="121">
        <f>SUM(AV10,+BX10)</f>
        <v>84</v>
      </c>
      <c r="DA10" s="121">
        <f>SUM(AW10,+BY10)</f>
        <v>0</v>
      </c>
      <c r="DB10" s="121">
        <f>SUM(AX10,+BZ10)</f>
        <v>437584</v>
      </c>
      <c r="DC10" s="121">
        <f>SUM(AY10,+CA10)</f>
        <v>0</v>
      </c>
      <c r="DD10" s="121">
        <f>SUM(AZ10,+CB10)</f>
        <v>433108</v>
      </c>
      <c r="DE10" s="121">
        <f>SUM(BA10,+CC10)</f>
        <v>4476</v>
      </c>
      <c r="DF10" s="121">
        <f>SUM(BB10,+CD10)</f>
        <v>0</v>
      </c>
      <c r="DG10" s="122" t="s">
        <v>370</v>
      </c>
      <c r="DH10" s="121">
        <f>SUM(BD10,+CF10)</f>
        <v>6644</v>
      </c>
      <c r="DI10" s="121">
        <f>SUM(BE10,+CG10)</f>
        <v>3453</v>
      </c>
      <c r="DJ10" s="121">
        <f>SUM(BF10,+CH10)</f>
        <v>462986</v>
      </c>
    </row>
    <row r="11" spans="1:114" s="136" customFormat="1" ht="13.5" customHeight="1" x14ac:dyDescent="0.15">
      <c r="A11" s="119" t="s">
        <v>49</v>
      </c>
      <c r="B11" s="120" t="s">
        <v>345</v>
      </c>
      <c r="C11" s="119" t="s">
        <v>346</v>
      </c>
      <c r="D11" s="121">
        <f>SUM(E11,+L11)</f>
        <v>38649</v>
      </c>
      <c r="E11" s="121">
        <f>SUM(F11:I11)+K11</f>
        <v>3504</v>
      </c>
      <c r="F11" s="121">
        <v>1997</v>
      </c>
      <c r="G11" s="121">
        <v>0</v>
      </c>
      <c r="H11" s="121">
        <v>0</v>
      </c>
      <c r="I11" s="121">
        <v>0</v>
      </c>
      <c r="J11" s="121">
        <v>111565</v>
      </c>
      <c r="K11" s="121">
        <v>1507</v>
      </c>
      <c r="L11" s="121">
        <v>35145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38649</v>
      </c>
      <c r="W11" s="121">
        <f>+SUM(E11,N11)</f>
        <v>3504</v>
      </c>
      <c r="X11" s="121">
        <f>+SUM(F11,O11)</f>
        <v>1997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111565</v>
      </c>
      <c r="AC11" s="121">
        <f>+SUM(K11,T11)</f>
        <v>1507</v>
      </c>
      <c r="AD11" s="121">
        <f>+SUM(L11,U11)</f>
        <v>35145</v>
      </c>
      <c r="AE11" s="121">
        <f>SUM(AF11,+AK11)</f>
        <v>52020</v>
      </c>
      <c r="AF11" s="121">
        <f>SUM(AG11:AJ11)</f>
        <v>46025</v>
      </c>
      <c r="AG11" s="121">
        <v>0</v>
      </c>
      <c r="AH11" s="121">
        <v>46025</v>
      </c>
      <c r="AI11" s="121">
        <v>0</v>
      </c>
      <c r="AJ11" s="121">
        <v>0</v>
      </c>
      <c r="AK11" s="121">
        <v>5995</v>
      </c>
      <c r="AL11" s="122" t="s">
        <v>370</v>
      </c>
      <c r="AM11" s="121">
        <f>SUM(AN11,AS11,AW11,AX11,BD11)</f>
        <v>1957</v>
      </c>
      <c r="AN11" s="121">
        <f>SUM(AO11:AR11)</f>
        <v>1561</v>
      </c>
      <c r="AO11" s="121">
        <v>1561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396</v>
      </c>
      <c r="AY11" s="121">
        <v>0</v>
      </c>
      <c r="AZ11" s="121">
        <v>0</v>
      </c>
      <c r="BA11" s="121">
        <v>0</v>
      </c>
      <c r="BB11" s="121">
        <v>396</v>
      </c>
      <c r="BC11" s="122" t="s">
        <v>370</v>
      </c>
      <c r="BD11" s="121">
        <v>0</v>
      </c>
      <c r="BE11" s="121">
        <v>96237</v>
      </c>
      <c r="BF11" s="121">
        <f>SUM(AE11,+AM11,+BE11)</f>
        <v>150214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370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52020</v>
      </c>
      <c r="CJ11" s="121">
        <f>SUM(AF11,+BH11)</f>
        <v>46025</v>
      </c>
      <c r="CK11" s="121">
        <f>SUM(AG11,+BI11)</f>
        <v>0</v>
      </c>
      <c r="CL11" s="121">
        <f>SUM(AH11,+BJ11)</f>
        <v>46025</v>
      </c>
      <c r="CM11" s="121">
        <f>SUM(AI11,+BK11)</f>
        <v>0</v>
      </c>
      <c r="CN11" s="121">
        <f>SUM(AJ11,+BL11)</f>
        <v>0</v>
      </c>
      <c r="CO11" s="121">
        <f>SUM(AK11,+BM11)</f>
        <v>5995</v>
      </c>
      <c r="CP11" s="122" t="s">
        <v>370</v>
      </c>
      <c r="CQ11" s="121">
        <f>SUM(AM11,+BO11)</f>
        <v>1957</v>
      </c>
      <c r="CR11" s="121">
        <f>SUM(AN11,+BP11)</f>
        <v>1561</v>
      </c>
      <c r="CS11" s="121">
        <f>SUM(AO11,+BQ11)</f>
        <v>1561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0</v>
      </c>
      <c r="CX11" s="121">
        <f>SUM(AT11,+BV11)</f>
        <v>0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396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396</v>
      </c>
      <c r="DG11" s="122" t="s">
        <v>370</v>
      </c>
      <c r="DH11" s="121">
        <f>SUM(BD11,+CF11)</f>
        <v>0</v>
      </c>
      <c r="DI11" s="121">
        <f>SUM(BE11,+CG11)</f>
        <v>96237</v>
      </c>
      <c r="DJ11" s="121">
        <f>SUM(BF11,+CH11)</f>
        <v>150214</v>
      </c>
    </row>
    <row r="12" spans="1:114" s="136" customFormat="1" ht="13.5" customHeight="1" x14ac:dyDescent="0.15">
      <c r="A12" s="119"/>
      <c r="B12" s="120"/>
      <c r="C12" s="119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2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2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2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2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2"/>
      <c r="DH12" s="121"/>
      <c r="DI12" s="121"/>
      <c r="DJ12" s="121"/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1">
    <sortCondition ref="A8:A11"/>
    <sortCondition ref="B8:B11"/>
    <sortCondition ref="C8:C1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0" man="1"/>
    <brk id="30" min="1" max="10" man="1"/>
    <brk id="38" min="1" max="10" man="1"/>
    <brk id="66" min="1" max="10" man="1"/>
    <brk id="94" min="1" max="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SUM(E7,+L7)</f>
        <v>18382500</v>
      </c>
      <c r="E7" s="140">
        <f>+SUM(F7:I7,K7)</f>
        <v>5512127</v>
      </c>
      <c r="F7" s="140">
        <f t="shared" ref="F7:L7" si="0">SUM(F$8:F$257)</f>
        <v>443806</v>
      </c>
      <c r="G7" s="140">
        <f t="shared" si="0"/>
        <v>7575</v>
      </c>
      <c r="H7" s="140">
        <f t="shared" si="0"/>
        <v>2002500</v>
      </c>
      <c r="I7" s="140">
        <f t="shared" si="0"/>
        <v>2349879</v>
      </c>
      <c r="J7" s="140">
        <f t="shared" si="0"/>
        <v>891831</v>
      </c>
      <c r="K7" s="140">
        <f t="shared" si="0"/>
        <v>708367</v>
      </c>
      <c r="L7" s="140">
        <f t="shared" si="0"/>
        <v>12870373</v>
      </c>
      <c r="M7" s="140">
        <f>SUM(N7,+U7)</f>
        <v>4101514</v>
      </c>
      <c r="N7" s="140">
        <f>+SUM(O7:R7,T7)</f>
        <v>1501382</v>
      </c>
      <c r="O7" s="140">
        <f t="shared" ref="O7:U7" si="1">SUM(O$8:O$257)</f>
        <v>420845</v>
      </c>
      <c r="P7" s="140">
        <f t="shared" si="1"/>
        <v>2647</v>
      </c>
      <c r="Q7" s="140">
        <f t="shared" si="1"/>
        <v>848100</v>
      </c>
      <c r="R7" s="140">
        <f t="shared" si="1"/>
        <v>185535</v>
      </c>
      <c r="S7" s="140">
        <f t="shared" si="1"/>
        <v>423943</v>
      </c>
      <c r="T7" s="140">
        <f t="shared" si="1"/>
        <v>44255</v>
      </c>
      <c r="U7" s="140">
        <f t="shared" si="1"/>
        <v>2600132</v>
      </c>
      <c r="V7" s="140">
        <f t="shared" ref="V7:AB7" si="2">+SUM(D7,M7)</f>
        <v>22484014</v>
      </c>
      <c r="W7" s="140">
        <f t="shared" si="2"/>
        <v>7013509</v>
      </c>
      <c r="X7" s="140">
        <f t="shared" si="2"/>
        <v>864651</v>
      </c>
      <c r="Y7" s="140">
        <f t="shared" si="2"/>
        <v>10222</v>
      </c>
      <c r="Z7" s="140">
        <f t="shared" si="2"/>
        <v>2850600</v>
      </c>
      <c r="AA7" s="140">
        <f t="shared" si="2"/>
        <v>2535414</v>
      </c>
      <c r="AB7" s="140">
        <f t="shared" si="2"/>
        <v>1315774</v>
      </c>
      <c r="AC7" s="140">
        <f>+SUM(K7,T7)</f>
        <v>752622</v>
      </c>
      <c r="AD7" s="140">
        <f>+SUM(L7,U7)</f>
        <v>15470505</v>
      </c>
      <c r="AE7" s="208"/>
      <c r="AF7" s="208"/>
    </row>
    <row r="8" spans="1:32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SUM(E8,+L8)</f>
        <v>7787730</v>
      </c>
      <c r="E8" s="121">
        <f>+SUM(F8:I8,K8)</f>
        <v>2769320</v>
      </c>
      <c r="F8" s="121">
        <v>21296</v>
      </c>
      <c r="G8" s="121">
        <v>0</v>
      </c>
      <c r="H8" s="121">
        <v>1333700</v>
      </c>
      <c r="I8" s="121">
        <v>1055044</v>
      </c>
      <c r="J8" s="121"/>
      <c r="K8" s="121">
        <v>359280</v>
      </c>
      <c r="L8" s="121">
        <v>5018410</v>
      </c>
      <c r="M8" s="121">
        <f>SUM(N8,+U8)</f>
        <v>449484</v>
      </c>
      <c r="N8" s="121">
        <f>+SUM(O8:R8,T8)</f>
        <v>32124</v>
      </c>
      <c r="O8" s="121">
        <v>0</v>
      </c>
      <c r="P8" s="121">
        <v>0</v>
      </c>
      <c r="Q8" s="121">
        <v>28200</v>
      </c>
      <c r="R8" s="121">
        <v>3924</v>
      </c>
      <c r="S8" s="121"/>
      <c r="T8" s="121">
        <v>0</v>
      </c>
      <c r="U8" s="121">
        <v>417360</v>
      </c>
      <c r="V8" s="121">
        <f>+SUM(D8,M8)</f>
        <v>8237214</v>
      </c>
      <c r="W8" s="121">
        <f>+SUM(E8,N8)</f>
        <v>2801444</v>
      </c>
      <c r="X8" s="121">
        <f>+SUM(F8,O8)</f>
        <v>21296</v>
      </c>
      <c r="Y8" s="121">
        <f>+SUM(G8,P8)</f>
        <v>0</v>
      </c>
      <c r="Z8" s="121">
        <f>+SUM(H8,Q8)</f>
        <v>1361900</v>
      </c>
      <c r="AA8" s="121">
        <f>+SUM(I8,R8)</f>
        <v>1058968</v>
      </c>
      <c r="AB8" s="121">
        <f>+SUM(J8,S8)</f>
        <v>0</v>
      </c>
      <c r="AC8" s="121">
        <f>+SUM(K8,T8)</f>
        <v>359280</v>
      </c>
      <c r="AD8" s="121">
        <f>+SUM(L8,U8)</f>
        <v>5435770</v>
      </c>
      <c r="AE8" s="209" t="s">
        <v>326</v>
      </c>
      <c r="AF8" s="208"/>
    </row>
    <row r="9" spans="1:32" s="136" customFormat="1" ht="13.5" customHeight="1" x14ac:dyDescent="0.15">
      <c r="A9" s="119" t="s">
        <v>49</v>
      </c>
      <c r="B9" s="120" t="s">
        <v>327</v>
      </c>
      <c r="C9" s="119" t="s">
        <v>328</v>
      </c>
      <c r="D9" s="121">
        <f>SUM(E9,+L9)</f>
        <v>1181615</v>
      </c>
      <c r="E9" s="121">
        <f>+SUM(F9:I9,K9)</f>
        <v>173171</v>
      </c>
      <c r="F9" s="121">
        <v>0</v>
      </c>
      <c r="G9" s="121">
        <v>30</v>
      </c>
      <c r="H9" s="121">
        <v>0</v>
      </c>
      <c r="I9" s="121">
        <v>143248</v>
      </c>
      <c r="J9" s="121"/>
      <c r="K9" s="121">
        <v>29893</v>
      </c>
      <c r="L9" s="121">
        <v>1008444</v>
      </c>
      <c r="M9" s="121">
        <f>SUM(N9,+U9)</f>
        <v>157704</v>
      </c>
      <c r="N9" s="121">
        <f>+SUM(O9:R9,T9)</f>
        <v>9983</v>
      </c>
      <c r="O9" s="121">
        <v>0</v>
      </c>
      <c r="P9" s="121">
        <v>0</v>
      </c>
      <c r="Q9" s="121">
        <v>0</v>
      </c>
      <c r="R9" s="121">
        <v>9983</v>
      </c>
      <c r="S9" s="121"/>
      <c r="T9" s="121">
        <v>0</v>
      </c>
      <c r="U9" s="121">
        <v>147721</v>
      </c>
      <c r="V9" s="121">
        <f>+SUM(D9,M9)</f>
        <v>1339319</v>
      </c>
      <c r="W9" s="121">
        <f>+SUM(E9,N9)</f>
        <v>183154</v>
      </c>
      <c r="X9" s="121">
        <f>+SUM(F9,O9)</f>
        <v>0</v>
      </c>
      <c r="Y9" s="121">
        <f>+SUM(G9,P9)</f>
        <v>30</v>
      </c>
      <c r="Z9" s="121">
        <f>+SUM(H9,Q9)</f>
        <v>0</v>
      </c>
      <c r="AA9" s="121">
        <f>+SUM(I9,R9)</f>
        <v>153231</v>
      </c>
      <c r="AB9" s="121">
        <f>+SUM(J9,S9)</f>
        <v>0</v>
      </c>
      <c r="AC9" s="121">
        <f>+SUM(K9,T9)</f>
        <v>29893</v>
      </c>
      <c r="AD9" s="121">
        <f>+SUM(L9,U9)</f>
        <v>1156165</v>
      </c>
      <c r="AE9" s="209" t="s">
        <v>326</v>
      </c>
      <c r="AF9" s="208"/>
    </row>
    <row r="10" spans="1:32" s="136" customFormat="1" ht="13.5" customHeight="1" x14ac:dyDescent="0.15">
      <c r="A10" s="119" t="s">
        <v>49</v>
      </c>
      <c r="B10" s="120" t="s">
        <v>331</v>
      </c>
      <c r="C10" s="119" t="s">
        <v>332</v>
      </c>
      <c r="D10" s="121">
        <f>SUM(E10,+L10)</f>
        <v>1876778</v>
      </c>
      <c r="E10" s="121">
        <f>+SUM(F10:I10,K10)</f>
        <v>1001804</v>
      </c>
      <c r="F10" s="121">
        <v>419355</v>
      </c>
      <c r="G10" s="121">
        <v>6000</v>
      </c>
      <c r="H10" s="121">
        <v>396500</v>
      </c>
      <c r="I10" s="121">
        <v>116423</v>
      </c>
      <c r="J10" s="121"/>
      <c r="K10" s="121">
        <v>63526</v>
      </c>
      <c r="L10" s="121">
        <v>874974</v>
      </c>
      <c r="M10" s="121">
        <f>SUM(N10,+U10)</f>
        <v>344949</v>
      </c>
      <c r="N10" s="121">
        <f>+SUM(O10:R10,T10)</f>
        <v>1680</v>
      </c>
      <c r="O10" s="121">
        <v>0</v>
      </c>
      <c r="P10" s="121">
        <v>0</v>
      </c>
      <c r="Q10" s="121">
        <v>0</v>
      </c>
      <c r="R10" s="121">
        <v>1590</v>
      </c>
      <c r="S10" s="121"/>
      <c r="T10" s="121">
        <v>90</v>
      </c>
      <c r="U10" s="121">
        <v>343269</v>
      </c>
      <c r="V10" s="121">
        <f>+SUM(D10,M10)</f>
        <v>2221727</v>
      </c>
      <c r="W10" s="121">
        <f>+SUM(E10,N10)</f>
        <v>1003484</v>
      </c>
      <c r="X10" s="121">
        <f>+SUM(F10,O10)</f>
        <v>419355</v>
      </c>
      <c r="Y10" s="121">
        <f>+SUM(G10,P10)</f>
        <v>6000</v>
      </c>
      <c r="Z10" s="121">
        <f>+SUM(H10,Q10)</f>
        <v>396500</v>
      </c>
      <c r="AA10" s="121">
        <f>+SUM(I10,R10)</f>
        <v>118013</v>
      </c>
      <c r="AB10" s="121">
        <f>+SUM(J10,S10)</f>
        <v>0</v>
      </c>
      <c r="AC10" s="121">
        <f>+SUM(K10,T10)</f>
        <v>63616</v>
      </c>
      <c r="AD10" s="121">
        <f>+SUM(L10,U10)</f>
        <v>1218243</v>
      </c>
      <c r="AE10" s="209" t="s">
        <v>326</v>
      </c>
      <c r="AF10" s="208"/>
    </row>
    <row r="11" spans="1:32" s="136" customFormat="1" ht="13.5" customHeight="1" x14ac:dyDescent="0.15">
      <c r="A11" s="119" t="s">
        <v>49</v>
      </c>
      <c r="B11" s="120" t="s">
        <v>333</v>
      </c>
      <c r="C11" s="119" t="s">
        <v>334</v>
      </c>
      <c r="D11" s="121">
        <f>SUM(E11,+L11)</f>
        <v>1062766</v>
      </c>
      <c r="E11" s="121">
        <f>+SUM(F11:I11,K11)</f>
        <v>182209</v>
      </c>
      <c r="F11" s="121">
        <v>0</v>
      </c>
      <c r="G11" s="121">
        <v>1000</v>
      </c>
      <c r="H11" s="121">
        <v>0</v>
      </c>
      <c r="I11" s="121">
        <v>130370</v>
      </c>
      <c r="J11" s="121"/>
      <c r="K11" s="121">
        <v>50839</v>
      </c>
      <c r="L11" s="121">
        <v>880557</v>
      </c>
      <c r="M11" s="121">
        <f>SUM(N11,+U11)</f>
        <v>349587</v>
      </c>
      <c r="N11" s="121">
        <f>+SUM(O11:R11,T11)</f>
        <v>51223</v>
      </c>
      <c r="O11" s="121">
        <v>0</v>
      </c>
      <c r="P11" s="121">
        <v>0</v>
      </c>
      <c r="Q11" s="121">
        <v>0</v>
      </c>
      <c r="R11" s="121">
        <v>50387</v>
      </c>
      <c r="S11" s="121"/>
      <c r="T11" s="121">
        <v>836</v>
      </c>
      <c r="U11" s="121">
        <v>298364</v>
      </c>
      <c r="V11" s="121">
        <f>+SUM(D11,M11)</f>
        <v>1412353</v>
      </c>
      <c r="W11" s="121">
        <f>+SUM(E11,N11)</f>
        <v>233432</v>
      </c>
      <c r="X11" s="121">
        <f>+SUM(F11,O11)</f>
        <v>0</v>
      </c>
      <c r="Y11" s="121">
        <f>+SUM(G11,P11)</f>
        <v>1000</v>
      </c>
      <c r="Z11" s="121">
        <f>+SUM(H11,Q11)</f>
        <v>0</v>
      </c>
      <c r="AA11" s="121">
        <f>+SUM(I11,R11)</f>
        <v>180757</v>
      </c>
      <c r="AB11" s="121">
        <f>+SUM(J11,S11)</f>
        <v>0</v>
      </c>
      <c r="AC11" s="121">
        <f>+SUM(K11,T11)</f>
        <v>51675</v>
      </c>
      <c r="AD11" s="121">
        <f>+SUM(L11,U11)</f>
        <v>1178921</v>
      </c>
      <c r="AE11" s="209" t="s">
        <v>326</v>
      </c>
      <c r="AF11" s="208"/>
    </row>
    <row r="12" spans="1:32" s="136" customFormat="1" ht="13.5" customHeight="1" x14ac:dyDescent="0.15">
      <c r="A12" s="119" t="s">
        <v>49</v>
      </c>
      <c r="B12" s="120" t="s">
        <v>335</v>
      </c>
      <c r="C12" s="119" t="s">
        <v>336</v>
      </c>
      <c r="D12" s="121">
        <f>SUM(E12,+L12)</f>
        <v>1506239</v>
      </c>
      <c r="E12" s="121">
        <f>+SUM(F12:I12,K12)</f>
        <v>434249</v>
      </c>
      <c r="F12" s="121">
        <v>0</v>
      </c>
      <c r="G12" s="121">
        <v>196</v>
      </c>
      <c r="H12" s="121">
        <v>212900</v>
      </c>
      <c r="I12" s="121">
        <v>178041</v>
      </c>
      <c r="J12" s="121"/>
      <c r="K12" s="121">
        <v>43112</v>
      </c>
      <c r="L12" s="121">
        <v>1071990</v>
      </c>
      <c r="M12" s="121">
        <f>SUM(N12,+U12)</f>
        <v>110544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110544</v>
      </c>
      <c r="V12" s="121">
        <f>+SUM(D12,M12)</f>
        <v>1616783</v>
      </c>
      <c r="W12" s="121">
        <f>+SUM(E12,N12)</f>
        <v>434249</v>
      </c>
      <c r="X12" s="121">
        <f>+SUM(F12,O12)</f>
        <v>0</v>
      </c>
      <c r="Y12" s="121">
        <f>+SUM(G12,P12)</f>
        <v>196</v>
      </c>
      <c r="Z12" s="121">
        <f>+SUM(H12,Q12)</f>
        <v>212900</v>
      </c>
      <c r="AA12" s="121">
        <f>+SUM(I12,R12)</f>
        <v>178041</v>
      </c>
      <c r="AB12" s="121">
        <f>+SUM(J12,S12)</f>
        <v>0</v>
      </c>
      <c r="AC12" s="121">
        <f>+SUM(K12,T12)</f>
        <v>43112</v>
      </c>
      <c r="AD12" s="121">
        <f>+SUM(L12,U12)</f>
        <v>1182534</v>
      </c>
      <c r="AE12" s="209" t="s">
        <v>326</v>
      </c>
      <c r="AF12" s="208"/>
    </row>
    <row r="13" spans="1:32" s="136" customFormat="1" ht="13.5" customHeight="1" x14ac:dyDescent="0.15">
      <c r="A13" s="119" t="s">
        <v>49</v>
      </c>
      <c r="B13" s="120" t="s">
        <v>337</v>
      </c>
      <c r="C13" s="119" t="s">
        <v>338</v>
      </c>
      <c r="D13" s="121">
        <f>SUM(E13,+L13)</f>
        <v>544910</v>
      </c>
      <c r="E13" s="121">
        <f>+SUM(F13:I13,K13)</f>
        <v>79046</v>
      </c>
      <c r="F13" s="121">
        <v>0</v>
      </c>
      <c r="G13" s="121">
        <v>0</v>
      </c>
      <c r="H13" s="121">
        <v>9300</v>
      </c>
      <c r="I13" s="121">
        <v>42588</v>
      </c>
      <c r="J13" s="121"/>
      <c r="K13" s="121">
        <v>27158</v>
      </c>
      <c r="L13" s="121">
        <v>465864</v>
      </c>
      <c r="M13" s="121">
        <f>SUM(N13,+U13)</f>
        <v>60235</v>
      </c>
      <c r="N13" s="121">
        <f>+SUM(O13:R13,T13)</f>
        <v>37</v>
      </c>
      <c r="O13" s="121">
        <v>0</v>
      </c>
      <c r="P13" s="121">
        <v>0</v>
      </c>
      <c r="Q13" s="121">
        <v>0</v>
      </c>
      <c r="R13" s="121">
        <v>37</v>
      </c>
      <c r="S13" s="121"/>
      <c r="T13" s="121">
        <v>0</v>
      </c>
      <c r="U13" s="121">
        <v>60198</v>
      </c>
      <c r="V13" s="121">
        <f>+SUM(D13,M13)</f>
        <v>605145</v>
      </c>
      <c r="W13" s="121">
        <f>+SUM(E13,N13)</f>
        <v>79083</v>
      </c>
      <c r="X13" s="121">
        <f>+SUM(F13,O13)</f>
        <v>0</v>
      </c>
      <c r="Y13" s="121">
        <f>+SUM(G13,P13)</f>
        <v>0</v>
      </c>
      <c r="Z13" s="121">
        <f>+SUM(H13,Q13)</f>
        <v>9300</v>
      </c>
      <c r="AA13" s="121">
        <f>+SUM(I13,R13)</f>
        <v>42625</v>
      </c>
      <c r="AB13" s="121">
        <f>+SUM(J13,S13)</f>
        <v>0</v>
      </c>
      <c r="AC13" s="121">
        <f>+SUM(K13,T13)</f>
        <v>27158</v>
      </c>
      <c r="AD13" s="121">
        <f>+SUM(L13,U13)</f>
        <v>526062</v>
      </c>
      <c r="AE13" s="209" t="s">
        <v>326</v>
      </c>
      <c r="AF13" s="208"/>
    </row>
    <row r="14" spans="1:32" s="136" customFormat="1" ht="13.5" customHeight="1" x14ac:dyDescent="0.15">
      <c r="A14" s="119" t="s">
        <v>49</v>
      </c>
      <c r="B14" s="120" t="s">
        <v>339</v>
      </c>
      <c r="C14" s="119" t="s">
        <v>340</v>
      </c>
      <c r="D14" s="121">
        <f>SUM(E14,+L14)</f>
        <v>363550</v>
      </c>
      <c r="E14" s="121">
        <f>+SUM(F14:I14,K14)</f>
        <v>46258</v>
      </c>
      <c r="F14" s="121">
        <v>1158</v>
      </c>
      <c r="G14" s="121">
        <v>0</v>
      </c>
      <c r="H14" s="121">
        <v>22100</v>
      </c>
      <c r="I14" s="121">
        <v>18004</v>
      </c>
      <c r="J14" s="121"/>
      <c r="K14" s="121">
        <v>4996</v>
      </c>
      <c r="L14" s="121">
        <v>317292</v>
      </c>
      <c r="M14" s="121">
        <f>SUM(N14,+U14)</f>
        <v>72045</v>
      </c>
      <c r="N14" s="121">
        <f>+SUM(O14:R14,T14)</f>
        <v>10670</v>
      </c>
      <c r="O14" s="121">
        <v>5025</v>
      </c>
      <c r="P14" s="121">
        <v>2647</v>
      </c>
      <c r="Q14" s="121">
        <v>0</v>
      </c>
      <c r="R14" s="121">
        <v>2998</v>
      </c>
      <c r="S14" s="121"/>
      <c r="T14" s="121">
        <v>0</v>
      </c>
      <c r="U14" s="121">
        <v>61375</v>
      </c>
      <c r="V14" s="121">
        <f>+SUM(D14,M14)</f>
        <v>435595</v>
      </c>
      <c r="W14" s="121">
        <f>+SUM(E14,N14)</f>
        <v>56928</v>
      </c>
      <c r="X14" s="121">
        <f>+SUM(F14,O14)</f>
        <v>6183</v>
      </c>
      <c r="Y14" s="121">
        <f>+SUM(G14,P14)</f>
        <v>2647</v>
      </c>
      <c r="Z14" s="121">
        <f>+SUM(H14,Q14)</f>
        <v>22100</v>
      </c>
      <c r="AA14" s="121">
        <f>+SUM(I14,R14)</f>
        <v>21002</v>
      </c>
      <c r="AB14" s="121">
        <f>+SUM(J14,S14)</f>
        <v>0</v>
      </c>
      <c r="AC14" s="121">
        <f>+SUM(K14,T14)</f>
        <v>4996</v>
      </c>
      <c r="AD14" s="121">
        <f>+SUM(L14,U14)</f>
        <v>378667</v>
      </c>
      <c r="AE14" s="209" t="s">
        <v>326</v>
      </c>
      <c r="AF14" s="208"/>
    </row>
    <row r="15" spans="1:32" s="136" customFormat="1" ht="13.5" customHeight="1" x14ac:dyDescent="0.15">
      <c r="A15" s="119" t="s">
        <v>49</v>
      </c>
      <c r="B15" s="120" t="s">
        <v>341</v>
      </c>
      <c r="C15" s="119" t="s">
        <v>342</v>
      </c>
      <c r="D15" s="121">
        <f>SUM(E15,+L15)</f>
        <v>373162</v>
      </c>
      <c r="E15" s="121">
        <f>+SUM(F15:I15,K15)</f>
        <v>97480</v>
      </c>
      <c r="F15" s="121">
        <v>0</v>
      </c>
      <c r="G15" s="121">
        <v>0</v>
      </c>
      <c r="H15" s="121">
        <v>28000</v>
      </c>
      <c r="I15" s="121">
        <v>45543</v>
      </c>
      <c r="J15" s="121"/>
      <c r="K15" s="121">
        <v>23937</v>
      </c>
      <c r="L15" s="121">
        <v>275682</v>
      </c>
      <c r="M15" s="121">
        <f>SUM(N15,+U15)</f>
        <v>58485</v>
      </c>
      <c r="N15" s="121">
        <f>+SUM(O15:R15,T15)</f>
        <v>10000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10000</v>
      </c>
      <c r="U15" s="121">
        <v>48485</v>
      </c>
      <c r="V15" s="121">
        <f>+SUM(D15,M15)</f>
        <v>431647</v>
      </c>
      <c r="W15" s="121">
        <f>+SUM(E15,N15)</f>
        <v>107480</v>
      </c>
      <c r="X15" s="121">
        <f>+SUM(F15,O15)</f>
        <v>0</v>
      </c>
      <c r="Y15" s="121">
        <f>+SUM(G15,P15)</f>
        <v>0</v>
      </c>
      <c r="Z15" s="121">
        <f>+SUM(H15,Q15)</f>
        <v>28000</v>
      </c>
      <c r="AA15" s="121">
        <f>+SUM(I15,R15)</f>
        <v>45543</v>
      </c>
      <c r="AB15" s="121">
        <f>+SUM(J15,S15)</f>
        <v>0</v>
      </c>
      <c r="AC15" s="121">
        <f>+SUM(K15,T15)</f>
        <v>33937</v>
      </c>
      <c r="AD15" s="121">
        <f>+SUM(L15,U15)</f>
        <v>324167</v>
      </c>
      <c r="AE15" s="209" t="s">
        <v>326</v>
      </c>
      <c r="AF15" s="208"/>
    </row>
    <row r="16" spans="1:32" s="136" customFormat="1" ht="13.5" customHeight="1" x14ac:dyDescent="0.15">
      <c r="A16" s="119" t="s">
        <v>49</v>
      </c>
      <c r="B16" s="120" t="s">
        <v>343</v>
      </c>
      <c r="C16" s="119" t="s">
        <v>344</v>
      </c>
      <c r="D16" s="121">
        <f>SUM(E16,+L16)</f>
        <v>291591</v>
      </c>
      <c r="E16" s="121">
        <f>+SUM(F16:I16,K16)</f>
        <v>39198</v>
      </c>
      <c r="F16" s="121">
        <v>0</v>
      </c>
      <c r="G16" s="121">
        <v>0</v>
      </c>
      <c r="H16" s="121">
        <v>0</v>
      </c>
      <c r="I16" s="121">
        <v>36187</v>
      </c>
      <c r="J16" s="121"/>
      <c r="K16" s="121">
        <v>3011</v>
      </c>
      <c r="L16" s="121">
        <v>252393</v>
      </c>
      <c r="M16" s="121">
        <f>SUM(N16,+U16)</f>
        <v>60451</v>
      </c>
      <c r="N16" s="121">
        <f>+SUM(O16:R16,T16)</f>
        <v>23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23</v>
      </c>
      <c r="U16" s="121">
        <v>60428</v>
      </c>
      <c r="V16" s="121">
        <f>+SUM(D16,M16)</f>
        <v>352042</v>
      </c>
      <c r="W16" s="121">
        <f>+SUM(E16,N16)</f>
        <v>39221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36187</v>
      </c>
      <c r="AB16" s="121">
        <f>+SUM(J16,S16)</f>
        <v>0</v>
      </c>
      <c r="AC16" s="121">
        <f>+SUM(K16,T16)</f>
        <v>3034</v>
      </c>
      <c r="AD16" s="121">
        <f>+SUM(L16,U16)</f>
        <v>312821</v>
      </c>
      <c r="AE16" s="209" t="s">
        <v>326</v>
      </c>
      <c r="AF16" s="208"/>
    </row>
    <row r="17" spans="1:32" s="136" customFormat="1" ht="13.5" customHeight="1" x14ac:dyDescent="0.15">
      <c r="A17" s="119" t="s">
        <v>49</v>
      </c>
      <c r="B17" s="120" t="s">
        <v>347</v>
      </c>
      <c r="C17" s="119" t="s">
        <v>348</v>
      </c>
      <c r="D17" s="121">
        <f>SUM(E17,+L17)</f>
        <v>250624</v>
      </c>
      <c r="E17" s="121">
        <f>+SUM(F17:I17,K17)</f>
        <v>33624</v>
      </c>
      <c r="F17" s="121">
        <v>0</v>
      </c>
      <c r="G17" s="121">
        <v>184</v>
      </c>
      <c r="H17" s="121">
        <v>0</v>
      </c>
      <c r="I17" s="121">
        <v>0</v>
      </c>
      <c r="J17" s="121"/>
      <c r="K17" s="121">
        <v>33440</v>
      </c>
      <c r="L17" s="121">
        <v>217000</v>
      </c>
      <c r="M17" s="121">
        <f>SUM(N17,+U17)</f>
        <v>159993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159993</v>
      </c>
      <c r="V17" s="121">
        <f>+SUM(D17,M17)</f>
        <v>410617</v>
      </c>
      <c r="W17" s="121">
        <f>+SUM(E17,N17)</f>
        <v>33624</v>
      </c>
      <c r="X17" s="121">
        <f>+SUM(F17,O17)</f>
        <v>0</v>
      </c>
      <c r="Y17" s="121">
        <f>+SUM(G17,P17)</f>
        <v>184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33440</v>
      </c>
      <c r="AD17" s="121">
        <f>+SUM(L17,U17)</f>
        <v>376993</v>
      </c>
      <c r="AE17" s="209" t="s">
        <v>326</v>
      </c>
      <c r="AF17" s="208"/>
    </row>
    <row r="18" spans="1:32" s="136" customFormat="1" ht="13.5" customHeight="1" x14ac:dyDescent="0.15">
      <c r="A18" s="119" t="s">
        <v>49</v>
      </c>
      <c r="B18" s="120" t="s">
        <v>352</v>
      </c>
      <c r="C18" s="119" t="s">
        <v>353</v>
      </c>
      <c r="D18" s="121">
        <f>SUM(E18,+L18)</f>
        <v>917575</v>
      </c>
      <c r="E18" s="121">
        <f>+SUM(F18:I18,K18)</f>
        <v>230606</v>
      </c>
      <c r="F18" s="121">
        <v>0</v>
      </c>
      <c r="G18" s="121">
        <v>0</v>
      </c>
      <c r="H18" s="121">
        <v>0</v>
      </c>
      <c r="I18" s="121">
        <v>213498</v>
      </c>
      <c r="J18" s="121"/>
      <c r="K18" s="121">
        <v>17108</v>
      </c>
      <c r="L18" s="121">
        <v>686969</v>
      </c>
      <c r="M18" s="121">
        <f>SUM(N18,+U18)</f>
        <v>291879</v>
      </c>
      <c r="N18" s="121">
        <f>+SUM(O18:R18,T18)</f>
        <v>105706</v>
      </c>
      <c r="O18" s="121">
        <v>0</v>
      </c>
      <c r="P18" s="121">
        <v>0</v>
      </c>
      <c r="Q18" s="121">
        <v>0</v>
      </c>
      <c r="R18" s="121">
        <v>105612</v>
      </c>
      <c r="S18" s="121"/>
      <c r="T18" s="121">
        <v>94</v>
      </c>
      <c r="U18" s="121">
        <v>186173</v>
      </c>
      <c r="V18" s="121">
        <f>+SUM(D18,M18)</f>
        <v>1209454</v>
      </c>
      <c r="W18" s="121">
        <f>+SUM(E18,N18)</f>
        <v>336312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319110</v>
      </c>
      <c r="AB18" s="121">
        <f>+SUM(J18,S18)</f>
        <v>0</v>
      </c>
      <c r="AC18" s="121">
        <f>+SUM(K18,T18)</f>
        <v>17202</v>
      </c>
      <c r="AD18" s="121">
        <f>+SUM(L18,U18)</f>
        <v>873142</v>
      </c>
      <c r="AE18" s="209" t="s">
        <v>326</v>
      </c>
      <c r="AF18" s="208"/>
    </row>
    <row r="19" spans="1:32" s="136" customFormat="1" ht="13.5" customHeight="1" x14ac:dyDescent="0.15">
      <c r="A19" s="119" t="s">
        <v>49</v>
      </c>
      <c r="B19" s="120" t="s">
        <v>354</v>
      </c>
      <c r="C19" s="119" t="s">
        <v>355</v>
      </c>
      <c r="D19" s="121">
        <f>SUM(E19,+L19)</f>
        <v>625777</v>
      </c>
      <c r="E19" s="121">
        <f>+SUM(F19:I19,K19)</f>
        <v>17551</v>
      </c>
      <c r="F19" s="121">
        <v>0</v>
      </c>
      <c r="G19" s="121">
        <v>0</v>
      </c>
      <c r="H19" s="121">
        <v>0</v>
      </c>
      <c r="I19" s="121">
        <v>13</v>
      </c>
      <c r="J19" s="121"/>
      <c r="K19" s="121">
        <v>17538</v>
      </c>
      <c r="L19" s="121">
        <v>608226</v>
      </c>
      <c r="M19" s="121">
        <f>SUM(N19,+U19)</f>
        <v>207674</v>
      </c>
      <c r="N19" s="121">
        <f>+SUM(O19:R19,T19)</f>
        <v>48</v>
      </c>
      <c r="O19" s="121">
        <v>0</v>
      </c>
      <c r="P19" s="121">
        <v>0</v>
      </c>
      <c r="Q19" s="121">
        <v>0</v>
      </c>
      <c r="R19" s="121">
        <v>13</v>
      </c>
      <c r="S19" s="121"/>
      <c r="T19" s="121">
        <v>35</v>
      </c>
      <c r="U19" s="121">
        <v>207626</v>
      </c>
      <c r="V19" s="121">
        <f>+SUM(D19,M19)</f>
        <v>833451</v>
      </c>
      <c r="W19" s="121">
        <f>+SUM(E19,N19)</f>
        <v>17599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26</v>
      </c>
      <c r="AB19" s="121">
        <f>+SUM(J19,S19)</f>
        <v>0</v>
      </c>
      <c r="AC19" s="121">
        <f>+SUM(K19,T19)</f>
        <v>17573</v>
      </c>
      <c r="AD19" s="121">
        <f>+SUM(L19,U19)</f>
        <v>815852</v>
      </c>
      <c r="AE19" s="209" t="s">
        <v>326</v>
      </c>
      <c r="AF19" s="208"/>
    </row>
    <row r="20" spans="1:32" s="136" customFormat="1" ht="13.5" customHeight="1" x14ac:dyDescent="0.15">
      <c r="A20" s="119" t="s">
        <v>49</v>
      </c>
      <c r="B20" s="120" t="s">
        <v>356</v>
      </c>
      <c r="C20" s="119" t="s">
        <v>357</v>
      </c>
      <c r="D20" s="121">
        <f>SUM(E20,+L20)</f>
        <v>346601</v>
      </c>
      <c r="E20" s="121">
        <f>+SUM(F20:I20,K20)</f>
        <v>41450</v>
      </c>
      <c r="F20" s="121">
        <v>0</v>
      </c>
      <c r="G20" s="121">
        <v>165</v>
      </c>
      <c r="H20" s="121">
        <v>0</v>
      </c>
      <c r="I20" s="121">
        <v>32455</v>
      </c>
      <c r="J20" s="121"/>
      <c r="K20" s="121">
        <v>8830</v>
      </c>
      <c r="L20" s="121">
        <v>305151</v>
      </c>
      <c r="M20" s="121">
        <f>SUM(N20,+U20)</f>
        <v>1460424</v>
      </c>
      <c r="N20" s="121">
        <f>+SUM(O20:R20,T20)</f>
        <v>1270035</v>
      </c>
      <c r="O20" s="121">
        <v>415820</v>
      </c>
      <c r="P20" s="121">
        <v>0</v>
      </c>
      <c r="Q20" s="121">
        <v>819900</v>
      </c>
      <c r="R20" s="121">
        <v>5026</v>
      </c>
      <c r="S20" s="121"/>
      <c r="T20" s="121">
        <v>29289</v>
      </c>
      <c r="U20" s="121">
        <v>190389</v>
      </c>
      <c r="V20" s="121">
        <f>+SUM(D20,M20)</f>
        <v>1807025</v>
      </c>
      <c r="W20" s="121">
        <f>+SUM(E20,N20)</f>
        <v>1311485</v>
      </c>
      <c r="X20" s="121">
        <f>+SUM(F20,O20)</f>
        <v>415820</v>
      </c>
      <c r="Y20" s="121">
        <f>+SUM(G20,P20)</f>
        <v>165</v>
      </c>
      <c r="Z20" s="121">
        <f>+SUM(H20,Q20)</f>
        <v>819900</v>
      </c>
      <c r="AA20" s="121">
        <f>+SUM(I20,R20)</f>
        <v>37481</v>
      </c>
      <c r="AB20" s="121">
        <f>+SUM(J20,S20)</f>
        <v>0</v>
      </c>
      <c r="AC20" s="121">
        <f>+SUM(K20,T20)</f>
        <v>38119</v>
      </c>
      <c r="AD20" s="121">
        <f>+SUM(L20,U20)</f>
        <v>495540</v>
      </c>
      <c r="AE20" s="209" t="s">
        <v>326</v>
      </c>
      <c r="AF20" s="208"/>
    </row>
    <row r="21" spans="1:32" s="136" customFormat="1" ht="13.5" customHeight="1" x14ac:dyDescent="0.15">
      <c r="A21" s="119" t="s">
        <v>49</v>
      </c>
      <c r="B21" s="120" t="s">
        <v>358</v>
      </c>
      <c r="C21" s="119" t="s">
        <v>359</v>
      </c>
      <c r="D21" s="121">
        <f>SUM(E21,+L21)</f>
        <v>362078</v>
      </c>
      <c r="E21" s="121">
        <f>+SUM(F21:I21,K21)</f>
        <v>72084</v>
      </c>
      <c r="F21" s="121">
        <v>0</v>
      </c>
      <c r="G21" s="121">
        <v>0</v>
      </c>
      <c r="H21" s="121">
        <v>0</v>
      </c>
      <c r="I21" s="121">
        <v>56343</v>
      </c>
      <c r="J21" s="121"/>
      <c r="K21" s="121">
        <v>15741</v>
      </c>
      <c r="L21" s="121">
        <v>289994</v>
      </c>
      <c r="M21" s="121">
        <f>SUM(N21,+U21)</f>
        <v>40037</v>
      </c>
      <c r="N21" s="121">
        <f>+SUM(O21:R21,T21)</f>
        <v>2397</v>
      </c>
      <c r="O21" s="121">
        <v>0</v>
      </c>
      <c r="P21" s="121">
        <v>0</v>
      </c>
      <c r="Q21" s="121">
        <v>0</v>
      </c>
      <c r="R21" s="121">
        <v>2397</v>
      </c>
      <c r="S21" s="121"/>
      <c r="T21" s="121">
        <v>0</v>
      </c>
      <c r="U21" s="121">
        <v>37640</v>
      </c>
      <c r="V21" s="121">
        <f>+SUM(D21,M21)</f>
        <v>402115</v>
      </c>
      <c r="W21" s="121">
        <f>+SUM(E21,N21)</f>
        <v>74481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58740</v>
      </c>
      <c r="AB21" s="121">
        <f>+SUM(J21,S21)</f>
        <v>0</v>
      </c>
      <c r="AC21" s="121">
        <f>+SUM(K21,T21)</f>
        <v>15741</v>
      </c>
      <c r="AD21" s="121">
        <f>+SUM(L21,U21)</f>
        <v>327634</v>
      </c>
      <c r="AE21" s="209" t="s">
        <v>326</v>
      </c>
      <c r="AF21" s="208"/>
    </row>
    <row r="22" spans="1:32" s="136" customFormat="1" ht="13.5" customHeight="1" x14ac:dyDescent="0.15">
      <c r="A22" s="119" t="s">
        <v>49</v>
      </c>
      <c r="B22" s="120" t="s">
        <v>360</v>
      </c>
      <c r="C22" s="119" t="s">
        <v>361</v>
      </c>
      <c r="D22" s="121">
        <f>SUM(E22,+L22)</f>
        <v>43872</v>
      </c>
      <c r="E22" s="121">
        <f>+SUM(F22:I22,K22)</f>
        <v>5947</v>
      </c>
      <c r="F22" s="121">
        <v>0</v>
      </c>
      <c r="G22" s="121">
        <v>0</v>
      </c>
      <c r="H22" s="121">
        <v>0</v>
      </c>
      <c r="I22" s="121">
        <v>5574</v>
      </c>
      <c r="J22" s="121"/>
      <c r="K22" s="121">
        <v>373</v>
      </c>
      <c r="L22" s="121">
        <v>37925</v>
      </c>
      <c r="M22" s="121">
        <f>SUM(N22,+U22)</f>
        <v>6617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6617</v>
      </c>
      <c r="V22" s="121">
        <f>+SUM(D22,M22)</f>
        <v>50489</v>
      </c>
      <c r="W22" s="121">
        <f>+SUM(E22,N22)</f>
        <v>5947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5574</v>
      </c>
      <c r="AB22" s="121">
        <f>+SUM(J22,S22)</f>
        <v>0</v>
      </c>
      <c r="AC22" s="121">
        <f>+SUM(K22,T22)</f>
        <v>373</v>
      </c>
      <c r="AD22" s="121">
        <f>+SUM(L22,U22)</f>
        <v>44542</v>
      </c>
      <c r="AE22" s="209" t="s">
        <v>326</v>
      </c>
      <c r="AF22" s="208"/>
    </row>
    <row r="23" spans="1:32" s="136" customFormat="1" ht="13.5" customHeight="1" x14ac:dyDescent="0.15">
      <c r="A23" s="119" t="s">
        <v>49</v>
      </c>
      <c r="B23" s="120" t="s">
        <v>362</v>
      </c>
      <c r="C23" s="119" t="s">
        <v>363</v>
      </c>
      <c r="D23" s="121">
        <f>SUM(E23,+L23)</f>
        <v>163976</v>
      </c>
      <c r="E23" s="121">
        <f>+SUM(F23:I23,K23)</f>
        <v>29085</v>
      </c>
      <c r="F23" s="121">
        <v>0</v>
      </c>
      <c r="G23" s="121">
        <v>0</v>
      </c>
      <c r="H23" s="121">
        <v>0</v>
      </c>
      <c r="I23" s="121">
        <v>29085</v>
      </c>
      <c r="J23" s="121"/>
      <c r="K23" s="121">
        <v>0</v>
      </c>
      <c r="L23" s="121">
        <v>134891</v>
      </c>
      <c r="M23" s="121">
        <f>SUM(N23,+U23)</f>
        <v>107532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107532</v>
      </c>
      <c r="V23" s="121">
        <f>+SUM(D23,M23)</f>
        <v>271508</v>
      </c>
      <c r="W23" s="121">
        <f>+SUM(E23,N23)</f>
        <v>29085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29085</v>
      </c>
      <c r="AB23" s="121">
        <f>+SUM(J23,S23)</f>
        <v>0</v>
      </c>
      <c r="AC23" s="121">
        <f>+SUM(K23,T23)</f>
        <v>0</v>
      </c>
      <c r="AD23" s="121">
        <f>+SUM(L23,U23)</f>
        <v>242423</v>
      </c>
      <c r="AE23" s="209" t="s">
        <v>326</v>
      </c>
      <c r="AF23" s="208"/>
    </row>
    <row r="24" spans="1:32" s="136" customFormat="1" ht="13.5" customHeight="1" x14ac:dyDescent="0.15">
      <c r="A24" s="119" t="s">
        <v>49</v>
      </c>
      <c r="B24" s="120" t="s">
        <v>364</v>
      </c>
      <c r="C24" s="119" t="s">
        <v>365</v>
      </c>
      <c r="D24" s="121">
        <f>SUM(E24,+L24)</f>
        <v>167703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167703</v>
      </c>
      <c r="M24" s="121">
        <f>SUM(N24,+U24)</f>
        <v>66947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66947</v>
      </c>
      <c r="V24" s="121">
        <f>+SUM(D24,M24)</f>
        <v>234650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234650</v>
      </c>
      <c r="AE24" s="209" t="s">
        <v>326</v>
      </c>
      <c r="AF24" s="208"/>
    </row>
    <row r="25" spans="1:32" s="136" customFormat="1" ht="13.5" customHeight="1" x14ac:dyDescent="0.15">
      <c r="A25" s="119" t="s">
        <v>49</v>
      </c>
      <c r="B25" s="120" t="s">
        <v>368</v>
      </c>
      <c r="C25" s="119" t="s">
        <v>369</v>
      </c>
      <c r="D25" s="121">
        <f>SUM(E25,+L25)</f>
        <v>221763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221763</v>
      </c>
      <c r="M25" s="121">
        <f>SUM(N25,+U25)</f>
        <v>89471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89471</v>
      </c>
      <c r="V25" s="121">
        <f>+SUM(D25,M25)</f>
        <v>311234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311234</v>
      </c>
      <c r="AE25" s="209" t="s">
        <v>326</v>
      </c>
      <c r="AF25" s="208"/>
    </row>
    <row r="26" spans="1:32" s="136" customFormat="1" ht="13.5" customHeight="1" x14ac:dyDescent="0.15">
      <c r="A26" s="119" t="s">
        <v>49</v>
      </c>
      <c r="B26" s="120" t="s">
        <v>350</v>
      </c>
      <c r="C26" s="119" t="s">
        <v>351</v>
      </c>
      <c r="D26" s="121">
        <f>SUM(E26,+L26)</f>
        <v>0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f>SUM(N26,+U26)</f>
        <v>3564</v>
      </c>
      <c r="N26" s="121">
        <f>+SUM(O26:R26,T26)</f>
        <v>3564</v>
      </c>
      <c r="O26" s="121">
        <v>0</v>
      </c>
      <c r="P26" s="121">
        <v>0</v>
      </c>
      <c r="Q26" s="121">
        <v>0</v>
      </c>
      <c r="R26" s="121">
        <v>3564</v>
      </c>
      <c r="S26" s="121">
        <v>267525</v>
      </c>
      <c r="T26" s="121">
        <v>0</v>
      </c>
      <c r="U26" s="121">
        <v>0</v>
      </c>
      <c r="V26" s="121">
        <f>+SUM(D26,M26)</f>
        <v>3564</v>
      </c>
      <c r="W26" s="121">
        <f>+SUM(E26,N26)</f>
        <v>3564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3564</v>
      </c>
      <c r="AB26" s="121">
        <f>+SUM(J26,S26)</f>
        <v>267525</v>
      </c>
      <c r="AC26" s="121">
        <f>+SUM(K26,T26)</f>
        <v>0</v>
      </c>
      <c r="AD26" s="121">
        <f>+SUM(L26,U26)</f>
        <v>0</v>
      </c>
      <c r="AE26" s="209" t="s">
        <v>326</v>
      </c>
      <c r="AF26" s="208"/>
    </row>
    <row r="27" spans="1:32" s="136" customFormat="1" ht="13.5" customHeight="1" x14ac:dyDescent="0.15">
      <c r="A27" s="119" t="s">
        <v>49</v>
      </c>
      <c r="B27" s="120" t="s">
        <v>329</v>
      </c>
      <c r="C27" s="119" t="s">
        <v>330</v>
      </c>
      <c r="D27" s="121">
        <f>SUM(E27,+L27)</f>
        <v>235319</v>
      </c>
      <c r="E27" s="121">
        <f>+SUM(F27:I27,K27)</f>
        <v>235319</v>
      </c>
      <c r="F27" s="121">
        <v>0</v>
      </c>
      <c r="G27" s="121">
        <v>0</v>
      </c>
      <c r="H27" s="121">
        <v>0</v>
      </c>
      <c r="I27" s="121">
        <v>235319</v>
      </c>
      <c r="J27" s="121">
        <v>497812</v>
      </c>
      <c r="K27" s="121">
        <v>0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235319</v>
      </c>
      <c r="W27" s="121">
        <f>+SUM(E27,N27)</f>
        <v>235319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235319</v>
      </c>
      <c r="AB27" s="121">
        <f>+SUM(J27,S27)</f>
        <v>497812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49</v>
      </c>
      <c r="B28" s="120" t="s">
        <v>366</v>
      </c>
      <c r="C28" s="119" t="s">
        <v>367</v>
      </c>
      <c r="D28" s="121">
        <f>SUM(E28,+L28)</f>
        <v>20222</v>
      </c>
      <c r="E28" s="121">
        <f>+SUM(F28:I28,K28)</f>
        <v>20222</v>
      </c>
      <c r="F28" s="121">
        <v>0</v>
      </c>
      <c r="G28" s="121">
        <v>0</v>
      </c>
      <c r="H28" s="121">
        <v>0</v>
      </c>
      <c r="I28" s="121">
        <v>12144</v>
      </c>
      <c r="J28" s="121">
        <v>282454</v>
      </c>
      <c r="K28" s="121">
        <v>8078</v>
      </c>
      <c r="L28" s="121">
        <v>0</v>
      </c>
      <c r="M28" s="121">
        <f>SUM(N28,+U28)</f>
        <v>3892</v>
      </c>
      <c r="N28" s="121">
        <f>+SUM(O28:R28,T28)</f>
        <v>3892</v>
      </c>
      <c r="O28" s="121">
        <v>0</v>
      </c>
      <c r="P28" s="121">
        <v>0</v>
      </c>
      <c r="Q28" s="121">
        <v>0</v>
      </c>
      <c r="R28" s="121">
        <v>4</v>
      </c>
      <c r="S28" s="121">
        <v>156418</v>
      </c>
      <c r="T28" s="121">
        <v>3888</v>
      </c>
      <c r="U28" s="121">
        <v>0</v>
      </c>
      <c r="V28" s="121">
        <f>+SUM(D28,M28)</f>
        <v>24114</v>
      </c>
      <c r="W28" s="121">
        <f>+SUM(E28,N28)</f>
        <v>24114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12148</v>
      </c>
      <c r="AB28" s="121">
        <f>+SUM(J28,S28)</f>
        <v>438872</v>
      </c>
      <c r="AC28" s="121">
        <f>+SUM(K28,T28)</f>
        <v>11966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49</v>
      </c>
      <c r="B29" s="120" t="s">
        <v>345</v>
      </c>
      <c r="C29" s="119" t="s">
        <v>346</v>
      </c>
      <c r="D29" s="121">
        <f>SUM(E29,+L29)</f>
        <v>38649</v>
      </c>
      <c r="E29" s="121">
        <f>+SUM(F29:I29,K29)</f>
        <v>3504</v>
      </c>
      <c r="F29" s="121">
        <v>1997</v>
      </c>
      <c r="G29" s="121">
        <v>0</v>
      </c>
      <c r="H29" s="121">
        <v>0</v>
      </c>
      <c r="I29" s="121">
        <v>0</v>
      </c>
      <c r="J29" s="121">
        <v>111565</v>
      </c>
      <c r="K29" s="121">
        <v>1507</v>
      </c>
      <c r="L29" s="121">
        <v>35145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38649</v>
      </c>
      <c r="W29" s="121">
        <f>+SUM(E29,N29)</f>
        <v>3504</v>
      </c>
      <c r="X29" s="121">
        <f>+SUM(F29,O29)</f>
        <v>1997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111565</v>
      </c>
      <c r="AC29" s="121">
        <f>+SUM(K29,T29)</f>
        <v>1507</v>
      </c>
      <c r="AD29" s="121">
        <f>+SUM(L29,U29)</f>
        <v>35145</v>
      </c>
      <c r="AE29" s="209" t="s">
        <v>326</v>
      </c>
      <c r="AF29" s="208"/>
    </row>
    <row r="30" spans="1:32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208"/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29">
    <sortCondition ref="A8:A29"/>
    <sortCondition ref="B8:B29"/>
    <sortCondition ref="C8:C2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28" man="1"/>
    <brk id="21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275</v>
      </c>
      <c r="D7" s="140">
        <f>+SUM(E7,J7)</f>
        <v>1866398</v>
      </c>
      <c r="E7" s="140">
        <f>+SUM(F7:I7)</f>
        <v>1856927</v>
      </c>
      <c r="F7" s="140">
        <f t="shared" ref="F7:K7" si="0">SUM(F$8:F$257)</f>
        <v>10162</v>
      </c>
      <c r="G7" s="140">
        <f t="shared" si="0"/>
        <v>1792000</v>
      </c>
      <c r="H7" s="140">
        <f t="shared" si="0"/>
        <v>51479</v>
      </c>
      <c r="I7" s="140">
        <f t="shared" si="0"/>
        <v>3286</v>
      </c>
      <c r="J7" s="140">
        <f t="shared" si="0"/>
        <v>9471</v>
      </c>
      <c r="K7" s="140">
        <f t="shared" si="0"/>
        <v>52020</v>
      </c>
      <c r="L7" s="140">
        <f>+SUM(M7,R7,V7,W7,AC7)</f>
        <v>15604461</v>
      </c>
      <c r="M7" s="140">
        <f>+SUM(N7:Q7)</f>
        <v>2974855</v>
      </c>
      <c r="N7" s="140">
        <f>SUM(N$8:N$257)</f>
        <v>1624523</v>
      </c>
      <c r="O7" s="140">
        <f>SUM(O$8:O$257)</f>
        <v>783351</v>
      </c>
      <c r="P7" s="140">
        <f>SUM(P$8:P$257)</f>
        <v>518151</v>
      </c>
      <c r="Q7" s="140">
        <f>SUM(Q$8:Q$257)</f>
        <v>48830</v>
      </c>
      <c r="R7" s="140">
        <f>+SUM(S7:U7)</f>
        <v>2904897</v>
      </c>
      <c r="S7" s="140">
        <f>SUM(S$8:S$257)</f>
        <v>485393</v>
      </c>
      <c r="T7" s="140">
        <f>SUM(T$8:T$257)</f>
        <v>2268210</v>
      </c>
      <c r="U7" s="140">
        <f>SUM(U$8:U$257)</f>
        <v>151294</v>
      </c>
      <c r="V7" s="140">
        <f>SUM(V$8:V$257)</f>
        <v>94843</v>
      </c>
      <c r="W7" s="140">
        <f>+SUM(X7:AA7)</f>
        <v>9615504</v>
      </c>
      <c r="X7" s="140">
        <f t="shared" ref="X7:AD7" si="1">SUM(X$8:X$257)</f>
        <v>3178606</v>
      </c>
      <c r="Y7" s="140">
        <f t="shared" si="1"/>
        <v>5550615</v>
      </c>
      <c r="Z7" s="140">
        <f t="shared" si="1"/>
        <v>264820</v>
      </c>
      <c r="AA7" s="140">
        <f t="shared" si="1"/>
        <v>621463</v>
      </c>
      <c r="AB7" s="140">
        <f t="shared" si="1"/>
        <v>839811</v>
      </c>
      <c r="AC7" s="140">
        <f t="shared" si="1"/>
        <v>14362</v>
      </c>
      <c r="AD7" s="140">
        <f t="shared" si="1"/>
        <v>911641</v>
      </c>
      <c r="AE7" s="140">
        <f>+SUM(D7,L7,AD7)</f>
        <v>18382500</v>
      </c>
      <c r="AF7" s="140">
        <f>+SUM(AG7,AL7)</f>
        <v>1435647</v>
      </c>
      <c r="AG7" s="140">
        <f>+SUM(AH7:AK7)</f>
        <v>1435328</v>
      </c>
      <c r="AH7" s="140">
        <f t="shared" ref="AH7:AM7" si="2">SUM(AH$8:AH$257)</f>
        <v>0</v>
      </c>
      <c r="AI7" s="140">
        <f t="shared" si="2"/>
        <v>1435328</v>
      </c>
      <c r="AJ7" s="140">
        <f t="shared" si="2"/>
        <v>0</v>
      </c>
      <c r="AK7" s="140">
        <f t="shared" si="2"/>
        <v>0</v>
      </c>
      <c r="AL7" s="140">
        <f t="shared" si="2"/>
        <v>319</v>
      </c>
      <c r="AM7" s="140">
        <f t="shared" si="2"/>
        <v>0</v>
      </c>
      <c r="AN7" s="140">
        <f>+SUM(AO7,AT7,AX7,AY7,BE7)</f>
        <v>2635816</v>
      </c>
      <c r="AO7" s="140">
        <f>+SUM(AP7:AS7)</f>
        <v>524476</v>
      </c>
      <c r="AP7" s="140">
        <f>SUM(AP$8:AP$257)</f>
        <v>303454</v>
      </c>
      <c r="AQ7" s="140">
        <f>SUM(AQ$8:AQ$257)</f>
        <v>83441</v>
      </c>
      <c r="AR7" s="140">
        <f>SUM(AR$8:AR$257)</f>
        <v>137581</v>
      </c>
      <c r="AS7" s="140">
        <f>SUM(AS$8:AS$257)</f>
        <v>0</v>
      </c>
      <c r="AT7" s="140">
        <f>+SUM(AU7:AW7)</f>
        <v>739754</v>
      </c>
      <c r="AU7" s="140">
        <f>SUM(AU$8:AU$257)</f>
        <v>47947</v>
      </c>
      <c r="AV7" s="140">
        <f>SUM(AV$8:AV$257)</f>
        <v>691807</v>
      </c>
      <c r="AW7" s="140">
        <f>SUM(AW$8:AW$257)</f>
        <v>0</v>
      </c>
      <c r="AX7" s="140">
        <f>SUM(AX$8:AX$257)</f>
        <v>0</v>
      </c>
      <c r="AY7" s="140">
        <f>+SUM(AZ7:BC7)</f>
        <v>1363538</v>
      </c>
      <c r="AZ7" s="140">
        <f t="shared" ref="AZ7:BF7" si="3">SUM(AZ$8:AZ$257)</f>
        <v>333942</v>
      </c>
      <c r="BA7" s="140">
        <f t="shared" si="3"/>
        <v>960779</v>
      </c>
      <c r="BB7" s="140">
        <f t="shared" si="3"/>
        <v>0</v>
      </c>
      <c r="BC7" s="140">
        <f t="shared" si="3"/>
        <v>68817</v>
      </c>
      <c r="BD7" s="140">
        <f t="shared" si="3"/>
        <v>423943</v>
      </c>
      <c r="BE7" s="140">
        <f t="shared" si="3"/>
        <v>8048</v>
      </c>
      <c r="BF7" s="140">
        <f t="shared" si="3"/>
        <v>30051</v>
      </c>
      <c r="BG7" s="140">
        <f>+SUM(BF7,AN7,AF7)</f>
        <v>4101514</v>
      </c>
      <c r="BH7" s="140">
        <f t="shared" ref="BH7:CI7" si="4">SUM(D7,AF7)</f>
        <v>3302045</v>
      </c>
      <c r="BI7" s="140">
        <f t="shared" si="4"/>
        <v>3292255</v>
      </c>
      <c r="BJ7" s="140">
        <f t="shared" si="4"/>
        <v>10162</v>
      </c>
      <c r="BK7" s="140">
        <f t="shared" si="4"/>
        <v>3227328</v>
      </c>
      <c r="BL7" s="140">
        <f t="shared" si="4"/>
        <v>51479</v>
      </c>
      <c r="BM7" s="140">
        <f t="shared" si="4"/>
        <v>3286</v>
      </c>
      <c r="BN7" s="140">
        <f t="shared" si="4"/>
        <v>9790</v>
      </c>
      <c r="BO7" s="140">
        <f t="shared" si="4"/>
        <v>52020</v>
      </c>
      <c r="BP7" s="140">
        <f t="shared" si="4"/>
        <v>18240277</v>
      </c>
      <c r="BQ7" s="140">
        <f t="shared" si="4"/>
        <v>3499331</v>
      </c>
      <c r="BR7" s="140">
        <f t="shared" si="4"/>
        <v>1927977</v>
      </c>
      <c r="BS7" s="140">
        <f t="shared" si="4"/>
        <v>866792</v>
      </c>
      <c r="BT7" s="140">
        <f t="shared" si="4"/>
        <v>655732</v>
      </c>
      <c r="BU7" s="140">
        <f t="shared" si="4"/>
        <v>48830</v>
      </c>
      <c r="BV7" s="140">
        <f t="shared" si="4"/>
        <v>3644651</v>
      </c>
      <c r="BW7" s="140">
        <f t="shared" si="4"/>
        <v>533340</v>
      </c>
      <c r="BX7" s="140">
        <f t="shared" si="4"/>
        <v>2960017</v>
      </c>
      <c r="BY7" s="140">
        <f t="shared" si="4"/>
        <v>151294</v>
      </c>
      <c r="BZ7" s="140">
        <f t="shared" si="4"/>
        <v>94843</v>
      </c>
      <c r="CA7" s="140">
        <f t="shared" si="4"/>
        <v>10979042</v>
      </c>
      <c r="CB7" s="140">
        <f t="shared" si="4"/>
        <v>3512548</v>
      </c>
      <c r="CC7" s="140">
        <f t="shared" si="4"/>
        <v>6511394</v>
      </c>
      <c r="CD7" s="140">
        <f t="shared" si="4"/>
        <v>264820</v>
      </c>
      <c r="CE7" s="140">
        <f t="shared" si="4"/>
        <v>690280</v>
      </c>
      <c r="CF7" s="140">
        <f t="shared" si="4"/>
        <v>1263754</v>
      </c>
      <c r="CG7" s="140">
        <f t="shared" si="4"/>
        <v>22410</v>
      </c>
      <c r="CH7" s="140">
        <f t="shared" si="4"/>
        <v>941692</v>
      </c>
      <c r="CI7" s="140">
        <f t="shared" si="4"/>
        <v>22484014</v>
      </c>
    </row>
    <row r="8" spans="1:87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+SUM(E8,J8)</f>
        <v>823928</v>
      </c>
      <c r="E8" s="121">
        <f>+SUM(F8:I8)</f>
        <v>823928</v>
      </c>
      <c r="F8" s="121">
        <v>0</v>
      </c>
      <c r="G8" s="121">
        <v>815441</v>
      </c>
      <c r="H8" s="121">
        <v>8487</v>
      </c>
      <c r="I8" s="121">
        <v>0</v>
      </c>
      <c r="J8" s="121">
        <v>0</v>
      </c>
      <c r="K8" s="121">
        <v>0</v>
      </c>
      <c r="L8" s="121">
        <f>+SUM(M8,R8,V8,W8,AC8)</f>
        <v>6506878</v>
      </c>
      <c r="M8" s="121">
        <f>+SUM(N8:Q8)</f>
        <v>1723180</v>
      </c>
      <c r="N8" s="121">
        <v>893091</v>
      </c>
      <c r="O8" s="121">
        <v>423427</v>
      </c>
      <c r="P8" s="121">
        <v>366125</v>
      </c>
      <c r="Q8" s="121">
        <v>40537</v>
      </c>
      <c r="R8" s="121">
        <f>+SUM(S8:U8)</f>
        <v>761448</v>
      </c>
      <c r="S8" s="121">
        <v>48767</v>
      </c>
      <c r="T8" s="121">
        <v>621710</v>
      </c>
      <c r="U8" s="121">
        <v>90971</v>
      </c>
      <c r="V8" s="121">
        <v>51661</v>
      </c>
      <c r="W8" s="121">
        <f>+SUM(X8:AA8)</f>
        <v>3970589</v>
      </c>
      <c r="X8" s="121">
        <v>986861</v>
      </c>
      <c r="Y8" s="121">
        <v>2881577</v>
      </c>
      <c r="Z8" s="121">
        <v>100576</v>
      </c>
      <c r="AA8" s="121">
        <v>1575</v>
      </c>
      <c r="AB8" s="121">
        <v>0</v>
      </c>
      <c r="AC8" s="121">
        <v>0</v>
      </c>
      <c r="AD8" s="121">
        <v>456924</v>
      </c>
      <c r="AE8" s="121">
        <f>+SUM(D8,L8,AD8)</f>
        <v>7787730</v>
      </c>
      <c r="AF8" s="121">
        <f>+SUM(AG8,AL8)</f>
        <v>53222</v>
      </c>
      <c r="AG8" s="121">
        <f>+SUM(AH8:AK8)</f>
        <v>53222</v>
      </c>
      <c r="AH8" s="121">
        <v>0</v>
      </c>
      <c r="AI8" s="121">
        <v>53222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396262</v>
      </c>
      <c r="AO8" s="121">
        <f>+SUM(AP8:AS8)</f>
        <v>186159</v>
      </c>
      <c r="AP8" s="121">
        <v>33335</v>
      </c>
      <c r="AQ8" s="121">
        <v>70784</v>
      </c>
      <c r="AR8" s="121">
        <v>82040</v>
      </c>
      <c r="AS8" s="121">
        <v>0</v>
      </c>
      <c r="AT8" s="121">
        <f>+SUM(AU8:AW8)</f>
        <v>176740</v>
      </c>
      <c r="AU8" s="121">
        <v>42438</v>
      </c>
      <c r="AV8" s="121">
        <v>134302</v>
      </c>
      <c r="AW8" s="121">
        <v>0</v>
      </c>
      <c r="AX8" s="121">
        <v>0</v>
      </c>
      <c r="AY8" s="121">
        <f>+SUM(AZ8:BC8)</f>
        <v>33363</v>
      </c>
      <c r="AZ8" s="121">
        <v>1162</v>
      </c>
      <c r="BA8" s="121">
        <v>32201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449484</v>
      </c>
      <c r="BH8" s="121">
        <f>SUM(D8,AF8)</f>
        <v>877150</v>
      </c>
      <c r="BI8" s="121">
        <f>SUM(E8,AG8)</f>
        <v>877150</v>
      </c>
      <c r="BJ8" s="121">
        <f>SUM(F8,AH8)</f>
        <v>0</v>
      </c>
      <c r="BK8" s="121">
        <f>SUM(G8,AI8)</f>
        <v>868663</v>
      </c>
      <c r="BL8" s="121">
        <f>SUM(H8,AJ8)</f>
        <v>8487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6903140</v>
      </c>
      <c r="BQ8" s="121">
        <f>SUM(M8,AO8)</f>
        <v>1909339</v>
      </c>
      <c r="BR8" s="121">
        <f>SUM(N8,AP8)</f>
        <v>926426</v>
      </c>
      <c r="BS8" s="121">
        <f>SUM(O8,AQ8)</f>
        <v>494211</v>
      </c>
      <c r="BT8" s="121">
        <f>SUM(P8,AR8)</f>
        <v>448165</v>
      </c>
      <c r="BU8" s="121">
        <f>SUM(Q8,AS8)</f>
        <v>40537</v>
      </c>
      <c r="BV8" s="121">
        <f>SUM(R8,AT8)</f>
        <v>938188</v>
      </c>
      <c r="BW8" s="121">
        <f>SUM(S8,AU8)</f>
        <v>91205</v>
      </c>
      <c r="BX8" s="121">
        <f>SUM(T8,AV8)</f>
        <v>756012</v>
      </c>
      <c r="BY8" s="121">
        <f>SUM(U8,AW8)</f>
        <v>90971</v>
      </c>
      <c r="BZ8" s="121">
        <f>SUM(V8,AX8)</f>
        <v>51661</v>
      </c>
      <c r="CA8" s="121">
        <f>SUM(W8,AY8)</f>
        <v>4003952</v>
      </c>
      <c r="CB8" s="121">
        <f>SUM(X8,AZ8)</f>
        <v>988023</v>
      </c>
      <c r="CC8" s="121">
        <f>SUM(Y8,BA8)</f>
        <v>2913778</v>
      </c>
      <c r="CD8" s="121">
        <f>SUM(Z8,BB8)</f>
        <v>100576</v>
      </c>
      <c r="CE8" s="121">
        <f>SUM(AA8,BC8)</f>
        <v>1575</v>
      </c>
      <c r="CF8" s="121">
        <f>SUM(AB8,BD8)</f>
        <v>0</v>
      </c>
      <c r="CG8" s="121">
        <f>SUM(AC8,BE8)</f>
        <v>0</v>
      </c>
      <c r="CH8" s="121">
        <f>SUM(AD8,BF8)</f>
        <v>456924</v>
      </c>
      <c r="CI8" s="121">
        <f>SUM(AE8,BG8)</f>
        <v>8237214</v>
      </c>
    </row>
    <row r="9" spans="1:87" s="136" customFormat="1" ht="13.5" customHeight="1" x14ac:dyDescent="0.15">
      <c r="A9" s="119" t="s">
        <v>49</v>
      </c>
      <c r="B9" s="120" t="s">
        <v>327</v>
      </c>
      <c r="C9" s="119" t="s">
        <v>328</v>
      </c>
      <c r="D9" s="121">
        <f>+SUM(E9,J9)</f>
        <v>1603</v>
      </c>
      <c r="E9" s="121">
        <f>+SUM(F9:I9)</f>
        <v>1603</v>
      </c>
      <c r="F9" s="121">
        <v>0</v>
      </c>
      <c r="G9" s="121">
        <v>0</v>
      </c>
      <c r="H9" s="121">
        <v>275</v>
      </c>
      <c r="I9" s="121">
        <v>1328</v>
      </c>
      <c r="J9" s="121">
        <v>0</v>
      </c>
      <c r="K9" s="121">
        <v>0</v>
      </c>
      <c r="L9" s="121">
        <f>+SUM(M9,R9,V9,W9,AC9)</f>
        <v>831040</v>
      </c>
      <c r="M9" s="121">
        <f>+SUM(N9:Q9)</f>
        <v>385437</v>
      </c>
      <c r="N9" s="121">
        <v>116816</v>
      </c>
      <c r="O9" s="121">
        <v>262615</v>
      </c>
      <c r="P9" s="121">
        <v>0</v>
      </c>
      <c r="Q9" s="121">
        <v>6006</v>
      </c>
      <c r="R9" s="121">
        <f>+SUM(S9:U9)</f>
        <v>125011</v>
      </c>
      <c r="S9" s="121">
        <v>122178</v>
      </c>
      <c r="T9" s="121">
        <v>0</v>
      </c>
      <c r="U9" s="121">
        <v>2833</v>
      </c>
      <c r="V9" s="121">
        <v>1491</v>
      </c>
      <c r="W9" s="121">
        <f>+SUM(X9:AA9)</f>
        <v>319101</v>
      </c>
      <c r="X9" s="121">
        <v>220303</v>
      </c>
      <c r="Y9" s="121">
        <v>53417</v>
      </c>
      <c r="Z9" s="121">
        <v>0</v>
      </c>
      <c r="AA9" s="121">
        <v>45381</v>
      </c>
      <c r="AB9" s="121">
        <v>335437</v>
      </c>
      <c r="AC9" s="121">
        <v>0</v>
      </c>
      <c r="AD9" s="121">
        <v>13535</v>
      </c>
      <c r="AE9" s="121">
        <f>+SUM(D9,L9,AD9)</f>
        <v>846178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157704</v>
      </c>
      <c r="AO9" s="121">
        <f>+SUM(AP9:AS9)</f>
        <v>57054</v>
      </c>
      <c r="AP9" s="121">
        <v>31740</v>
      </c>
      <c r="AQ9" s="121">
        <v>12657</v>
      </c>
      <c r="AR9" s="121">
        <v>12657</v>
      </c>
      <c r="AS9" s="121">
        <v>0</v>
      </c>
      <c r="AT9" s="121">
        <f>+SUM(AU9:AW9)</f>
        <v>24267</v>
      </c>
      <c r="AU9" s="121">
        <v>1397</v>
      </c>
      <c r="AV9" s="121">
        <v>22870</v>
      </c>
      <c r="AW9" s="121">
        <v>0</v>
      </c>
      <c r="AX9" s="121">
        <v>0</v>
      </c>
      <c r="AY9" s="121">
        <f>+SUM(AZ9:BC9)</f>
        <v>76383</v>
      </c>
      <c r="AZ9" s="121">
        <v>24727</v>
      </c>
      <c r="BA9" s="121">
        <v>0</v>
      </c>
      <c r="BB9" s="121">
        <v>0</v>
      </c>
      <c r="BC9" s="121">
        <v>51656</v>
      </c>
      <c r="BD9" s="121">
        <v>0</v>
      </c>
      <c r="BE9" s="121">
        <v>0</v>
      </c>
      <c r="BF9" s="121">
        <v>0</v>
      </c>
      <c r="BG9" s="121">
        <f>+SUM(BF9,AN9,AF9)</f>
        <v>157704</v>
      </c>
      <c r="BH9" s="121">
        <f>SUM(D9,AF9)</f>
        <v>1603</v>
      </c>
      <c r="BI9" s="121">
        <f>SUM(E9,AG9)</f>
        <v>1603</v>
      </c>
      <c r="BJ9" s="121">
        <f>SUM(F9,AH9)</f>
        <v>0</v>
      </c>
      <c r="BK9" s="121">
        <f>SUM(G9,AI9)</f>
        <v>0</v>
      </c>
      <c r="BL9" s="121">
        <f>SUM(H9,AJ9)</f>
        <v>275</v>
      </c>
      <c r="BM9" s="121">
        <f>SUM(I9,AK9)</f>
        <v>1328</v>
      </c>
      <c r="BN9" s="121">
        <f>SUM(J9,AL9)</f>
        <v>0</v>
      </c>
      <c r="BO9" s="121">
        <f>SUM(K9,AM9)</f>
        <v>0</v>
      </c>
      <c r="BP9" s="121">
        <f>SUM(L9,AN9)</f>
        <v>988744</v>
      </c>
      <c r="BQ9" s="121">
        <f>SUM(M9,AO9)</f>
        <v>442491</v>
      </c>
      <c r="BR9" s="121">
        <f>SUM(N9,AP9)</f>
        <v>148556</v>
      </c>
      <c r="BS9" s="121">
        <f>SUM(O9,AQ9)</f>
        <v>275272</v>
      </c>
      <c r="BT9" s="121">
        <f>SUM(P9,AR9)</f>
        <v>12657</v>
      </c>
      <c r="BU9" s="121">
        <f>SUM(Q9,AS9)</f>
        <v>6006</v>
      </c>
      <c r="BV9" s="121">
        <f>SUM(R9,AT9)</f>
        <v>149278</v>
      </c>
      <c r="BW9" s="121">
        <f>SUM(S9,AU9)</f>
        <v>123575</v>
      </c>
      <c r="BX9" s="121">
        <f>SUM(T9,AV9)</f>
        <v>22870</v>
      </c>
      <c r="BY9" s="121">
        <f>SUM(U9,AW9)</f>
        <v>2833</v>
      </c>
      <c r="BZ9" s="121">
        <f>SUM(V9,AX9)</f>
        <v>1491</v>
      </c>
      <c r="CA9" s="121">
        <f>SUM(W9,AY9)</f>
        <v>395484</v>
      </c>
      <c r="CB9" s="121">
        <f>SUM(X9,AZ9)</f>
        <v>245030</v>
      </c>
      <c r="CC9" s="121">
        <f>SUM(Y9,BA9)</f>
        <v>53417</v>
      </c>
      <c r="CD9" s="121">
        <f>SUM(Z9,BB9)</f>
        <v>0</v>
      </c>
      <c r="CE9" s="121">
        <f>SUM(AA9,BC9)</f>
        <v>97037</v>
      </c>
      <c r="CF9" s="121">
        <f>SUM(AB9,BD9)</f>
        <v>335437</v>
      </c>
      <c r="CG9" s="121">
        <f>SUM(AC9,BE9)</f>
        <v>0</v>
      </c>
      <c r="CH9" s="121">
        <f>SUM(AD9,BF9)</f>
        <v>13535</v>
      </c>
      <c r="CI9" s="121">
        <f>SUM(AE9,BG9)</f>
        <v>1003882</v>
      </c>
    </row>
    <row r="10" spans="1:87" s="136" customFormat="1" ht="13.5" customHeight="1" x14ac:dyDescent="0.15">
      <c r="A10" s="119" t="s">
        <v>49</v>
      </c>
      <c r="B10" s="120" t="s">
        <v>331</v>
      </c>
      <c r="C10" s="119" t="s">
        <v>332</v>
      </c>
      <c r="D10" s="121">
        <f>+SUM(E10,J10)</f>
        <v>857415</v>
      </c>
      <c r="E10" s="121">
        <f>+SUM(F10:I10)</f>
        <v>857415</v>
      </c>
      <c r="F10" s="121">
        <v>0</v>
      </c>
      <c r="G10" s="121">
        <v>857415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1007194</v>
      </c>
      <c r="M10" s="121">
        <f>+SUM(N10:Q10)</f>
        <v>59215</v>
      </c>
      <c r="N10" s="121">
        <v>59215</v>
      </c>
      <c r="O10" s="121">
        <v>0</v>
      </c>
      <c r="P10" s="121">
        <v>0</v>
      </c>
      <c r="Q10" s="121">
        <v>0</v>
      </c>
      <c r="R10" s="121">
        <f>+SUM(S10:U10)</f>
        <v>246131</v>
      </c>
      <c r="S10" s="121">
        <v>0</v>
      </c>
      <c r="T10" s="121">
        <v>237453</v>
      </c>
      <c r="U10" s="121">
        <v>8678</v>
      </c>
      <c r="V10" s="121">
        <v>0</v>
      </c>
      <c r="W10" s="121">
        <f>+SUM(X10:AA10)</f>
        <v>696759</v>
      </c>
      <c r="X10" s="121">
        <v>291719</v>
      </c>
      <c r="Y10" s="121">
        <v>313957</v>
      </c>
      <c r="Z10" s="121">
        <v>6930</v>
      </c>
      <c r="AA10" s="121">
        <v>84153</v>
      </c>
      <c r="AB10" s="121">
        <v>0</v>
      </c>
      <c r="AC10" s="121">
        <v>5089</v>
      </c>
      <c r="AD10" s="121">
        <v>12169</v>
      </c>
      <c r="AE10" s="121">
        <f>+SUM(D10,L10,AD10)</f>
        <v>1876778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343238</v>
      </c>
      <c r="AO10" s="121">
        <f>+SUM(AP10:AS10)</f>
        <v>30478</v>
      </c>
      <c r="AP10" s="121">
        <v>30478</v>
      </c>
      <c r="AQ10" s="121">
        <v>0</v>
      </c>
      <c r="AR10" s="121">
        <v>0</v>
      </c>
      <c r="AS10" s="121">
        <v>0</v>
      </c>
      <c r="AT10" s="121">
        <f>+SUM(AU10:AW10)</f>
        <v>109137</v>
      </c>
      <c r="AU10" s="121">
        <v>57</v>
      </c>
      <c r="AV10" s="121">
        <v>109080</v>
      </c>
      <c r="AW10" s="121">
        <v>0</v>
      </c>
      <c r="AX10" s="121">
        <v>0</v>
      </c>
      <c r="AY10" s="121">
        <f>+SUM(AZ10:BC10)</f>
        <v>201863</v>
      </c>
      <c r="AZ10" s="121">
        <v>11168</v>
      </c>
      <c r="BA10" s="121">
        <v>183303</v>
      </c>
      <c r="BB10" s="121">
        <v>0</v>
      </c>
      <c r="BC10" s="121">
        <v>7392</v>
      </c>
      <c r="BD10" s="121">
        <v>0</v>
      </c>
      <c r="BE10" s="121">
        <v>1760</v>
      </c>
      <c r="BF10" s="121">
        <v>1711</v>
      </c>
      <c r="BG10" s="121">
        <f>+SUM(BF10,AN10,AF10)</f>
        <v>344949</v>
      </c>
      <c r="BH10" s="121">
        <f>SUM(D10,AF10)</f>
        <v>857415</v>
      </c>
      <c r="BI10" s="121">
        <f>SUM(E10,AG10)</f>
        <v>857415</v>
      </c>
      <c r="BJ10" s="121">
        <f>SUM(F10,AH10)</f>
        <v>0</v>
      </c>
      <c r="BK10" s="121">
        <f>SUM(G10,AI10)</f>
        <v>857415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1350432</v>
      </c>
      <c r="BQ10" s="121">
        <f>SUM(M10,AO10)</f>
        <v>89693</v>
      </c>
      <c r="BR10" s="121">
        <f>SUM(N10,AP10)</f>
        <v>89693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355268</v>
      </c>
      <c r="BW10" s="121">
        <f>SUM(S10,AU10)</f>
        <v>57</v>
      </c>
      <c r="BX10" s="121">
        <f>SUM(T10,AV10)</f>
        <v>346533</v>
      </c>
      <c r="BY10" s="121">
        <f>SUM(U10,AW10)</f>
        <v>8678</v>
      </c>
      <c r="BZ10" s="121">
        <f>SUM(V10,AX10)</f>
        <v>0</v>
      </c>
      <c r="CA10" s="121">
        <f>SUM(W10,AY10)</f>
        <v>898622</v>
      </c>
      <c r="CB10" s="121">
        <f>SUM(X10,AZ10)</f>
        <v>302887</v>
      </c>
      <c r="CC10" s="121">
        <f>SUM(Y10,BA10)</f>
        <v>497260</v>
      </c>
      <c r="CD10" s="121">
        <f>SUM(Z10,BB10)</f>
        <v>6930</v>
      </c>
      <c r="CE10" s="121">
        <f>SUM(AA10,BC10)</f>
        <v>91545</v>
      </c>
      <c r="CF10" s="121">
        <f>SUM(AB10,BD10)</f>
        <v>0</v>
      </c>
      <c r="CG10" s="121">
        <f>SUM(AC10,BE10)</f>
        <v>6849</v>
      </c>
      <c r="CH10" s="121">
        <f>SUM(AD10,BF10)</f>
        <v>13880</v>
      </c>
      <c r="CI10" s="121">
        <f>SUM(AE10,BG10)</f>
        <v>2221727</v>
      </c>
    </row>
    <row r="11" spans="1:87" s="136" customFormat="1" ht="13.5" customHeight="1" x14ac:dyDescent="0.15">
      <c r="A11" s="119" t="s">
        <v>49</v>
      </c>
      <c r="B11" s="120" t="s">
        <v>333</v>
      </c>
      <c r="C11" s="119" t="s">
        <v>334</v>
      </c>
      <c r="D11" s="121">
        <f>+SUM(E11,J11)</f>
        <v>25630</v>
      </c>
      <c r="E11" s="121">
        <f>+SUM(F11:I11)</f>
        <v>25630</v>
      </c>
      <c r="F11" s="121">
        <v>0</v>
      </c>
      <c r="G11" s="121">
        <v>4972</v>
      </c>
      <c r="H11" s="121">
        <v>18700</v>
      </c>
      <c r="I11" s="121">
        <v>1958</v>
      </c>
      <c r="J11" s="121">
        <v>0</v>
      </c>
      <c r="K11" s="121">
        <v>0</v>
      </c>
      <c r="L11" s="121">
        <f>+SUM(M11,R11,V11,W11,AC11)</f>
        <v>954590</v>
      </c>
      <c r="M11" s="121">
        <f>+SUM(N11:Q11)</f>
        <v>115256</v>
      </c>
      <c r="N11" s="121">
        <v>115256</v>
      </c>
      <c r="O11" s="121">
        <v>0</v>
      </c>
      <c r="P11" s="121">
        <v>0</v>
      </c>
      <c r="Q11" s="121">
        <v>0</v>
      </c>
      <c r="R11" s="121">
        <f>+SUM(S11:U11)</f>
        <v>95173</v>
      </c>
      <c r="S11" s="121">
        <v>1393</v>
      </c>
      <c r="T11" s="121">
        <v>92291</v>
      </c>
      <c r="U11" s="121">
        <v>1489</v>
      </c>
      <c r="V11" s="121">
        <v>0</v>
      </c>
      <c r="W11" s="121">
        <f>+SUM(X11:AA11)</f>
        <v>743864</v>
      </c>
      <c r="X11" s="121">
        <v>409159</v>
      </c>
      <c r="Y11" s="121">
        <v>321441</v>
      </c>
      <c r="Z11" s="121">
        <v>7080</v>
      </c>
      <c r="AA11" s="121">
        <v>6184</v>
      </c>
      <c r="AB11" s="121">
        <v>0</v>
      </c>
      <c r="AC11" s="121">
        <v>297</v>
      </c>
      <c r="AD11" s="121">
        <v>82546</v>
      </c>
      <c r="AE11" s="121">
        <f>+SUM(D11,L11,AD11)</f>
        <v>1062766</v>
      </c>
      <c r="AF11" s="121">
        <f>+SUM(AG11,AL11)</f>
        <v>30690</v>
      </c>
      <c r="AG11" s="121">
        <f>+SUM(AH11:AK11)</f>
        <v>30690</v>
      </c>
      <c r="AH11" s="121">
        <v>0</v>
      </c>
      <c r="AI11" s="121">
        <v>30690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311990</v>
      </c>
      <c r="AO11" s="121">
        <f>+SUM(AP11:AS11)</f>
        <v>36950</v>
      </c>
      <c r="AP11" s="121">
        <v>36950</v>
      </c>
      <c r="AQ11" s="121">
        <v>0</v>
      </c>
      <c r="AR11" s="121">
        <v>0</v>
      </c>
      <c r="AS11" s="121">
        <v>0</v>
      </c>
      <c r="AT11" s="121">
        <f>+SUM(AU11:AW11)</f>
        <v>35937</v>
      </c>
      <c r="AU11" s="121">
        <v>621</v>
      </c>
      <c r="AV11" s="121">
        <v>35316</v>
      </c>
      <c r="AW11" s="121">
        <v>0</v>
      </c>
      <c r="AX11" s="121">
        <v>0</v>
      </c>
      <c r="AY11" s="121">
        <f>+SUM(AZ11:BC11)</f>
        <v>239103</v>
      </c>
      <c r="AZ11" s="121">
        <v>191109</v>
      </c>
      <c r="BA11" s="121">
        <v>47994</v>
      </c>
      <c r="BB11" s="121">
        <v>0</v>
      </c>
      <c r="BC11" s="121">
        <v>0</v>
      </c>
      <c r="BD11" s="121">
        <v>0</v>
      </c>
      <c r="BE11" s="121">
        <v>0</v>
      </c>
      <c r="BF11" s="121">
        <v>6907</v>
      </c>
      <c r="BG11" s="121">
        <f>+SUM(BF11,AN11,AF11)</f>
        <v>349587</v>
      </c>
      <c r="BH11" s="121">
        <f>SUM(D11,AF11)</f>
        <v>56320</v>
      </c>
      <c r="BI11" s="121">
        <f>SUM(E11,AG11)</f>
        <v>56320</v>
      </c>
      <c r="BJ11" s="121">
        <f>SUM(F11,AH11)</f>
        <v>0</v>
      </c>
      <c r="BK11" s="121">
        <f>SUM(G11,AI11)</f>
        <v>35662</v>
      </c>
      <c r="BL11" s="121">
        <f>SUM(H11,AJ11)</f>
        <v>18700</v>
      </c>
      <c r="BM11" s="121">
        <f>SUM(I11,AK11)</f>
        <v>1958</v>
      </c>
      <c r="BN11" s="121">
        <f>SUM(J11,AL11)</f>
        <v>0</v>
      </c>
      <c r="BO11" s="121">
        <f>SUM(K11,AM11)</f>
        <v>0</v>
      </c>
      <c r="BP11" s="121">
        <f>SUM(L11,AN11)</f>
        <v>1266580</v>
      </c>
      <c r="BQ11" s="121">
        <f>SUM(M11,AO11)</f>
        <v>152206</v>
      </c>
      <c r="BR11" s="121">
        <f>SUM(N11,AP11)</f>
        <v>152206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131110</v>
      </c>
      <c r="BW11" s="121">
        <f>SUM(S11,AU11)</f>
        <v>2014</v>
      </c>
      <c r="BX11" s="121">
        <f>SUM(T11,AV11)</f>
        <v>127607</v>
      </c>
      <c r="BY11" s="121">
        <f>SUM(U11,AW11)</f>
        <v>1489</v>
      </c>
      <c r="BZ11" s="121">
        <f>SUM(V11,AX11)</f>
        <v>0</v>
      </c>
      <c r="CA11" s="121">
        <f>SUM(W11,AY11)</f>
        <v>982967</v>
      </c>
      <c r="CB11" s="121">
        <f>SUM(X11,AZ11)</f>
        <v>600268</v>
      </c>
      <c r="CC11" s="121">
        <f>SUM(Y11,BA11)</f>
        <v>369435</v>
      </c>
      <c r="CD11" s="121">
        <f>SUM(Z11,BB11)</f>
        <v>7080</v>
      </c>
      <c r="CE11" s="121">
        <f>SUM(AA11,BC11)</f>
        <v>6184</v>
      </c>
      <c r="CF11" s="121">
        <f>SUM(AB11,BD11)</f>
        <v>0</v>
      </c>
      <c r="CG11" s="121">
        <f>SUM(AC11,BE11)</f>
        <v>297</v>
      </c>
      <c r="CH11" s="121">
        <f>SUM(AD11,BF11)</f>
        <v>89453</v>
      </c>
      <c r="CI11" s="121">
        <f>SUM(AE11,BG11)</f>
        <v>1412353</v>
      </c>
    </row>
    <row r="12" spans="1:87" s="136" customFormat="1" ht="13.5" customHeight="1" x14ac:dyDescent="0.15">
      <c r="A12" s="119" t="s">
        <v>49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1469681</v>
      </c>
      <c r="M12" s="121">
        <f>+SUM(N12:Q12)</f>
        <v>164979</v>
      </c>
      <c r="N12" s="121">
        <v>132866</v>
      </c>
      <c r="O12" s="121">
        <v>24187</v>
      </c>
      <c r="P12" s="121">
        <v>7926</v>
      </c>
      <c r="Q12" s="121">
        <v>0</v>
      </c>
      <c r="R12" s="121">
        <f>+SUM(S12:U12)</f>
        <v>565241</v>
      </c>
      <c r="S12" s="121">
        <v>8141</v>
      </c>
      <c r="T12" s="121">
        <v>546567</v>
      </c>
      <c r="U12" s="121">
        <v>10533</v>
      </c>
      <c r="V12" s="121">
        <v>13531</v>
      </c>
      <c r="W12" s="121">
        <f>+SUM(X12:AA12)</f>
        <v>725930</v>
      </c>
      <c r="X12" s="121">
        <v>219409</v>
      </c>
      <c r="Y12" s="121">
        <v>449462</v>
      </c>
      <c r="Z12" s="121">
        <v>38022</v>
      </c>
      <c r="AA12" s="121">
        <v>19037</v>
      </c>
      <c r="AB12" s="121">
        <v>0</v>
      </c>
      <c r="AC12" s="121">
        <v>0</v>
      </c>
      <c r="AD12" s="121">
        <v>36558</v>
      </c>
      <c r="AE12" s="121">
        <f>+SUM(D12,L12,AD12)</f>
        <v>1506239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110544</v>
      </c>
      <c r="AO12" s="121">
        <f>+SUM(AP12:AS12)</f>
        <v>3304</v>
      </c>
      <c r="AP12" s="121">
        <v>3304</v>
      </c>
      <c r="AQ12" s="121">
        <v>0</v>
      </c>
      <c r="AR12" s="121">
        <v>0</v>
      </c>
      <c r="AS12" s="121">
        <v>0</v>
      </c>
      <c r="AT12" s="121">
        <f>+SUM(AU12:AW12)</f>
        <v>88581</v>
      </c>
      <c r="AU12" s="121">
        <v>3434</v>
      </c>
      <c r="AV12" s="121">
        <v>85147</v>
      </c>
      <c r="AW12" s="121">
        <v>0</v>
      </c>
      <c r="AX12" s="121">
        <v>0</v>
      </c>
      <c r="AY12" s="121">
        <f>+SUM(AZ12:BC12)</f>
        <v>18659</v>
      </c>
      <c r="AZ12" s="121">
        <v>14</v>
      </c>
      <c r="BA12" s="121">
        <v>18645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110544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1580225</v>
      </c>
      <c r="BQ12" s="121">
        <f>SUM(M12,AO12)</f>
        <v>168283</v>
      </c>
      <c r="BR12" s="121">
        <f>SUM(N12,AP12)</f>
        <v>136170</v>
      </c>
      <c r="BS12" s="121">
        <f>SUM(O12,AQ12)</f>
        <v>24187</v>
      </c>
      <c r="BT12" s="121">
        <f>SUM(P12,AR12)</f>
        <v>7926</v>
      </c>
      <c r="BU12" s="121">
        <f>SUM(Q12,AS12)</f>
        <v>0</v>
      </c>
      <c r="BV12" s="121">
        <f>SUM(R12,AT12)</f>
        <v>653822</v>
      </c>
      <c r="BW12" s="121">
        <f>SUM(S12,AU12)</f>
        <v>11575</v>
      </c>
      <c r="BX12" s="121">
        <f>SUM(T12,AV12)</f>
        <v>631714</v>
      </c>
      <c r="BY12" s="121">
        <f>SUM(U12,AW12)</f>
        <v>10533</v>
      </c>
      <c r="BZ12" s="121">
        <f>SUM(V12,AX12)</f>
        <v>13531</v>
      </c>
      <c r="CA12" s="121">
        <f>SUM(W12,AY12)</f>
        <v>744589</v>
      </c>
      <c r="CB12" s="121">
        <f>SUM(X12,AZ12)</f>
        <v>219423</v>
      </c>
      <c r="CC12" s="121">
        <f>SUM(Y12,BA12)</f>
        <v>468107</v>
      </c>
      <c r="CD12" s="121">
        <f>SUM(Z12,BB12)</f>
        <v>38022</v>
      </c>
      <c r="CE12" s="121">
        <f>SUM(AA12,BC12)</f>
        <v>19037</v>
      </c>
      <c r="CF12" s="121">
        <f>SUM(AB12,BD12)</f>
        <v>0</v>
      </c>
      <c r="CG12" s="121">
        <f>SUM(AC12,BE12)</f>
        <v>0</v>
      </c>
      <c r="CH12" s="121">
        <f>SUM(AD12,BF12)</f>
        <v>36558</v>
      </c>
      <c r="CI12" s="121">
        <f>SUM(AE12,BG12)</f>
        <v>1616783</v>
      </c>
    </row>
    <row r="13" spans="1:87" s="136" customFormat="1" ht="13.5" customHeight="1" x14ac:dyDescent="0.15">
      <c r="A13" s="119" t="s">
        <v>49</v>
      </c>
      <c r="B13" s="120" t="s">
        <v>337</v>
      </c>
      <c r="C13" s="119" t="s">
        <v>338</v>
      </c>
      <c r="D13" s="121">
        <f>+SUM(E13,J13)</f>
        <v>23361</v>
      </c>
      <c r="E13" s="121">
        <f>+SUM(F13:I13)</f>
        <v>23361</v>
      </c>
      <c r="F13" s="121">
        <v>0</v>
      </c>
      <c r="G13" s="121">
        <v>16504</v>
      </c>
      <c r="H13" s="121">
        <v>6857</v>
      </c>
      <c r="I13" s="121">
        <v>0</v>
      </c>
      <c r="J13" s="121">
        <v>0</v>
      </c>
      <c r="K13" s="121">
        <v>0</v>
      </c>
      <c r="L13" s="121">
        <f>+SUM(M13,R13,V13,W13,AC13)</f>
        <v>493540</v>
      </c>
      <c r="M13" s="121">
        <f>+SUM(N13:Q13)</f>
        <v>81249</v>
      </c>
      <c r="N13" s="121">
        <v>53574</v>
      </c>
      <c r="O13" s="121">
        <v>6996</v>
      </c>
      <c r="P13" s="121">
        <v>20679</v>
      </c>
      <c r="Q13" s="121">
        <v>0</v>
      </c>
      <c r="R13" s="121">
        <f>+SUM(S13:U13)</f>
        <v>327961</v>
      </c>
      <c r="S13" s="121">
        <v>206930</v>
      </c>
      <c r="T13" s="121">
        <v>104842</v>
      </c>
      <c r="U13" s="121">
        <v>16189</v>
      </c>
      <c r="V13" s="121">
        <v>10394</v>
      </c>
      <c r="W13" s="121">
        <f>+SUM(X13:AA13)</f>
        <v>73936</v>
      </c>
      <c r="X13" s="121">
        <v>0</v>
      </c>
      <c r="Y13" s="121">
        <v>54577</v>
      </c>
      <c r="Z13" s="121">
        <v>0</v>
      </c>
      <c r="AA13" s="121">
        <v>19359</v>
      </c>
      <c r="AB13" s="121">
        <v>0</v>
      </c>
      <c r="AC13" s="121">
        <v>0</v>
      </c>
      <c r="AD13" s="121">
        <v>28009</v>
      </c>
      <c r="AE13" s="121">
        <f>+SUM(D13,L13,AD13)</f>
        <v>544910</v>
      </c>
      <c r="AF13" s="121">
        <f>+SUM(AG13,AL13)</f>
        <v>550</v>
      </c>
      <c r="AG13" s="121">
        <f>+SUM(AH13:AK13)</f>
        <v>550</v>
      </c>
      <c r="AH13" s="121">
        <v>0</v>
      </c>
      <c r="AI13" s="121">
        <v>550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59119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16130</v>
      </c>
      <c r="AU13" s="121">
        <v>0</v>
      </c>
      <c r="AV13" s="121">
        <v>16130</v>
      </c>
      <c r="AW13" s="121">
        <v>0</v>
      </c>
      <c r="AX13" s="121">
        <v>0</v>
      </c>
      <c r="AY13" s="121">
        <f>+SUM(AZ13:BC13)</f>
        <v>38919</v>
      </c>
      <c r="AZ13" s="121">
        <v>0</v>
      </c>
      <c r="BA13" s="121">
        <v>38919</v>
      </c>
      <c r="BB13" s="121">
        <v>0</v>
      </c>
      <c r="BC13" s="121">
        <v>0</v>
      </c>
      <c r="BD13" s="121">
        <v>0</v>
      </c>
      <c r="BE13" s="121">
        <v>4070</v>
      </c>
      <c r="BF13" s="121">
        <v>566</v>
      </c>
      <c r="BG13" s="121">
        <f>+SUM(BF13,AN13,AF13)</f>
        <v>60235</v>
      </c>
      <c r="BH13" s="121">
        <f>SUM(D13,AF13)</f>
        <v>23911</v>
      </c>
      <c r="BI13" s="121">
        <f>SUM(E13,AG13)</f>
        <v>23911</v>
      </c>
      <c r="BJ13" s="121">
        <f>SUM(F13,AH13)</f>
        <v>0</v>
      </c>
      <c r="BK13" s="121">
        <f>SUM(G13,AI13)</f>
        <v>17054</v>
      </c>
      <c r="BL13" s="121">
        <f>SUM(H13,AJ13)</f>
        <v>6857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552659</v>
      </c>
      <c r="BQ13" s="121">
        <f>SUM(M13,AO13)</f>
        <v>81249</v>
      </c>
      <c r="BR13" s="121">
        <f>SUM(N13,AP13)</f>
        <v>53574</v>
      </c>
      <c r="BS13" s="121">
        <f>SUM(O13,AQ13)</f>
        <v>6996</v>
      </c>
      <c r="BT13" s="121">
        <f>SUM(P13,AR13)</f>
        <v>20679</v>
      </c>
      <c r="BU13" s="121">
        <f>SUM(Q13,AS13)</f>
        <v>0</v>
      </c>
      <c r="BV13" s="121">
        <f>SUM(R13,AT13)</f>
        <v>344091</v>
      </c>
      <c r="BW13" s="121">
        <f>SUM(S13,AU13)</f>
        <v>206930</v>
      </c>
      <c r="BX13" s="121">
        <f>SUM(T13,AV13)</f>
        <v>120972</v>
      </c>
      <c r="BY13" s="121">
        <f>SUM(U13,AW13)</f>
        <v>16189</v>
      </c>
      <c r="BZ13" s="121">
        <f>SUM(V13,AX13)</f>
        <v>10394</v>
      </c>
      <c r="CA13" s="121">
        <f>SUM(W13,AY13)</f>
        <v>112855</v>
      </c>
      <c r="CB13" s="121">
        <f>SUM(X13,AZ13)</f>
        <v>0</v>
      </c>
      <c r="CC13" s="121">
        <f>SUM(Y13,BA13)</f>
        <v>93496</v>
      </c>
      <c r="CD13" s="121">
        <f>SUM(Z13,BB13)</f>
        <v>0</v>
      </c>
      <c r="CE13" s="121">
        <f>SUM(AA13,BC13)</f>
        <v>19359</v>
      </c>
      <c r="CF13" s="121">
        <f>SUM(AB13,BD13)</f>
        <v>0</v>
      </c>
      <c r="CG13" s="121">
        <f>SUM(AC13,BE13)</f>
        <v>4070</v>
      </c>
      <c r="CH13" s="121">
        <f>SUM(AD13,BF13)</f>
        <v>28575</v>
      </c>
      <c r="CI13" s="121">
        <f>SUM(AE13,BG13)</f>
        <v>605145</v>
      </c>
    </row>
    <row r="14" spans="1:87" s="136" customFormat="1" ht="13.5" customHeight="1" x14ac:dyDescent="0.15">
      <c r="A14" s="119" t="s">
        <v>49</v>
      </c>
      <c r="B14" s="120" t="s">
        <v>339</v>
      </c>
      <c r="C14" s="119" t="s">
        <v>340</v>
      </c>
      <c r="D14" s="121">
        <f>+SUM(E14,J14)</f>
        <v>30798</v>
      </c>
      <c r="E14" s="121">
        <f>+SUM(F14:I14)</f>
        <v>27322</v>
      </c>
      <c r="F14" s="121">
        <v>10162</v>
      </c>
      <c r="G14" s="121">
        <v>0</v>
      </c>
      <c r="H14" s="121">
        <v>17160</v>
      </c>
      <c r="I14" s="121">
        <v>0</v>
      </c>
      <c r="J14" s="121">
        <v>3476</v>
      </c>
      <c r="K14" s="121">
        <v>0</v>
      </c>
      <c r="L14" s="121">
        <f>+SUM(M14,R14,V14,W14,AC14)</f>
        <v>331740</v>
      </c>
      <c r="M14" s="121">
        <f>+SUM(N14:Q14)</f>
        <v>44647</v>
      </c>
      <c r="N14" s="121">
        <v>44647</v>
      </c>
      <c r="O14" s="121">
        <v>0</v>
      </c>
      <c r="P14" s="121">
        <v>0</v>
      </c>
      <c r="Q14" s="121">
        <v>0</v>
      </c>
      <c r="R14" s="121">
        <f>+SUM(S14:U14)</f>
        <v>15051</v>
      </c>
      <c r="S14" s="121">
        <v>13506</v>
      </c>
      <c r="T14" s="121">
        <v>0</v>
      </c>
      <c r="U14" s="121">
        <v>1545</v>
      </c>
      <c r="V14" s="121">
        <v>8966</v>
      </c>
      <c r="W14" s="121">
        <f>+SUM(X14:AA14)</f>
        <v>263076</v>
      </c>
      <c r="X14" s="121">
        <v>113763</v>
      </c>
      <c r="Y14" s="121">
        <v>18680</v>
      </c>
      <c r="Z14" s="121">
        <v>13061</v>
      </c>
      <c r="AA14" s="121">
        <v>117572</v>
      </c>
      <c r="AB14" s="121">
        <v>0</v>
      </c>
      <c r="AC14" s="121">
        <v>0</v>
      </c>
      <c r="AD14" s="121">
        <v>1012</v>
      </c>
      <c r="AE14" s="121">
        <f>+SUM(D14,L14,AD14)</f>
        <v>363550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64482</v>
      </c>
      <c r="AO14" s="121">
        <f>+SUM(AP14:AS14)</f>
        <v>25006</v>
      </c>
      <c r="AP14" s="121">
        <v>25006</v>
      </c>
      <c r="AQ14" s="121">
        <v>0</v>
      </c>
      <c r="AR14" s="121">
        <v>0</v>
      </c>
      <c r="AS14" s="121">
        <v>0</v>
      </c>
      <c r="AT14" s="121">
        <f>+SUM(AU14:AW14)</f>
        <v>32235</v>
      </c>
      <c r="AU14" s="121">
        <v>0</v>
      </c>
      <c r="AV14" s="121">
        <v>32235</v>
      </c>
      <c r="AW14" s="121">
        <v>0</v>
      </c>
      <c r="AX14" s="121">
        <v>0</v>
      </c>
      <c r="AY14" s="121">
        <f>+SUM(AZ14:BC14)</f>
        <v>7241</v>
      </c>
      <c r="AZ14" s="121">
        <v>4029</v>
      </c>
      <c r="BA14" s="121">
        <v>3212</v>
      </c>
      <c r="BB14" s="121">
        <v>0</v>
      </c>
      <c r="BC14" s="121">
        <v>0</v>
      </c>
      <c r="BD14" s="121">
        <v>0</v>
      </c>
      <c r="BE14" s="121">
        <v>0</v>
      </c>
      <c r="BF14" s="121">
        <v>7563</v>
      </c>
      <c r="BG14" s="121">
        <f>+SUM(BF14,AN14,AF14)</f>
        <v>72045</v>
      </c>
      <c r="BH14" s="121">
        <f>SUM(D14,AF14)</f>
        <v>30798</v>
      </c>
      <c r="BI14" s="121">
        <f>SUM(E14,AG14)</f>
        <v>27322</v>
      </c>
      <c r="BJ14" s="121">
        <f>SUM(F14,AH14)</f>
        <v>10162</v>
      </c>
      <c r="BK14" s="121">
        <f>SUM(G14,AI14)</f>
        <v>0</v>
      </c>
      <c r="BL14" s="121">
        <f>SUM(H14,AJ14)</f>
        <v>17160</v>
      </c>
      <c r="BM14" s="121">
        <f>SUM(I14,AK14)</f>
        <v>0</v>
      </c>
      <c r="BN14" s="121">
        <f>SUM(J14,AL14)</f>
        <v>3476</v>
      </c>
      <c r="BO14" s="121">
        <f>SUM(K14,AM14)</f>
        <v>0</v>
      </c>
      <c r="BP14" s="121">
        <f>SUM(L14,AN14)</f>
        <v>396222</v>
      </c>
      <c r="BQ14" s="121">
        <f>SUM(M14,AO14)</f>
        <v>69653</v>
      </c>
      <c r="BR14" s="121">
        <f>SUM(N14,AP14)</f>
        <v>69653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47286</v>
      </c>
      <c r="BW14" s="121">
        <f>SUM(S14,AU14)</f>
        <v>13506</v>
      </c>
      <c r="BX14" s="121">
        <f>SUM(T14,AV14)</f>
        <v>32235</v>
      </c>
      <c r="BY14" s="121">
        <f>SUM(U14,AW14)</f>
        <v>1545</v>
      </c>
      <c r="BZ14" s="121">
        <f>SUM(V14,AX14)</f>
        <v>8966</v>
      </c>
      <c r="CA14" s="121">
        <f>SUM(W14,AY14)</f>
        <v>270317</v>
      </c>
      <c r="CB14" s="121">
        <f>SUM(X14,AZ14)</f>
        <v>117792</v>
      </c>
      <c r="CC14" s="121">
        <f>SUM(Y14,BA14)</f>
        <v>21892</v>
      </c>
      <c r="CD14" s="121">
        <f>SUM(Z14,BB14)</f>
        <v>13061</v>
      </c>
      <c r="CE14" s="121">
        <f>SUM(AA14,BC14)</f>
        <v>117572</v>
      </c>
      <c r="CF14" s="121">
        <f>SUM(AB14,BD14)</f>
        <v>0</v>
      </c>
      <c r="CG14" s="121">
        <f>SUM(AC14,BE14)</f>
        <v>0</v>
      </c>
      <c r="CH14" s="121">
        <f>SUM(AD14,BF14)</f>
        <v>8575</v>
      </c>
      <c r="CI14" s="121">
        <f>SUM(AE14,BG14)</f>
        <v>435595</v>
      </c>
    </row>
    <row r="15" spans="1:87" s="136" customFormat="1" ht="13.5" customHeight="1" x14ac:dyDescent="0.15">
      <c r="A15" s="119" t="s">
        <v>49</v>
      </c>
      <c r="B15" s="120" t="s">
        <v>341</v>
      </c>
      <c r="C15" s="119" t="s">
        <v>342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268744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50067</v>
      </c>
      <c r="S15" s="121">
        <v>0</v>
      </c>
      <c r="T15" s="121">
        <v>50067</v>
      </c>
      <c r="U15" s="121">
        <v>0</v>
      </c>
      <c r="V15" s="121">
        <v>8800</v>
      </c>
      <c r="W15" s="121">
        <f>+SUM(X15:AA15)</f>
        <v>209877</v>
      </c>
      <c r="X15" s="121">
        <v>132531</v>
      </c>
      <c r="Y15" s="121">
        <v>74856</v>
      </c>
      <c r="Z15" s="121">
        <v>0</v>
      </c>
      <c r="AA15" s="121">
        <v>2490</v>
      </c>
      <c r="AB15" s="121">
        <v>0</v>
      </c>
      <c r="AC15" s="121">
        <v>0</v>
      </c>
      <c r="AD15" s="121">
        <v>104418</v>
      </c>
      <c r="AE15" s="121">
        <f>+SUM(D15,L15,AD15)</f>
        <v>373162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58485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34621</v>
      </c>
      <c r="AU15" s="121">
        <v>0</v>
      </c>
      <c r="AV15" s="121">
        <v>34621</v>
      </c>
      <c r="AW15" s="121">
        <v>0</v>
      </c>
      <c r="AX15" s="121">
        <v>0</v>
      </c>
      <c r="AY15" s="121">
        <f>+SUM(AZ15:BC15)</f>
        <v>23864</v>
      </c>
      <c r="AZ15" s="121">
        <v>0</v>
      </c>
      <c r="BA15" s="121">
        <v>23864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58485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327229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84688</v>
      </c>
      <c r="BW15" s="121">
        <f>SUM(S15,AU15)</f>
        <v>0</v>
      </c>
      <c r="BX15" s="121">
        <f>SUM(T15,AV15)</f>
        <v>84688</v>
      </c>
      <c r="BY15" s="121">
        <f>SUM(U15,AW15)</f>
        <v>0</v>
      </c>
      <c r="BZ15" s="121">
        <f>SUM(V15,AX15)</f>
        <v>8800</v>
      </c>
      <c r="CA15" s="121">
        <f>SUM(W15,AY15)</f>
        <v>233741</v>
      </c>
      <c r="CB15" s="121">
        <f>SUM(X15,AZ15)</f>
        <v>132531</v>
      </c>
      <c r="CC15" s="121">
        <f>SUM(Y15,BA15)</f>
        <v>98720</v>
      </c>
      <c r="CD15" s="121">
        <f>SUM(Z15,BB15)</f>
        <v>0</v>
      </c>
      <c r="CE15" s="121">
        <f>SUM(AA15,BC15)</f>
        <v>2490</v>
      </c>
      <c r="CF15" s="121">
        <f>SUM(AB15,BD15)</f>
        <v>0</v>
      </c>
      <c r="CG15" s="121">
        <f>SUM(AC15,BE15)</f>
        <v>0</v>
      </c>
      <c r="CH15" s="121">
        <f>SUM(AD15,BF15)</f>
        <v>104418</v>
      </c>
      <c r="CI15" s="121">
        <f>SUM(AE15,BG15)</f>
        <v>431647</v>
      </c>
    </row>
    <row r="16" spans="1:87" s="136" customFormat="1" ht="13.5" customHeight="1" x14ac:dyDescent="0.15">
      <c r="A16" s="119" t="s">
        <v>49</v>
      </c>
      <c r="B16" s="120" t="s">
        <v>343</v>
      </c>
      <c r="C16" s="119" t="s">
        <v>344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11663</v>
      </c>
      <c r="L16" s="121">
        <f>+SUM(M16,R16,V16,W16,AC16)</f>
        <v>262825</v>
      </c>
      <c r="M16" s="121">
        <f>+SUM(N16:Q16)</f>
        <v>22958</v>
      </c>
      <c r="N16" s="121">
        <v>22958</v>
      </c>
      <c r="O16" s="121">
        <v>0</v>
      </c>
      <c r="P16" s="121">
        <v>0</v>
      </c>
      <c r="Q16" s="121">
        <v>0</v>
      </c>
      <c r="R16" s="121">
        <f>+SUM(S16:U16)</f>
        <v>51313</v>
      </c>
      <c r="S16" s="121">
        <v>0</v>
      </c>
      <c r="T16" s="121">
        <v>50815</v>
      </c>
      <c r="U16" s="121">
        <v>498</v>
      </c>
      <c r="V16" s="121">
        <v>0</v>
      </c>
      <c r="W16" s="121">
        <f>+SUM(X16:AA16)</f>
        <v>188554</v>
      </c>
      <c r="X16" s="121">
        <v>56377</v>
      </c>
      <c r="Y16" s="121">
        <v>78014</v>
      </c>
      <c r="Z16" s="121">
        <v>28250</v>
      </c>
      <c r="AA16" s="121">
        <v>25913</v>
      </c>
      <c r="AB16" s="121">
        <v>13350</v>
      </c>
      <c r="AC16" s="121">
        <v>0</v>
      </c>
      <c r="AD16" s="121">
        <v>3753</v>
      </c>
      <c r="AE16" s="121">
        <f>+SUM(D16,L16,AD16)</f>
        <v>266578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59951</v>
      </c>
      <c r="AO16" s="121">
        <f>+SUM(AP16:AS16)</f>
        <v>4572</v>
      </c>
      <c r="AP16" s="121">
        <v>4572</v>
      </c>
      <c r="AQ16" s="121">
        <v>0</v>
      </c>
      <c r="AR16" s="121">
        <v>0</v>
      </c>
      <c r="AS16" s="121">
        <v>0</v>
      </c>
      <c r="AT16" s="121">
        <f>+SUM(AU16:AW16)</f>
        <v>2039</v>
      </c>
      <c r="AU16" s="121">
        <v>0</v>
      </c>
      <c r="AV16" s="121">
        <v>2039</v>
      </c>
      <c r="AW16" s="121">
        <v>0</v>
      </c>
      <c r="AX16" s="121">
        <v>0</v>
      </c>
      <c r="AY16" s="121">
        <f>+SUM(AZ16:BC16)</f>
        <v>53340</v>
      </c>
      <c r="AZ16" s="121">
        <v>0</v>
      </c>
      <c r="BA16" s="121">
        <v>53340</v>
      </c>
      <c r="BB16" s="121">
        <v>0</v>
      </c>
      <c r="BC16" s="121">
        <v>0</v>
      </c>
      <c r="BD16" s="121">
        <v>0</v>
      </c>
      <c r="BE16" s="121">
        <v>0</v>
      </c>
      <c r="BF16" s="121">
        <v>500</v>
      </c>
      <c r="BG16" s="121">
        <f>+SUM(BF16,AN16,AF16)</f>
        <v>60451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11663</v>
      </c>
      <c r="BP16" s="121">
        <f>SUM(L16,AN16)</f>
        <v>322776</v>
      </c>
      <c r="BQ16" s="121">
        <f>SUM(M16,AO16)</f>
        <v>27530</v>
      </c>
      <c r="BR16" s="121">
        <f>SUM(N16,AP16)</f>
        <v>27530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53352</v>
      </c>
      <c r="BW16" s="121">
        <f>SUM(S16,AU16)</f>
        <v>0</v>
      </c>
      <c r="BX16" s="121">
        <f>SUM(T16,AV16)</f>
        <v>52854</v>
      </c>
      <c r="BY16" s="121">
        <f>SUM(U16,AW16)</f>
        <v>498</v>
      </c>
      <c r="BZ16" s="121">
        <f>SUM(V16,AX16)</f>
        <v>0</v>
      </c>
      <c r="CA16" s="121">
        <f>SUM(W16,AY16)</f>
        <v>241894</v>
      </c>
      <c r="CB16" s="121">
        <f>SUM(X16,AZ16)</f>
        <v>56377</v>
      </c>
      <c r="CC16" s="121">
        <f>SUM(Y16,BA16)</f>
        <v>131354</v>
      </c>
      <c r="CD16" s="121">
        <f>SUM(Z16,BB16)</f>
        <v>28250</v>
      </c>
      <c r="CE16" s="121">
        <f>SUM(AA16,BC16)</f>
        <v>25913</v>
      </c>
      <c r="CF16" s="121">
        <f>SUM(AB16,BD16)</f>
        <v>13350</v>
      </c>
      <c r="CG16" s="121">
        <f>SUM(AC16,BE16)</f>
        <v>0</v>
      </c>
      <c r="CH16" s="121">
        <f>SUM(AD16,BF16)</f>
        <v>4253</v>
      </c>
      <c r="CI16" s="121">
        <f>SUM(AE16,BG16)</f>
        <v>327029</v>
      </c>
    </row>
    <row r="17" spans="1:87" s="136" customFormat="1" ht="13.5" customHeight="1" x14ac:dyDescent="0.15">
      <c r="A17" s="119" t="s">
        <v>49</v>
      </c>
      <c r="B17" s="120" t="s">
        <v>347</v>
      </c>
      <c r="C17" s="119" t="s">
        <v>348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161103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161103</v>
      </c>
      <c r="X17" s="121">
        <v>150071</v>
      </c>
      <c r="Y17" s="121">
        <v>10742</v>
      </c>
      <c r="Z17" s="121">
        <v>290</v>
      </c>
      <c r="AA17" s="121">
        <v>0</v>
      </c>
      <c r="AB17" s="121">
        <v>89521</v>
      </c>
      <c r="AC17" s="121">
        <v>0</v>
      </c>
      <c r="AD17" s="121">
        <v>0</v>
      </c>
      <c r="AE17" s="121">
        <f>+SUM(D17,L17,AD17)</f>
        <v>161103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159993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161103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161103</v>
      </c>
      <c r="CB17" s="121">
        <f>SUM(X17,AZ17)</f>
        <v>150071</v>
      </c>
      <c r="CC17" s="121">
        <f>SUM(Y17,BA17)</f>
        <v>10742</v>
      </c>
      <c r="CD17" s="121">
        <f>SUM(Z17,BB17)</f>
        <v>290</v>
      </c>
      <c r="CE17" s="121">
        <f>SUM(AA17,BC17)</f>
        <v>0</v>
      </c>
      <c r="CF17" s="121">
        <f>SUM(AB17,BD17)</f>
        <v>249514</v>
      </c>
      <c r="CG17" s="121">
        <f>SUM(AC17,BE17)</f>
        <v>0</v>
      </c>
      <c r="CH17" s="121">
        <f>SUM(AD17,BF17)</f>
        <v>0</v>
      </c>
      <c r="CI17" s="121">
        <f>SUM(AE17,BG17)</f>
        <v>161103</v>
      </c>
    </row>
    <row r="18" spans="1:87" s="136" customFormat="1" ht="13.5" customHeight="1" x14ac:dyDescent="0.15">
      <c r="A18" s="119" t="s">
        <v>49</v>
      </c>
      <c r="B18" s="120" t="s">
        <v>352</v>
      </c>
      <c r="C18" s="119" t="s">
        <v>353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26177</v>
      </c>
      <c r="L18" s="121">
        <f>+SUM(M18,R18,V18,W18,AC18)</f>
        <v>791275</v>
      </c>
      <c r="M18" s="121">
        <f>+SUM(N18:Q18)</f>
        <v>115173</v>
      </c>
      <c r="N18" s="121">
        <v>115173</v>
      </c>
      <c r="O18" s="121">
        <v>0</v>
      </c>
      <c r="P18" s="121">
        <v>0</v>
      </c>
      <c r="Q18" s="121">
        <v>0</v>
      </c>
      <c r="R18" s="121">
        <f>+SUM(S18:U18)</f>
        <v>296442</v>
      </c>
      <c r="S18" s="121">
        <v>1779</v>
      </c>
      <c r="T18" s="121">
        <v>288653</v>
      </c>
      <c r="U18" s="121">
        <v>6010</v>
      </c>
      <c r="V18" s="121">
        <v>0</v>
      </c>
      <c r="W18" s="121">
        <f>+SUM(X18:AA18)</f>
        <v>379660</v>
      </c>
      <c r="X18" s="121">
        <v>170408</v>
      </c>
      <c r="Y18" s="121">
        <v>195074</v>
      </c>
      <c r="Z18" s="121">
        <v>0</v>
      </c>
      <c r="AA18" s="121">
        <v>14178</v>
      </c>
      <c r="AB18" s="121">
        <v>29963</v>
      </c>
      <c r="AC18" s="121">
        <v>0</v>
      </c>
      <c r="AD18" s="121">
        <v>70160</v>
      </c>
      <c r="AE18" s="121">
        <f>+SUM(D18,L18,AD18)</f>
        <v>861435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285514</v>
      </c>
      <c r="AO18" s="121">
        <f>+SUM(AP18:AS18)</f>
        <v>79456</v>
      </c>
      <c r="AP18" s="121">
        <v>79456</v>
      </c>
      <c r="AQ18" s="121">
        <v>0</v>
      </c>
      <c r="AR18" s="121">
        <v>0</v>
      </c>
      <c r="AS18" s="121">
        <v>0</v>
      </c>
      <c r="AT18" s="121">
        <f>+SUM(AU18:AW18)</f>
        <v>96173</v>
      </c>
      <c r="AU18" s="121">
        <v>0</v>
      </c>
      <c r="AV18" s="121">
        <v>96173</v>
      </c>
      <c r="AW18" s="121">
        <v>0</v>
      </c>
      <c r="AX18" s="121">
        <v>0</v>
      </c>
      <c r="AY18" s="121">
        <f>+SUM(AZ18:BC18)</f>
        <v>109885</v>
      </c>
      <c r="AZ18" s="121">
        <v>98338</v>
      </c>
      <c r="BA18" s="121">
        <v>7555</v>
      </c>
      <c r="BB18" s="121">
        <v>0</v>
      </c>
      <c r="BC18" s="121">
        <v>3992</v>
      </c>
      <c r="BD18" s="121">
        <v>0</v>
      </c>
      <c r="BE18" s="121">
        <v>0</v>
      </c>
      <c r="BF18" s="121">
        <v>6365</v>
      </c>
      <c r="BG18" s="121">
        <f>+SUM(BF18,AN18,AF18)</f>
        <v>291879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26177</v>
      </c>
      <c r="BP18" s="121">
        <f>SUM(L18,AN18)</f>
        <v>1076789</v>
      </c>
      <c r="BQ18" s="121">
        <f>SUM(M18,AO18)</f>
        <v>194629</v>
      </c>
      <c r="BR18" s="121">
        <f>SUM(N18,AP18)</f>
        <v>194629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392615</v>
      </c>
      <c r="BW18" s="121">
        <f>SUM(S18,AU18)</f>
        <v>1779</v>
      </c>
      <c r="BX18" s="121">
        <f>SUM(T18,AV18)</f>
        <v>384826</v>
      </c>
      <c r="BY18" s="121">
        <f>SUM(U18,AW18)</f>
        <v>6010</v>
      </c>
      <c r="BZ18" s="121">
        <f>SUM(V18,AX18)</f>
        <v>0</v>
      </c>
      <c r="CA18" s="121">
        <f>SUM(W18,AY18)</f>
        <v>489545</v>
      </c>
      <c r="CB18" s="121">
        <f>SUM(X18,AZ18)</f>
        <v>268746</v>
      </c>
      <c r="CC18" s="121">
        <f>SUM(Y18,BA18)</f>
        <v>202629</v>
      </c>
      <c r="CD18" s="121">
        <f>SUM(Z18,BB18)</f>
        <v>0</v>
      </c>
      <c r="CE18" s="121">
        <f>SUM(AA18,BC18)</f>
        <v>18170</v>
      </c>
      <c r="CF18" s="121">
        <f>SUM(AB18,BD18)</f>
        <v>29963</v>
      </c>
      <c r="CG18" s="121">
        <f>SUM(AC18,BE18)</f>
        <v>0</v>
      </c>
      <c r="CH18" s="121">
        <f>SUM(AD18,BF18)</f>
        <v>76525</v>
      </c>
      <c r="CI18" s="121">
        <f>SUM(AE18,BG18)</f>
        <v>1153314</v>
      </c>
    </row>
    <row r="19" spans="1:87" s="136" customFormat="1" ht="13.5" customHeight="1" x14ac:dyDescent="0.15">
      <c r="A19" s="119" t="s">
        <v>49</v>
      </c>
      <c r="B19" s="120" t="s">
        <v>354</v>
      </c>
      <c r="C19" s="119" t="s">
        <v>355</v>
      </c>
      <c r="D19" s="121">
        <f>+SUM(E19,J19)</f>
        <v>47956</v>
      </c>
      <c r="E19" s="121">
        <f>+SUM(F19:I19)</f>
        <v>47956</v>
      </c>
      <c r="F19" s="121">
        <v>0</v>
      </c>
      <c r="G19" s="121">
        <v>47956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577821</v>
      </c>
      <c r="M19" s="121">
        <f>+SUM(N19:Q19)</f>
        <v>128543</v>
      </c>
      <c r="N19" s="121">
        <v>22684</v>
      </c>
      <c r="O19" s="121">
        <v>0</v>
      </c>
      <c r="P19" s="121">
        <v>105859</v>
      </c>
      <c r="Q19" s="121">
        <v>0</v>
      </c>
      <c r="R19" s="121">
        <f>+SUM(S19:U19)</f>
        <v>126227</v>
      </c>
      <c r="S19" s="121">
        <v>6314</v>
      </c>
      <c r="T19" s="121">
        <v>119913</v>
      </c>
      <c r="U19" s="121">
        <v>0</v>
      </c>
      <c r="V19" s="121">
        <v>0</v>
      </c>
      <c r="W19" s="121">
        <f>+SUM(X19:AA19)</f>
        <v>323051</v>
      </c>
      <c r="X19" s="121">
        <v>153442</v>
      </c>
      <c r="Y19" s="121">
        <v>16632</v>
      </c>
      <c r="Z19" s="121">
        <v>39608</v>
      </c>
      <c r="AA19" s="121">
        <v>113369</v>
      </c>
      <c r="AB19" s="121">
        <v>0</v>
      </c>
      <c r="AC19" s="121">
        <v>0</v>
      </c>
      <c r="AD19" s="121">
        <v>0</v>
      </c>
      <c r="AE19" s="121">
        <f>+SUM(D19,L19,AD19)</f>
        <v>625777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207674</v>
      </c>
      <c r="AO19" s="121">
        <f>+SUM(AP19:AS19)</f>
        <v>559</v>
      </c>
      <c r="AP19" s="121">
        <v>559</v>
      </c>
      <c r="AQ19" s="121">
        <v>0</v>
      </c>
      <c r="AR19" s="121">
        <v>0</v>
      </c>
      <c r="AS19" s="121">
        <v>0</v>
      </c>
      <c r="AT19" s="121">
        <f>+SUM(AU19:AW19)</f>
        <v>987</v>
      </c>
      <c r="AU19" s="121">
        <v>0</v>
      </c>
      <c r="AV19" s="121">
        <v>987</v>
      </c>
      <c r="AW19" s="121">
        <v>0</v>
      </c>
      <c r="AX19" s="121">
        <v>0</v>
      </c>
      <c r="AY19" s="121">
        <f>+SUM(AZ19:BC19)</f>
        <v>206128</v>
      </c>
      <c r="AZ19" s="121">
        <v>0</v>
      </c>
      <c r="BA19" s="121">
        <v>204222</v>
      </c>
      <c r="BB19" s="121">
        <v>0</v>
      </c>
      <c r="BC19" s="121">
        <v>1906</v>
      </c>
      <c r="BD19" s="121">
        <v>0</v>
      </c>
      <c r="BE19" s="121">
        <v>0</v>
      </c>
      <c r="BF19" s="121">
        <v>0</v>
      </c>
      <c r="BG19" s="121">
        <f>+SUM(BF19,AN19,AF19)</f>
        <v>207674</v>
      </c>
      <c r="BH19" s="121">
        <f>SUM(D19,AF19)</f>
        <v>47956</v>
      </c>
      <c r="BI19" s="121">
        <f>SUM(E19,AG19)</f>
        <v>47956</v>
      </c>
      <c r="BJ19" s="121">
        <f>SUM(F19,AH19)</f>
        <v>0</v>
      </c>
      <c r="BK19" s="121">
        <f>SUM(G19,AI19)</f>
        <v>47956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785495</v>
      </c>
      <c r="BQ19" s="121">
        <f>SUM(M19,AO19)</f>
        <v>129102</v>
      </c>
      <c r="BR19" s="121">
        <f>SUM(N19,AP19)</f>
        <v>23243</v>
      </c>
      <c r="BS19" s="121">
        <f>SUM(O19,AQ19)</f>
        <v>0</v>
      </c>
      <c r="BT19" s="121">
        <f>SUM(P19,AR19)</f>
        <v>105859</v>
      </c>
      <c r="BU19" s="121">
        <f>SUM(Q19,AS19)</f>
        <v>0</v>
      </c>
      <c r="BV19" s="121">
        <f>SUM(R19,AT19)</f>
        <v>127214</v>
      </c>
      <c r="BW19" s="121">
        <f>SUM(S19,AU19)</f>
        <v>6314</v>
      </c>
      <c r="BX19" s="121">
        <f>SUM(T19,AV19)</f>
        <v>120900</v>
      </c>
      <c r="BY19" s="121">
        <f>SUM(U19,AW19)</f>
        <v>0</v>
      </c>
      <c r="BZ19" s="121">
        <f>SUM(V19,AX19)</f>
        <v>0</v>
      </c>
      <c r="CA19" s="121">
        <f>SUM(W19,AY19)</f>
        <v>529179</v>
      </c>
      <c r="CB19" s="121">
        <f>SUM(X19,AZ19)</f>
        <v>153442</v>
      </c>
      <c r="CC19" s="121">
        <f>SUM(Y19,BA19)</f>
        <v>220854</v>
      </c>
      <c r="CD19" s="121">
        <f>SUM(Z19,BB19)</f>
        <v>39608</v>
      </c>
      <c r="CE19" s="121">
        <f>SUM(AA19,BC19)</f>
        <v>115275</v>
      </c>
      <c r="CF19" s="121">
        <f>SUM(AB19,BD19)</f>
        <v>0</v>
      </c>
      <c r="CG19" s="121">
        <f>SUM(AC19,BE19)</f>
        <v>0</v>
      </c>
      <c r="CH19" s="121">
        <f>SUM(AD19,BF19)</f>
        <v>0</v>
      </c>
      <c r="CI19" s="121">
        <f>SUM(AE19,BG19)</f>
        <v>833451</v>
      </c>
    </row>
    <row r="20" spans="1:87" s="136" customFormat="1" ht="13.5" customHeight="1" x14ac:dyDescent="0.15">
      <c r="A20" s="119" t="s">
        <v>49</v>
      </c>
      <c r="B20" s="120" t="s">
        <v>356</v>
      </c>
      <c r="C20" s="119" t="s">
        <v>357</v>
      </c>
      <c r="D20" s="121">
        <f>+SUM(E20,J20)</f>
        <v>2895</v>
      </c>
      <c r="E20" s="121">
        <f>+SUM(F20:I20)</f>
        <v>2895</v>
      </c>
      <c r="F20" s="121">
        <v>0</v>
      </c>
      <c r="G20" s="121">
        <v>2895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341432</v>
      </c>
      <c r="M20" s="121">
        <f>+SUM(N20:Q20)</f>
        <v>35269</v>
      </c>
      <c r="N20" s="121">
        <v>35269</v>
      </c>
      <c r="O20" s="121">
        <v>0</v>
      </c>
      <c r="P20" s="121">
        <v>0</v>
      </c>
      <c r="Q20" s="121">
        <v>0</v>
      </c>
      <c r="R20" s="121">
        <f>+SUM(S20:U20)</f>
        <v>22039</v>
      </c>
      <c r="S20" s="121">
        <v>22039</v>
      </c>
      <c r="T20" s="121">
        <v>0</v>
      </c>
      <c r="U20" s="121">
        <v>0</v>
      </c>
      <c r="V20" s="121">
        <v>0</v>
      </c>
      <c r="W20" s="121">
        <f>+SUM(X20:AA20)</f>
        <v>280208</v>
      </c>
      <c r="X20" s="121">
        <v>140552</v>
      </c>
      <c r="Y20" s="121">
        <v>115178</v>
      </c>
      <c r="Z20" s="121">
        <v>22369</v>
      </c>
      <c r="AA20" s="121">
        <v>2109</v>
      </c>
      <c r="AB20" s="121">
        <v>0</v>
      </c>
      <c r="AC20" s="121">
        <v>3916</v>
      </c>
      <c r="AD20" s="121">
        <v>2274</v>
      </c>
      <c r="AE20" s="121">
        <f>+SUM(D20,L20,AD20)</f>
        <v>346601</v>
      </c>
      <c r="AF20" s="121">
        <f>+SUM(AG20,AL20)</f>
        <v>1342975</v>
      </c>
      <c r="AG20" s="121">
        <f>+SUM(AH20:AK20)</f>
        <v>1342975</v>
      </c>
      <c r="AH20" s="121">
        <v>0</v>
      </c>
      <c r="AI20" s="121">
        <v>1342975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116675</v>
      </c>
      <c r="AO20" s="121">
        <f>+SUM(AP20:AS20)</f>
        <v>54109</v>
      </c>
      <c r="AP20" s="121">
        <v>16965</v>
      </c>
      <c r="AQ20" s="121">
        <v>0</v>
      </c>
      <c r="AR20" s="121">
        <v>37144</v>
      </c>
      <c r="AS20" s="121">
        <v>0</v>
      </c>
      <c r="AT20" s="121">
        <f>+SUM(AU20:AW20)</f>
        <v>44277</v>
      </c>
      <c r="AU20" s="121">
        <v>0</v>
      </c>
      <c r="AV20" s="121">
        <v>44277</v>
      </c>
      <c r="AW20" s="121">
        <v>0</v>
      </c>
      <c r="AX20" s="121">
        <v>0</v>
      </c>
      <c r="AY20" s="121">
        <f>+SUM(AZ20:BC20)</f>
        <v>18289</v>
      </c>
      <c r="AZ20" s="121">
        <v>3395</v>
      </c>
      <c r="BA20" s="121">
        <v>14894</v>
      </c>
      <c r="BB20" s="121">
        <v>0</v>
      </c>
      <c r="BC20" s="121">
        <v>0</v>
      </c>
      <c r="BD20" s="121">
        <v>0</v>
      </c>
      <c r="BE20" s="121">
        <v>0</v>
      </c>
      <c r="BF20" s="121">
        <v>774</v>
      </c>
      <c r="BG20" s="121">
        <f>+SUM(BF20,AN20,AF20)</f>
        <v>1460424</v>
      </c>
      <c r="BH20" s="121">
        <f>SUM(D20,AF20)</f>
        <v>1345870</v>
      </c>
      <c r="BI20" s="121">
        <f>SUM(E20,AG20)</f>
        <v>1345870</v>
      </c>
      <c r="BJ20" s="121">
        <f>SUM(F20,AH20)</f>
        <v>0</v>
      </c>
      <c r="BK20" s="121">
        <f>SUM(G20,AI20)</f>
        <v>1345870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458107</v>
      </c>
      <c r="BQ20" s="121">
        <f>SUM(M20,AO20)</f>
        <v>89378</v>
      </c>
      <c r="BR20" s="121">
        <f>SUM(N20,AP20)</f>
        <v>52234</v>
      </c>
      <c r="BS20" s="121">
        <f>SUM(O20,AQ20)</f>
        <v>0</v>
      </c>
      <c r="BT20" s="121">
        <f>SUM(P20,AR20)</f>
        <v>37144</v>
      </c>
      <c r="BU20" s="121">
        <f>SUM(Q20,AS20)</f>
        <v>0</v>
      </c>
      <c r="BV20" s="121">
        <f>SUM(R20,AT20)</f>
        <v>66316</v>
      </c>
      <c r="BW20" s="121">
        <f>SUM(S20,AU20)</f>
        <v>22039</v>
      </c>
      <c r="BX20" s="121">
        <f>SUM(T20,AV20)</f>
        <v>44277</v>
      </c>
      <c r="BY20" s="121">
        <f>SUM(U20,AW20)</f>
        <v>0</v>
      </c>
      <c r="BZ20" s="121">
        <f>SUM(V20,AX20)</f>
        <v>0</v>
      </c>
      <c r="CA20" s="121">
        <f>SUM(W20,AY20)</f>
        <v>298497</v>
      </c>
      <c r="CB20" s="121">
        <f>SUM(X20,AZ20)</f>
        <v>143947</v>
      </c>
      <c r="CC20" s="121">
        <f>SUM(Y20,BA20)</f>
        <v>130072</v>
      </c>
      <c r="CD20" s="121">
        <f>SUM(Z20,BB20)</f>
        <v>22369</v>
      </c>
      <c r="CE20" s="121">
        <f>SUM(AA20,BC20)</f>
        <v>2109</v>
      </c>
      <c r="CF20" s="121">
        <f>SUM(AB20,BD20)</f>
        <v>0</v>
      </c>
      <c r="CG20" s="121">
        <f>SUM(AC20,BE20)</f>
        <v>3916</v>
      </c>
      <c r="CH20" s="121">
        <f>SUM(AD20,BF20)</f>
        <v>3048</v>
      </c>
      <c r="CI20" s="121">
        <f>SUM(AE20,BG20)</f>
        <v>1807025</v>
      </c>
    </row>
    <row r="21" spans="1:87" s="136" customFormat="1" ht="13.5" customHeight="1" x14ac:dyDescent="0.15">
      <c r="A21" s="119" t="s">
        <v>49</v>
      </c>
      <c r="B21" s="120" t="s">
        <v>358</v>
      </c>
      <c r="C21" s="119" t="s">
        <v>359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14180</v>
      </c>
      <c r="L21" s="121">
        <f>+SUM(M21,R21,V21,W21,AC21)</f>
        <v>328915</v>
      </c>
      <c r="M21" s="121">
        <f>+SUM(N21:Q21)</f>
        <v>14052</v>
      </c>
      <c r="N21" s="121">
        <v>7191</v>
      </c>
      <c r="O21" s="121">
        <v>0</v>
      </c>
      <c r="P21" s="121">
        <v>4574</v>
      </c>
      <c r="Q21" s="121">
        <v>2287</v>
      </c>
      <c r="R21" s="121">
        <f>+SUM(S21:U21)</f>
        <v>154400</v>
      </c>
      <c r="S21" s="121">
        <v>0</v>
      </c>
      <c r="T21" s="121">
        <v>141936</v>
      </c>
      <c r="U21" s="121">
        <v>12464</v>
      </c>
      <c r="V21" s="121">
        <v>0</v>
      </c>
      <c r="W21" s="121">
        <f>+SUM(X21:AA21)</f>
        <v>160463</v>
      </c>
      <c r="X21" s="121">
        <v>47111</v>
      </c>
      <c r="Y21" s="121">
        <v>96281</v>
      </c>
      <c r="Z21" s="121">
        <v>1698</v>
      </c>
      <c r="AA21" s="121">
        <v>15373</v>
      </c>
      <c r="AB21" s="121">
        <v>16232</v>
      </c>
      <c r="AC21" s="121">
        <v>0</v>
      </c>
      <c r="AD21" s="121">
        <v>2751</v>
      </c>
      <c r="AE21" s="121">
        <f>+SUM(D21,L21,AD21)</f>
        <v>331666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37816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22952</v>
      </c>
      <c r="AU21" s="121">
        <v>0</v>
      </c>
      <c r="AV21" s="121">
        <v>22952</v>
      </c>
      <c r="AW21" s="121">
        <v>0</v>
      </c>
      <c r="AX21" s="121">
        <v>0</v>
      </c>
      <c r="AY21" s="121">
        <f>+SUM(AZ21:BC21)</f>
        <v>14864</v>
      </c>
      <c r="AZ21" s="121">
        <v>0</v>
      </c>
      <c r="BA21" s="121">
        <v>14864</v>
      </c>
      <c r="BB21" s="121">
        <v>0</v>
      </c>
      <c r="BC21" s="121">
        <v>0</v>
      </c>
      <c r="BD21" s="121">
        <v>0</v>
      </c>
      <c r="BE21" s="121">
        <v>0</v>
      </c>
      <c r="BF21" s="121">
        <v>2221</v>
      </c>
      <c r="BG21" s="121">
        <f>+SUM(BF21,AN21,AF21)</f>
        <v>40037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14180</v>
      </c>
      <c r="BP21" s="121">
        <f>SUM(L21,AN21)</f>
        <v>366731</v>
      </c>
      <c r="BQ21" s="121">
        <f>SUM(M21,AO21)</f>
        <v>14052</v>
      </c>
      <c r="BR21" s="121">
        <f>SUM(N21,AP21)</f>
        <v>7191</v>
      </c>
      <c r="BS21" s="121">
        <f>SUM(O21,AQ21)</f>
        <v>0</v>
      </c>
      <c r="BT21" s="121">
        <f>SUM(P21,AR21)</f>
        <v>4574</v>
      </c>
      <c r="BU21" s="121">
        <f>SUM(Q21,AS21)</f>
        <v>2287</v>
      </c>
      <c r="BV21" s="121">
        <f>SUM(R21,AT21)</f>
        <v>177352</v>
      </c>
      <c r="BW21" s="121">
        <f>SUM(S21,AU21)</f>
        <v>0</v>
      </c>
      <c r="BX21" s="121">
        <f>SUM(T21,AV21)</f>
        <v>164888</v>
      </c>
      <c r="BY21" s="121">
        <f>SUM(U21,AW21)</f>
        <v>12464</v>
      </c>
      <c r="BZ21" s="121">
        <f>SUM(V21,AX21)</f>
        <v>0</v>
      </c>
      <c r="CA21" s="121">
        <f>SUM(W21,AY21)</f>
        <v>175327</v>
      </c>
      <c r="CB21" s="121">
        <f>SUM(X21,AZ21)</f>
        <v>47111</v>
      </c>
      <c r="CC21" s="121">
        <f>SUM(Y21,BA21)</f>
        <v>111145</v>
      </c>
      <c r="CD21" s="121">
        <f>SUM(Z21,BB21)</f>
        <v>1698</v>
      </c>
      <c r="CE21" s="121">
        <f>SUM(AA21,BC21)</f>
        <v>15373</v>
      </c>
      <c r="CF21" s="121">
        <f>SUM(AB21,BD21)</f>
        <v>16232</v>
      </c>
      <c r="CG21" s="121">
        <f>SUM(AC21,BE21)</f>
        <v>0</v>
      </c>
      <c r="CH21" s="121">
        <f>SUM(AD21,BF21)</f>
        <v>4972</v>
      </c>
      <c r="CI21" s="121">
        <f>SUM(AE21,BG21)</f>
        <v>371703</v>
      </c>
    </row>
    <row r="22" spans="1:87" s="136" customFormat="1" ht="13.5" customHeight="1" x14ac:dyDescent="0.15">
      <c r="A22" s="119" t="s">
        <v>49</v>
      </c>
      <c r="B22" s="120" t="s">
        <v>360</v>
      </c>
      <c r="C22" s="119" t="s">
        <v>361</v>
      </c>
      <c r="D22" s="121">
        <f>+SUM(E22,J22)</f>
        <v>792</v>
      </c>
      <c r="E22" s="121">
        <f>+SUM(F22:I22)</f>
        <v>792</v>
      </c>
      <c r="F22" s="121">
        <v>0</v>
      </c>
      <c r="G22" s="121">
        <v>792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43080</v>
      </c>
      <c r="M22" s="121">
        <f>+SUM(N22:Q22)</f>
        <v>25976</v>
      </c>
      <c r="N22" s="121">
        <v>0</v>
      </c>
      <c r="O22" s="121">
        <v>12988</v>
      </c>
      <c r="P22" s="121">
        <v>12988</v>
      </c>
      <c r="Q22" s="121">
        <v>0</v>
      </c>
      <c r="R22" s="121">
        <f>+SUM(S22:U22)</f>
        <v>9296</v>
      </c>
      <c r="S22" s="121">
        <v>1028</v>
      </c>
      <c r="T22" s="121">
        <v>8268</v>
      </c>
      <c r="U22" s="121">
        <v>0</v>
      </c>
      <c r="V22" s="121">
        <v>0</v>
      </c>
      <c r="W22" s="121">
        <f>+SUM(X22:AA22)</f>
        <v>7808</v>
      </c>
      <c r="X22" s="121">
        <v>0</v>
      </c>
      <c r="Y22" s="121">
        <v>0</v>
      </c>
      <c r="Z22" s="121">
        <v>2460</v>
      </c>
      <c r="AA22" s="121">
        <v>5348</v>
      </c>
      <c r="AB22" s="121">
        <v>0</v>
      </c>
      <c r="AC22" s="121">
        <v>0</v>
      </c>
      <c r="AD22" s="121">
        <v>0</v>
      </c>
      <c r="AE22" s="121">
        <f>+SUM(D22,L22,AD22)</f>
        <v>43872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6617</v>
      </c>
      <c r="AO22" s="121">
        <f>+SUM(AP22:AS22)</f>
        <v>5740</v>
      </c>
      <c r="AP22" s="121">
        <v>0</v>
      </c>
      <c r="AQ22" s="121">
        <v>0</v>
      </c>
      <c r="AR22" s="121">
        <v>5740</v>
      </c>
      <c r="AS22" s="121">
        <v>0</v>
      </c>
      <c r="AT22" s="121">
        <f>+SUM(AU22:AW22)</f>
        <v>874</v>
      </c>
      <c r="AU22" s="121">
        <v>0</v>
      </c>
      <c r="AV22" s="121">
        <v>874</v>
      </c>
      <c r="AW22" s="121">
        <v>0</v>
      </c>
      <c r="AX22" s="121">
        <v>0</v>
      </c>
      <c r="AY22" s="121">
        <f>+SUM(AZ22:BC22)</f>
        <v>3</v>
      </c>
      <c r="AZ22" s="121">
        <v>0</v>
      </c>
      <c r="BA22" s="121">
        <v>0</v>
      </c>
      <c r="BB22" s="121">
        <v>0</v>
      </c>
      <c r="BC22" s="121">
        <v>3</v>
      </c>
      <c r="BD22" s="121">
        <v>0</v>
      </c>
      <c r="BE22" s="121">
        <v>0</v>
      </c>
      <c r="BF22" s="121">
        <v>0</v>
      </c>
      <c r="BG22" s="121">
        <f>+SUM(BF22,AN22,AF22)</f>
        <v>6617</v>
      </c>
      <c r="BH22" s="121">
        <f>SUM(D22,AF22)</f>
        <v>792</v>
      </c>
      <c r="BI22" s="121">
        <f>SUM(E22,AG22)</f>
        <v>792</v>
      </c>
      <c r="BJ22" s="121">
        <f>SUM(F22,AH22)</f>
        <v>0</v>
      </c>
      <c r="BK22" s="121">
        <f>SUM(G22,AI22)</f>
        <v>792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49697</v>
      </c>
      <c r="BQ22" s="121">
        <f>SUM(M22,AO22)</f>
        <v>31716</v>
      </c>
      <c r="BR22" s="121">
        <f>SUM(N22,AP22)</f>
        <v>0</v>
      </c>
      <c r="BS22" s="121">
        <f>SUM(O22,AQ22)</f>
        <v>12988</v>
      </c>
      <c r="BT22" s="121">
        <f>SUM(P22,AR22)</f>
        <v>18728</v>
      </c>
      <c r="BU22" s="121">
        <f>SUM(Q22,AS22)</f>
        <v>0</v>
      </c>
      <c r="BV22" s="121">
        <f>SUM(R22,AT22)</f>
        <v>10170</v>
      </c>
      <c r="BW22" s="121">
        <f>SUM(S22,AU22)</f>
        <v>1028</v>
      </c>
      <c r="BX22" s="121">
        <f>SUM(T22,AV22)</f>
        <v>9142</v>
      </c>
      <c r="BY22" s="121">
        <f>SUM(U22,AW22)</f>
        <v>0</v>
      </c>
      <c r="BZ22" s="121">
        <f>SUM(V22,AX22)</f>
        <v>0</v>
      </c>
      <c r="CA22" s="121">
        <f>SUM(W22,AY22)</f>
        <v>7811</v>
      </c>
      <c r="CB22" s="121">
        <f>SUM(X22,AZ22)</f>
        <v>0</v>
      </c>
      <c r="CC22" s="121">
        <f>SUM(Y22,BA22)</f>
        <v>0</v>
      </c>
      <c r="CD22" s="121">
        <f>SUM(Z22,BB22)</f>
        <v>2460</v>
      </c>
      <c r="CE22" s="121">
        <f>SUM(AA22,BC22)</f>
        <v>5351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50489</v>
      </c>
    </row>
    <row r="23" spans="1:87" s="136" customFormat="1" ht="13.5" customHeight="1" x14ac:dyDescent="0.15">
      <c r="A23" s="119" t="s">
        <v>49</v>
      </c>
      <c r="B23" s="120" t="s">
        <v>362</v>
      </c>
      <c r="C23" s="119" t="s">
        <v>363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91122</v>
      </c>
      <c r="M23" s="121">
        <f>+SUM(N23:Q23)</f>
        <v>4222</v>
      </c>
      <c r="N23" s="121">
        <v>4222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86900</v>
      </c>
      <c r="X23" s="121">
        <v>86900</v>
      </c>
      <c r="Y23" s="121">
        <v>0</v>
      </c>
      <c r="Z23" s="121">
        <v>0</v>
      </c>
      <c r="AA23" s="121">
        <v>0</v>
      </c>
      <c r="AB23" s="121">
        <v>72854</v>
      </c>
      <c r="AC23" s="121">
        <v>0</v>
      </c>
      <c r="AD23" s="121">
        <v>0</v>
      </c>
      <c r="AE23" s="121">
        <f>+SUM(D23,L23,AD23)</f>
        <v>91122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107532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91122</v>
      </c>
      <c r="BQ23" s="121">
        <f>SUM(M23,AO23)</f>
        <v>4222</v>
      </c>
      <c r="BR23" s="121">
        <f>SUM(N23,AP23)</f>
        <v>4222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86900</v>
      </c>
      <c r="CB23" s="121">
        <f>SUM(X23,AZ23)</f>
        <v>86900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180386</v>
      </c>
      <c r="CG23" s="121">
        <f>SUM(AC23,BE23)</f>
        <v>0</v>
      </c>
      <c r="CH23" s="121">
        <f>SUM(AD23,BF23)</f>
        <v>0</v>
      </c>
      <c r="CI23" s="121">
        <f>SUM(AE23,BG23)</f>
        <v>91122</v>
      </c>
    </row>
    <row r="24" spans="1:87" s="136" customFormat="1" ht="13.5" customHeight="1" x14ac:dyDescent="0.15">
      <c r="A24" s="119" t="s">
        <v>49</v>
      </c>
      <c r="B24" s="120" t="s">
        <v>364</v>
      </c>
      <c r="C24" s="119" t="s">
        <v>365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53874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53874</v>
      </c>
      <c r="S24" s="121">
        <v>53318</v>
      </c>
      <c r="T24" s="121">
        <v>556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113829</v>
      </c>
      <c r="AC24" s="121">
        <v>0</v>
      </c>
      <c r="AD24" s="121">
        <v>0</v>
      </c>
      <c r="AE24" s="121">
        <f>+SUM(D24,L24,AD24)</f>
        <v>53874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66947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53874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53874</v>
      </c>
      <c r="BW24" s="121">
        <f>SUM(S24,AU24)</f>
        <v>53318</v>
      </c>
      <c r="BX24" s="121">
        <f>SUM(T24,AV24)</f>
        <v>556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180776</v>
      </c>
      <c r="CG24" s="121">
        <f>SUM(AC24,BE24)</f>
        <v>0</v>
      </c>
      <c r="CH24" s="121">
        <f>SUM(AD24,BF24)</f>
        <v>0</v>
      </c>
      <c r="CI24" s="121">
        <f>SUM(AE24,BG24)</f>
        <v>53874</v>
      </c>
    </row>
    <row r="25" spans="1:87" s="136" customFormat="1" ht="13.5" customHeight="1" x14ac:dyDescent="0.15">
      <c r="A25" s="119" t="s">
        <v>49</v>
      </c>
      <c r="B25" s="120" t="s">
        <v>368</v>
      </c>
      <c r="C25" s="119" t="s">
        <v>369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53138</v>
      </c>
      <c r="M25" s="121">
        <f>+SUM(N25:Q25)</f>
        <v>53138</v>
      </c>
      <c r="N25" s="121">
        <v>0</v>
      </c>
      <c r="O25" s="121">
        <v>53138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168625</v>
      </c>
      <c r="AC25" s="121">
        <v>0</v>
      </c>
      <c r="AD25" s="121">
        <v>0</v>
      </c>
      <c r="AE25" s="121">
        <f>+SUM(D25,L25,AD25)</f>
        <v>53138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89471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53138</v>
      </c>
      <c r="BQ25" s="121">
        <f>SUM(M25,AO25)</f>
        <v>53138</v>
      </c>
      <c r="BR25" s="121">
        <f>SUM(N25,AP25)</f>
        <v>0</v>
      </c>
      <c r="BS25" s="121">
        <f>SUM(O25,AQ25)</f>
        <v>53138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258096</v>
      </c>
      <c r="CG25" s="121">
        <f>SUM(AC25,BE25)</f>
        <v>0</v>
      </c>
      <c r="CH25" s="121">
        <f>SUM(AD25,BF25)</f>
        <v>0</v>
      </c>
      <c r="CI25" s="121">
        <f>SUM(AE25,BG25)</f>
        <v>53138</v>
      </c>
    </row>
    <row r="26" spans="1:87" s="136" customFormat="1" ht="13.5" customHeight="1" x14ac:dyDescent="0.15">
      <c r="A26" s="119" t="s">
        <v>49</v>
      </c>
      <c r="B26" s="120" t="s">
        <v>350</v>
      </c>
      <c r="C26" s="119" t="s">
        <v>351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/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/>
      <c r="AC26" s="121">
        <v>0</v>
      </c>
      <c r="AD26" s="121">
        <v>0</v>
      </c>
      <c r="AE26" s="121">
        <f>+SUM(D26,L26,AD26)</f>
        <v>0</v>
      </c>
      <c r="AF26" s="121">
        <f>+SUM(AG26,AL26)</f>
        <v>7891</v>
      </c>
      <c r="AG26" s="121">
        <f>+SUM(AH26:AK26)</f>
        <v>7891</v>
      </c>
      <c r="AH26" s="121">
        <v>0</v>
      </c>
      <c r="AI26" s="121">
        <v>7891</v>
      </c>
      <c r="AJ26" s="121">
        <v>0</v>
      </c>
      <c r="AK26" s="121">
        <v>0</v>
      </c>
      <c r="AL26" s="121">
        <v>0</v>
      </c>
      <c r="AM26" s="121"/>
      <c r="AN26" s="121">
        <f>+SUM(AO26,AT26,AX26,AY26,BE26)</f>
        <v>263198</v>
      </c>
      <c r="AO26" s="121">
        <f>+SUM(AP26:AS26)</f>
        <v>32230</v>
      </c>
      <c r="AP26" s="121">
        <v>32230</v>
      </c>
      <c r="AQ26" s="121">
        <v>0</v>
      </c>
      <c r="AR26" s="121">
        <v>0</v>
      </c>
      <c r="AS26" s="121">
        <v>0</v>
      </c>
      <c r="AT26" s="121">
        <f>+SUM(AU26:AW26)</f>
        <v>53900</v>
      </c>
      <c r="AU26" s="121">
        <v>0</v>
      </c>
      <c r="AV26" s="121">
        <v>53900</v>
      </c>
      <c r="AW26" s="121">
        <v>0</v>
      </c>
      <c r="AX26" s="121">
        <v>0</v>
      </c>
      <c r="AY26" s="121">
        <f>+SUM(AZ26:BC26)</f>
        <v>176434</v>
      </c>
      <c r="AZ26" s="121">
        <v>0</v>
      </c>
      <c r="BA26" s="121">
        <v>172566</v>
      </c>
      <c r="BB26" s="121">
        <v>0</v>
      </c>
      <c r="BC26" s="121">
        <v>3868</v>
      </c>
      <c r="BD26" s="121"/>
      <c r="BE26" s="121">
        <v>634</v>
      </c>
      <c r="BF26" s="121">
        <v>0</v>
      </c>
      <c r="BG26" s="121">
        <f>+SUM(BF26,AN26,AF26)</f>
        <v>271089</v>
      </c>
      <c r="BH26" s="121">
        <f>SUM(D26,AF26)</f>
        <v>7891</v>
      </c>
      <c r="BI26" s="121">
        <f>SUM(E26,AG26)</f>
        <v>7891</v>
      </c>
      <c r="BJ26" s="121">
        <f>SUM(F26,AH26)</f>
        <v>0</v>
      </c>
      <c r="BK26" s="121">
        <f>SUM(G26,AI26)</f>
        <v>7891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263198</v>
      </c>
      <c r="BQ26" s="121">
        <f>SUM(M26,AO26)</f>
        <v>32230</v>
      </c>
      <c r="BR26" s="121">
        <f>SUM(N26,AP26)</f>
        <v>32230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53900</v>
      </c>
      <c r="BW26" s="121">
        <f>SUM(S26,AU26)</f>
        <v>0</v>
      </c>
      <c r="BX26" s="121">
        <f>SUM(T26,AV26)</f>
        <v>53900</v>
      </c>
      <c r="BY26" s="121">
        <f>SUM(U26,AW26)</f>
        <v>0</v>
      </c>
      <c r="BZ26" s="121">
        <f>SUM(V26,AX26)</f>
        <v>0</v>
      </c>
      <c r="CA26" s="121">
        <f>SUM(W26,AY26)</f>
        <v>176434</v>
      </c>
      <c r="CB26" s="121">
        <f>SUM(X26,AZ26)</f>
        <v>0</v>
      </c>
      <c r="CC26" s="121">
        <f>SUM(Y26,BA26)</f>
        <v>172566</v>
      </c>
      <c r="CD26" s="121">
        <f>SUM(Z26,BB26)</f>
        <v>0</v>
      </c>
      <c r="CE26" s="121">
        <f>SUM(AA26,BC26)</f>
        <v>3868</v>
      </c>
      <c r="CF26" s="121">
        <f>SUM(AB26,BD26)</f>
        <v>0</v>
      </c>
      <c r="CG26" s="121">
        <f>SUM(AC26,BE26)</f>
        <v>634</v>
      </c>
      <c r="CH26" s="121">
        <f>SUM(AD26,BF26)</f>
        <v>0</v>
      </c>
      <c r="CI26" s="121">
        <f>SUM(AE26,BG26)</f>
        <v>271089</v>
      </c>
    </row>
    <row r="27" spans="1:87" s="136" customFormat="1" ht="13.5" customHeight="1" x14ac:dyDescent="0.15">
      <c r="A27" s="119" t="s">
        <v>49</v>
      </c>
      <c r="B27" s="120" t="s">
        <v>329</v>
      </c>
      <c r="C27" s="119" t="s">
        <v>330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731845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731845</v>
      </c>
      <c r="X27" s="121">
        <v>0</v>
      </c>
      <c r="Y27" s="121">
        <v>582819</v>
      </c>
      <c r="Z27" s="121">
        <v>0</v>
      </c>
      <c r="AA27" s="121">
        <v>149026</v>
      </c>
      <c r="AB27" s="121"/>
      <c r="AC27" s="121">
        <v>0</v>
      </c>
      <c r="AD27" s="121">
        <v>1286</v>
      </c>
      <c r="AE27" s="121">
        <f>+SUM(D27,L27,AD27)</f>
        <v>733131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731845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731845</v>
      </c>
      <c r="CB27" s="121">
        <f>SUM(X27,AZ27)</f>
        <v>0</v>
      </c>
      <c r="CC27" s="121">
        <f>SUM(Y27,BA27)</f>
        <v>582819</v>
      </c>
      <c r="CD27" s="121">
        <f>SUM(Z27,BB27)</f>
        <v>0</v>
      </c>
      <c r="CE27" s="121">
        <f>SUM(AA27,BC27)</f>
        <v>149026</v>
      </c>
      <c r="CF27" s="121">
        <f>SUM(AB27,BD27)</f>
        <v>0</v>
      </c>
      <c r="CG27" s="121">
        <f>SUM(AC27,BE27)</f>
        <v>0</v>
      </c>
      <c r="CH27" s="121">
        <f>SUM(AD27,BF27)</f>
        <v>1286</v>
      </c>
      <c r="CI27" s="121">
        <f>SUM(AE27,BG27)</f>
        <v>733131</v>
      </c>
    </row>
    <row r="28" spans="1:87" s="136" customFormat="1" ht="13.5" customHeight="1" x14ac:dyDescent="0.15">
      <c r="A28" s="119" t="s">
        <v>49</v>
      </c>
      <c r="B28" s="120" t="s">
        <v>366</v>
      </c>
      <c r="C28" s="119" t="s">
        <v>367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302667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5223</v>
      </c>
      <c r="S28" s="121">
        <v>0</v>
      </c>
      <c r="T28" s="121">
        <v>5139</v>
      </c>
      <c r="U28" s="121">
        <v>84</v>
      </c>
      <c r="V28" s="121">
        <v>0</v>
      </c>
      <c r="W28" s="121">
        <f>+SUM(X28:AA28)</f>
        <v>292384</v>
      </c>
      <c r="X28" s="121">
        <v>0</v>
      </c>
      <c r="Y28" s="121">
        <v>287908</v>
      </c>
      <c r="Z28" s="121">
        <v>4476</v>
      </c>
      <c r="AA28" s="121">
        <v>0</v>
      </c>
      <c r="AB28" s="121"/>
      <c r="AC28" s="121">
        <v>5060</v>
      </c>
      <c r="AD28" s="121">
        <v>9</v>
      </c>
      <c r="AE28" s="121">
        <f>+SUM(D28,L28,AD28)</f>
        <v>302676</v>
      </c>
      <c r="AF28" s="121">
        <f>+SUM(AG28,AL28)</f>
        <v>319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319</v>
      </c>
      <c r="AM28" s="121"/>
      <c r="AN28" s="121">
        <f>+SUM(AO28,AT28,AX28,AY28,BE28)</f>
        <v>156547</v>
      </c>
      <c r="AO28" s="121">
        <f>+SUM(AP28:AS28)</f>
        <v>8859</v>
      </c>
      <c r="AP28" s="121">
        <v>8859</v>
      </c>
      <c r="AQ28" s="121">
        <v>0</v>
      </c>
      <c r="AR28" s="121">
        <v>0</v>
      </c>
      <c r="AS28" s="121">
        <v>0</v>
      </c>
      <c r="AT28" s="121">
        <f>+SUM(AU28:AW28)</f>
        <v>904</v>
      </c>
      <c r="AU28" s="121">
        <v>0</v>
      </c>
      <c r="AV28" s="121">
        <v>904</v>
      </c>
      <c r="AW28" s="121">
        <v>0</v>
      </c>
      <c r="AX28" s="121">
        <v>0</v>
      </c>
      <c r="AY28" s="121">
        <f>+SUM(AZ28:BC28)</f>
        <v>145200</v>
      </c>
      <c r="AZ28" s="121">
        <v>0</v>
      </c>
      <c r="BA28" s="121">
        <v>145200</v>
      </c>
      <c r="BB28" s="121">
        <v>0</v>
      </c>
      <c r="BC28" s="121">
        <v>0</v>
      </c>
      <c r="BD28" s="121"/>
      <c r="BE28" s="121">
        <v>1584</v>
      </c>
      <c r="BF28" s="121">
        <v>3444</v>
      </c>
      <c r="BG28" s="121">
        <f>+SUM(BF28,AN28,AF28)</f>
        <v>160310</v>
      </c>
      <c r="BH28" s="121">
        <f>SUM(D28,AF28)</f>
        <v>319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319</v>
      </c>
      <c r="BO28" s="121">
        <f>SUM(K28,AM28)</f>
        <v>0</v>
      </c>
      <c r="BP28" s="121">
        <f>SUM(L28,AN28)</f>
        <v>459214</v>
      </c>
      <c r="BQ28" s="121">
        <f>SUM(M28,AO28)</f>
        <v>8859</v>
      </c>
      <c r="BR28" s="121">
        <f>SUM(N28,AP28)</f>
        <v>8859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6127</v>
      </c>
      <c r="BW28" s="121">
        <f>SUM(S28,AU28)</f>
        <v>0</v>
      </c>
      <c r="BX28" s="121">
        <f>SUM(T28,AV28)</f>
        <v>6043</v>
      </c>
      <c r="BY28" s="121">
        <f>SUM(U28,AW28)</f>
        <v>84</v>
      </c>
      <c r="BZ28" s="121">
        <f>SUM(V28,AX28)</f>
        <v>0</v>
      </c>
      <c r="CA28" s="121">
        <f>SUM(W28,AY28)</f>
        <v>437584</v>
      </c>
      <c r="CB28" s="121">
        <f>SUM(X28,AZ28)</f>
        <v>0</v>
      </c>
      <c r="CC28" s="121">
        <f>SUM(Y28,BA28)</f>
        <v>433108</v>
      </c>
      <c r="CD28" s="121">
        <f>SUM(Z28,BB28)</f>
        <v>4476</v>
      </c>
      <c r="CE28" s="121">
        <f>SUM(AA28,BC28)</f>
        <v>0</v>
      </c>
      <c r="CF28" s="121">
        <f>SUM(AB28,BD28)</f>
        <v>0</v>
      </c>
      <c r="CG28" s="121">
        <f>SUM(AC28,BE28)</f>
        <v>6644</v>
      </c>
      <c r="CH28" s="121">
        <f>SUM(AD28,BF28)</f>
        <v>3453</v>
      </c>
      <c r="CI28" s="121">
        <f>SUM(AE28,BG28)</f>
        <v>462986</v>
      </c>
    </row>
    <row r="29" spans="1:87" s="136" customFormat="1" ht="13.5" customHeight="1" x14ac:dyDescent="0.15">
      <c r="A29" s="119" t="s">
        <v>49</v>
      </c>
      <c r="B29" s="120" t="s">
        <v>345</v>
      </c>
      <c r="C29" s="119" t="s">
        <v>346</v>
      </c>
      <c r="D29" s="121">
        <f>+SUM(E29,J29)</f>
        <v>52020</v>
      </c>
      <c r="E29" s="121">
        <f>+SUM(F29:I29)</f>
        <v>46025</v>
      </c>
      <c r="F29" s="121">
        <v>0</v>
      </c>
      <c r="G29" s="121">
        <v>46025</v>
      </c>
      <c r="H29" s="121">
        <v>0</v>
      </c>
      <c r="I29" s="121">
        <v>0</v>
      </c>
      <c r="J29" s="121">
        <v>5995</v>
      </c>
      <c r="K29" s="121"/>
      <c r="L29" s="121">
        <f>+SUM(M29,R29,V29,W29,AC29)</f>
        <v>1957</v>
      </c>
      <c r="M29" s="121">
        <f>+SUM(N29:Q29)</f>
        <v>1561</v>
      </c>
      <c r="N29" s="121">
        <v>1561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396</v>
      </c>
      <c r="X29" s="121">
        <v>0</v>
      </c>
      <c r="Y29" s="121">
        <v>0</v>
      </c>
      <c r="Z29" s="121">
        <v>0</v>
      </c>
      <c r="AA29" s="121">
        <v>396</v>
      </c>
      <c r="AB29" s="121"/>
      <c r="AC29" s="121">
        <v>0</v>
      </c>
      <c r="AD29" s="121">
        <v>96237</v>
      </c>
      <c r="AE29" s="121">
        <f>+SUM(D29,L29,AD29)</f>
        <v>150214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52020</v>
      </c>
      <c r="BI29" s="121">
        <f>SUM(E29,AG29)</f>
        <v>46025</v>
      </c>
      <c r="BJ29" s="121">
        <f>SUM(F29,AH29)</f>
        <v>0</v>
      </c>
      <c r="BK29" s="121">
        <f>SUM(G29,AI29)</f>
        <v>46025</v>
      </c>
      <c r="BL29" s="121">
        <f>SUM(H29,AJ29)</f>
        <v>0</v>
      </c>
      <c r="BM29" s="121">
        <f>SUM(I29,AK29)</f>
        <v>0</v>
      </c>
      <c r="BN29" s="121">
        <f>SUM(J29,AL29)</f>
        <v>5995</v>
      </c>
      <c r="BO29" s="121">
        <f>SUM(K29,AM29)</f>
        <v>0</v>
      </c>
      <c r="BP29" s="121">
        <f>SUM(L29,AN29)</f>
        <v>1957</v>
      </c>
      <c r="BQ29" s="121">
        <f>SUM(M29,AO29)</f>
        <v>1561</v>
      </c>
      <c r="BR29" s="121">
        <f>SUM(N29,AP29)</f>
        <v>1561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396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396</v>
      </c>
      <c r="CF29" s="121">
        <f>SUM(AB29,BD29)</f>
        <v>0</v>
      </c>
      <c r="CG29" s="121">
        <f>SUM(AC29,BE29)</f>
        <v>0</v>
      </c>
      <c r="CH29" s="121">
        <f>SUM(AD29,BF29)</f>
        <v>96237</v>
      </c>
      <c r="CI29" s="121">
        <f>SUM(AE29,BG29)</f>
        <v>150214</v>
      </c>
    </row>
    <row r="30" spans="1:8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29">
    <sortCondition ref="A8:A29"/>
    <sortCondition ref="B8:B29"/>
    <sortCondition ref="C8:C2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28" man="1"/>
    <brk id="67" min="1" max="2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279</v>
      </c>
      <c r="D7" s="140">
        <f>SUM(L7,T7,AB7,AJ7,AR7,AZ7)</f>
        <v>52020</v>
      </c>
      <c r="E7" s="140">
        <f>SUM(M7,U7,AC7,AK7,AS7,BA7)</f>
        <v>839811</v>
      </c>
      <c r="F7" s="140">
        <f>SUM(D7:E7)</f>
        <v>891831</v>
      </c>
      <c r="G7" s="140">
        <f>SUM(O7,W7,AE7,AM7,AU7,BC7)</f>
        <v>0</v>
      </c>
      <c r="H7" s="140">
        <f>SUM(P7,X7,AF7,AN7,AV7,BD7)</f>
        <v>423943</v>
      </c>
      <c r="I7" s="140">
        <f>SUM(G7:H7)</f>
        <v>423943</v>
      </c>
      <c r="J7" s="141">
        <f>COUNTIF(J$8:J$207,"&lt;&gt;")</f>
        <v>8</v>
      </c>
      <c r="K7" s="141">
        <f>COUNTIF(K$8:K$207,"&lt;&gt;")</f>
        <v>8</v>
      </c>
      <c r="L7" s="140">
        <f>SUM(L$8:L$207)</f>
        <v>52020</v>
      </c>
      <c r="M7" s="140">
        <f>SUM(M$8:M$207)</f>
        <v>839811</v>
      </c>
      <c r="N7" s="140">
        <f>IF(AND(L7&lt;&gt;"",M7&lt;&gt;""),SUM(L7:M7),"")</f>
        <v>891831</v>
      </c>
      <c r="O7" s="140">
        <f>SUM(O$8:O$207)</f>
        <v>0</v>
      </c>
      <c r="P7" s="140">
        <f>SUM(P$8:P$207)</f>
        <v>156418</v>
      </c>
      <c r="Q7" s="140">
        <f>IF(AND(O7&lt;&gt;"",P7&lt;&gt;""),SUM(O7:P7),"")</f>
        <v>156418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267525</v>
      </c>
      <c r="Y7" s="140">
        <f>IF(AND(W7&lt;&gt;"",X7&lt;&gt;""),SUM(W7:X7),"")</f>
        <v>267525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49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335437</v>
      </c>
      <c r="F9" s="121">
        <f>SUM(D9:E9)</f>
        <v>335437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335437</v>
      </c>
      <c r="N9" s="121">
        <f>IF(AND(L9&lt;&gt;"",M9&lt;&gt;""),SUM(L9:M9),"")</f>
        <v>335437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49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49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49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49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49</v>
      </c>
      <c r="B14" s="120" t="s">
        <v>339</v>
      </c>
      <c r="C14" s="119" t="s">
        <v>340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49</v>
      </c>
      <c r="B15" s="120" t="s">
        <v>341</v>
      </c>
      <c r="C15" s="119" t="s">
        <v>342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49</v>
      </c>
      <c r="B16" s="120" t="s">
        <v>343</v>
      </c>
      <c r="C16" s="119" t="s">
        <v>344</v>
      </c>
      <c r="D16" s="121">
        <f>SUM(L16,T16,AB16,AJ16,AR16,AZ16)</f>
        <v>11663</v>
      </c>
      <c r="E16" s="121">
        <f>SUM(M16,U16,AC16,AK16,AS16,BA16)</f>
        <v>13350</v>
      </c>
      <c r="F16" s="121">
        <f>SUM(D16:E16)</f>
        <v>25013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345</v>
      </c>
      <c r="K16" s="119" t="s">
        <v>346</v>
      </c>
      <c r="L16" s="121">
        <v>11663</v>
      </c>
      <c r="M16" s="121">
        <v>13350</v>
      </c>
      <c r="N16" s="121">
        <f>IF(AND(L16&lt;&gt;"",M16&lt;&gt;""),SUM(L16:M16),"")</f>
        <v>25013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49</v>
      </c>
      <c r="B17" s="120" t="s">
        <v>347</v>
      </c>
      <c r="C17" s="119" t="s">
        <v>348</v>
      </c>
      <c r="D17" s="121">
        <f>SUM(L17,T17,AB17,AJ17,AR17,AZ17)</f>
        <v>0</v>
      </c>
      <c r="E17" s="121">
        <f>SUM(M17,U17,AC17,AK17,AS17,BA17)</f>
        <v>89521</v>
      </c>
      <c r="F17" s="121">
        <f>SUM(D17:E17)</f>
        <v>89521</v>
      </c>
      <c r="G17" s="121">
        <f>SUM(O17,W17,AE17,AM17,AU17,BC17)</f>
        <v>0</v>
      </c>
      <c r="H17" s="121">
        <f>SUM(P17,X17,AF17,AN17,AV17,BD17)</f>
        <v>159993</v>
      </c>
      <c r="I17" s="121">
        <f>SUM(G17:H17)</f>
        <v>159993</v>
      </c>
      <c r="J17" s="120" t="s">
        <v>329</v>
      </c>
      <c r="K17" s="119" t="s">
        <v>349</v>
      </c>
      <c r="L17" s="121">
        <v>0</v>
      </c>
      <c r="M17" s="121">
        <v>89521</v>
      </c>
      <c r="N17" s="121">
        <f>IF(AND(L17&lt;&gt;"",M17&lt;&gt;""),SUM(L17:M17),"")</f>
        <v>89521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350</v>
      </c>
      <c r="S17" s="119" t="s">
        <v>351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159993</v>
      </c>
      <c r="Y17" s="121">
        <f>IF(AND(W17&lt;&gt;"",X17&lt;&gt;""),SUM(W17:X17),"")</f>
        <v>159993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49</v>
      </c>
      <c r="B18" s="120" t="s">
        <v>352</v>
      </c>
      <c r="C18" s="119" t="s">
        <v>353</v>
      </c>
      <c r="D18" s="121">
        <f>SUM(L18,T18,AB18,AJ18,AR18,AZ18)</f>
        <v>26177</v>
      </c>
      <c r="E18" s="121">
        <f>SUM(M18,U18,AC18,AK18,AS18,BA18)</f>
        <v>29963</v>
      </c>
      <c r="F18" s="121">
        <f>SUM(D18:E18)</f>
        <v>56140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345</v>
      </c>
      <c r="K18" s="119" t="s">
        <v>346</v>
      </c>
      <c r="L18" s="121">
        <v>26177</v>
      </c>
      <c r="M18" s="121">
        <v>29963</v>
      </c>
      <c r="N18" s="121">
        <f>IF(AND(L18&lt;&gt;"",M18&lt;&gt;""),SUM(L18:M18),"")</f>
        <v>56140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49</v>
      </c>
      <c r="B19" s="120" t="s">
        <v>354</v>
      </c>
      <c r="C19" s="119" t="s">
        <v>355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49</v>
      </c>
      <c r="B20" s="120" t="s">
        <v>356</v>
      </c>
      <c r="C20" s="119" t="s">
        <v>357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49</v>
      </c>
      <c r="B21" s="120" t="s">
        <v>358</v>
      </c>
      <c r="C21" s="119" t="s">
        <v>359</v>
      </c>
      <c r="D21" s="121">
        <f>SUM(L21,T21,AB21,AJ21,AR21,AZ21)</f>
        <v>14180</v>
      </c>
      <c r="E21" s="121">
        <f>SUM(M21,U21,AC21,AK21,AS21,BA21)</f>
        <v>16232</v>
      </c>
      <c r="F21" s="121">
        <f>SUM(D21:E21)</f>
        <v>30412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345</v>
      </c>
      <c r="K21" s="119" t="s">
        <v>346</v>
      </c>
      <c r="L21" s="121">
        <v>14180</v>
      </c>
      <c r="M21" s="121">
        <v>16232</v>
      </c>
      <c r="N21" s="121">
        <f>IF(AND(L21&lt;&gt;"",M21&lt;&gt;""),SUM(L21:M21),"")</f>
        <v>30412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49</v>
      </c>
      <c r="B22" s="120" t="s">
        <v>360</v>
      </c>
      <c r="C22" s="119" t="s">
        <v>361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49</v>
      </c>
      <c r="B23" s="120" t="s">
        <v>362</v>
      </c>
      <c r="C23" s="119" t="s">
        <v>363</v>
      </c>
      <c r="D23" s="121">
        <f>SUM(L23,T23,AB23,AJ23,AR23,AZ23)</f>
        <v>0</v>
      </c>
      <c r="E23" s="121">
        <f>SUM(M23,U23,AC23,AK23,AS23,BA23)</f>
        <v>72854</v>
      </c>
      <c r="F23" s="121">
        <f>SUM(D23:E23)</f>
        <v>72854</v>
      </c>
      <c r="G23" s="121">
        <f>SUM(O23,W23,AE23,AM23,AU23,BC23)</f>
        <v>0</v>
      </c>
      <c r="H23" s="121">
        <f>SUM(P23,X23,AF23,AN23,AV23,BD23)</f>
        <v>107532</v>
      </c>
      <c r="I23" s="121">
        <f>SUM(G23:H23)</f>
        <v>107532</v>
      </c>
      <c r="J23" s="120" t="s">
        <v>329</v>
      </c>
      <c r="K23" s="119" t="s">
        <v>330</v>
      </c>
      <c r="L23" s="121">
        <v>0</v>
      </c>
      <c r="M23" s="121">
        <v>72854</v>
      </c>
      <c r="N23" s="121">
        <f>IF(AND(L23&lt;&gt;"",M23&lt;&gt;""),SUM(L23:M23),"")</f>
        <v>72854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350</v>
      </c>
      <c r="S23" s="119" t="s">
        <v>351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107532</v>
      </c>
      <c r="Y23" s="121">
        <f>IF(AND(W23&lt;&gt;"",X23&lt;&gt;""),SUM(W23:X23),"")</f>
        <v>107532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49</v>
      </c>
      <c r="B24" s="120" t="s">
        <v>364</v>
      </c>
      <c r="C24" s="119" t="s">
        <v>365</v>
      </c>
      <c r="D24" s="121">
        <f>SUM(L24,T24,AB24,AJ24,AR24,AZ24)</f>
        <v>0</v>
      </c>
      <c r="E24" s="121">
        <f>SUM(M24,U24,AC24,AK24,AS24,BA24)</f>
        <v>113829</v>
      </c>
      <c r="F24" s="121">
        <f>SUM(D24:E24)</f>
        <v>113829</v>
      </c>
      <c r="G24" s="121">
        <f>SUM(O24,W24,AE24,AM24,AU24,BC24)</f>
        <v>0</v>
      </c>
      <c r="H24" s="121">
        <f>SUM(P24,X24,AF24,AN24,AV24,BD24)</f>
        <v>66947</v>
      </c>
      <c r="I24" s="121">
        <f>SUM(G24:H24)</f>
        <v>66947</v>
      </c>
      <c r="J24" s="120" t="s">
        <v>366</v>
      </c>
      <c r="K24" s="119" t="s">
        <v>367</v>
      </c>
      <c r="L24" s="121">
        <v>0</v>
      </c>
      <c r="M24" s="121">
        <v>113829</v>
      </c>
      <c r="N24" s="121">
        <f>IF(AND(L24&lt;&gt;"",M24&lt;&gt;""),SUM(L24:M24),"")</f>
        <v>113829</v>
      </c>
      <c r="O24" s="121">
        <v>0</v>
      </c>
      <c r="P24" s="121">
        <v>66947</v>
      </c>
      <c r="Q24" s="121">
        <f>IF(AND(O24&lt;&gt;"",P24&lt;&gt;""),SUM(O24:P24),"")</f>
        <v>66947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49</v>
      </c>
      <c r="B25" s="120" t="s">
        <v>368</v>
      </c>
      <c r="C25" s="119" t="s">
        <v>369</v>
      </c>
      <c r="D25" s="121">
        <f>SUM(L25,T25,AB25,AJ25,AR25,AZ25)</f>
        <v>0</v>
      </c>
      <c r="E25" s="121">
        <f>SUM(M25,U25,AC25,AK25,AS25,BA25)</f>
        <v>168625</v>
      </c>
      <c r="F25" s="121">
        <f>SUM(D25:E25)</f>
        <v>168625</v>
      </c>
      <c r="G25" s="121">
        <f>SUM(O25,W25,AE25,AM25,AU25,BC25)</f>
        <v>0</v>
      </c>
      <c r="H25" s="121">
        <f>SUM(P25,X25,AF25,AN25,AV25,BD25)</f>
        <v>89471</v>
      </c>
      <c r="I25" s="121">
        <f>SUM(G25:H25)</f>
        <v>89471</v>
      </c>
      <c r="J25" s="120" t="s">
        <v>366</v>
      </c>
      <c r="K25" s="119" t="s">
        <v>367</v>
      </c>
      <c r="L25" s="121">
        <v>0</v>
      </c>
      <c r="M25" s="121">
        <v>168625</v>
      </c>
      <c r="N25" s="121">
        <f>IF(AND(L25&lt;&gt;"",M25&lt;&gt;""),SUM(L25:M25),"")</f>
        <v>168625</v>
      </c>
      <c r="O25" s="121">
        <v>0</v>
      </c>
      <c r="P25" s="121">
        <v>89471</v>
      </c>
      <c r="Q25" s="121">
        <f>IF(AND(O25&lt;&gt;"",P25&lt;&gt;""),SUM(O25:P25),"")</f>
        <v>89471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5">
    <sortCondition ref="A8:A25"/>
    <sortCondition ref="B8:B25"/>
    <sortCondition ref="C8:C25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4" man="1"/>
    <brk id="17" min="1" max="24" man="1"/>
    <brk id="25" min="1" max="24" man="1"/>
    <brk id="33" min="1" max="24" man="1"/>
    <brk id="41" min="1" max="24" man="1"/>
    <brk id="49" min="1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大分県</v>
      </c>
      <c r="B7" s="139" t="str">
        <f>'廃棄物事業経費（市町村）'!B7</f>
        <v>44000</v>
      </c>
      <c r="C7" s="138" t="s">
        <v>33</v>
      </c>
      <c r="D7" s="140">
        <f>SUM(H7,L7,P7,T7,X7,AB7,AF7,AJ7,AN7,AR7,AV7,AZ7,BD7,BH7,BL7,BP7,BT7,BX7,CB7,CF7,CJ7,CN7,CR7,CV7,CZ7,DD7,DH7,DL7,DP7,DT7)</f>
        <v>891831</v>
      </c>
      <c r="E7" s="140">
        <f>SUM(I7,M7,Q7,U7,Y7,AC7,AG7,AK7,AO7,AS7,AW7,BA7,BE7,BI7,BM7,BQ7,BU7,BY7,CC7,CG7,CK7,CO7,CS7,CW7,DA7,DE7,DI7,DM7,DQ7,DU7)</f>
        <v>423943</v>
      </c>
      <c r="F7" s="141">
        <f>COUNTIF(F$8:F$57,"&lt;&gt;")</f>
        <v>4</v>
      </c>
      <c r="G7" s="141">
        <f>COUNTIF(G$8:G$57,"&lt;&gt;")</f>
        <v>4</v>
      </c>
      <c r="H7" s="140">
        <f>SUM(H$8:H$57)</f>
        <v>560202</v>
      </c>
      <c r="I7" s="140">
        <f>SUM(I$8:I$57)</f>
        <v>249464</v>
      </c>
      <c r="J7" s="141">
        <f>COUNTIF(J$8:J$57,"&lt;&gt;")</f>
        <v>4</v>
      </c>
      <c r="K7" s="141">
        <f>COUNTIF(K$8:K$57,"&lt;&gt;")</f>
        <v>4</v>
      </c>
      <c r="L7" s="140">
        <f>SUM(L$8:L$57)</f>
        <v>228363</v>
      </c>
      <c r="M7" s="140">
        <f>SUM(M$8:M$57)</f>
        <v>174479</v>
      </c>
      <c r="N7" s="141">
        <f>COUNTIF(N$8:N$57,"&lt;&gt;")</f>
        <v>2</v>
      </c>
      <c r="O7" s="141">
        <f>COUNTIF(O$8:O$57,"&lt;&gt;")</f>
        <v>2</v>
      </c>
      <c r="P7" s="140">
        <f>SUM(P$8:P$57)</f>
        <v>103266</v>
      </c>
      <c r="Q7" s="140">
        <f>SUM(Q$8:Q$57)</f>
        <v>0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49</v>
      </c>
      <c r="B8" s="120" t="s">
        <v>350</v>
      </c>
      <c r="C8" s="119" t="s">
        <v>351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267525</v>
      </c>
      <c r="F8" s="120" t="s">
        <v>347</v>
      </c>
      <c r="G8" s="119" t="s">
        <v>348</v>
      </c>
      <c r="H8" s="121">
        <v>0</v>
      </c>
      <c r="I8" s="121">
        <v>159993</v>
      </c>
      <c r="J8" s="120" t="s">
        <v>362</v>
      </c>
      <c r="K8" s="119" t="s">
        <v>363</v>
      </c>
      <c r="L8" s="121">
        <v>0</v>
      </c>
      <c r="M8" s="121">
        <v>107532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49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497812</v>
      </c>
      <c r="E9" s="121">
        <f>SUM(I9,M9,Q9,U9,Y9,AC9,AG9,AK9,AO9,AS9,AW9,BA9,BE9,BI9,BM9,BQ9,BU9,BY9,CC9,CG9,CK9,CO9,CS9,CW9,DA9,DE9,DI9,DM9,DQ9,DU9)</f>
        <v>0</v>
      </c>
      <c r="F9" s="120" t="s">
        <v>327</v>
      </c>
      <c r="G9" s="119" t="s">
        <v>328</v>
      </c>
      <c r="H9" s="121">
        <v>335437</v>
      </c>
      <c r="I9" s="121">
        <v>0</v>
      </c>
      <c r="J9" s="120" t="s">
        <v>347</v>
      </c>
      <c r="K9" s="119" t="s">
        <v>348</v>
      </c>
      <c r="L9" s="121">
        <v>89521</v>
      </c>
      <c r="M9" s="121">
        <v>0</v>
      </c>
      <c r="N9" s="120" t="s">
        <v>362</v>
      </c>
      <c r="O9" s="119" t="s">
        <v>363</v>
      </c>
      <c r="P9" s="121">
        <v>72854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49</v>
      </c>
      <c r="B10" s="120" t="s">
        <v>366</v>
      </c>
      <c r="C10" s="119" t="s">
        <v>367</v>
      </c>
      <c r="D10" s="121">
        <f>SUM(H10,L10,P10,T10,X10,AB10,AF10,AJ10,AN10,AR10,AV10,AZ10,BD10,BH10,BL10,BP10,BT10,BX10,CB10,CF10,CJ10,CN10,CR10,CV10,CZ10,DD10,DH10,DL10,DP10,DT10)</f>
        <v>282454</v>
      </c>
      <c r="E10" s="121">
        <f>SUM(I10,M10,Q10,U10,Y10,AC10,AG10,AK10,AO10,AS10,AW10,BA10,BE10,BI10,BM10,BQ10,BU10,BY10,CC10,CG10,CK10,CO10,CS10,CW10,DA10,DE10,DI10,DM10,DQ10,DU10)</f>
        <v>156418</v>
      </c>
      <c r="F10" s="120" t="s">
        <v>368</v>
      </c>
      <c r="G10" s="119" t="s">
        <v>369</v>
      </c>
      <c r="H10" s="121">
        <v>168625</v>
      </c>
      <c r="I10" s="121">
        <v>89471</v>
      </c>
      <c r="J10" s="120" t="s">
        <v>364</v>
      </c>
      <c r="K10" s="119" t="s">
        <v>365</v>
      </c>
      <c r="L10" s="121">
        <v>113829</v>
      </c>
      <c r="M10" s="121">
        <v>66947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49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111565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352</v>
      </c>
      <c r="G11" s="119" t="s">
        <v>353</v>
      </c>
      <c r="H11" s="121">
        <v>56140</v>
      </c>
      <c r="I11" s="121">
        <v>0</v>
      </c>
      <c r="J11" s="120" t="s">
        <v>343</v>
      </c>
      <c r="K11" s="119" t="s">
        <v>344</v>
      </c>
      <c r="L11" s="121">
        <v>25013</v>
      </c>
      <c r="M11" s="121">
        <v>0</v>
      </c>
      <c r="N11" s="120" t="s">
        <v>358</v>
      </c>
      <c r="O11" s="119" t="s">
        <v>359</v>
      </c>
      <c r="P11" s="121">
        <v>30412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/>
      <c r="B12" s="120"/>
      <c r="C12" s="119"/>
      <c r="D12" s="121"/>
      <c r="E12" s="121"/>
      <c r="F12" s="120"/>
      <c r="G12" s="119"/>
      <c r="H12" s="121"/>
      <c r="I12" s="121"/>
      <c r="J12" s="120"/>
      <c r="K12" s="119"/>
      <c r="L12" s="121"/>
      <c r="M12" s="121"/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1">
    <sortCondition ref="A8:A11"/>
    <sortCondition ref="B8:B11"/>
    <sortCondition ref="C8:C11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0" man="1"/>
    <brk id="21" min="1" max="10" man="1"/>
    <brk id="33" min="1" max="10" man="1"/>
    <brk id="45" min="1" max="10" man="1"/>
    <brk id="57" min="1" max="10" man="1"/>
    <brk id="69" min="1" max="10" man="1"/>
    <brk id="81" min="1" max="10" man="1"/>
    <brk id="93" min="1" max="10" man="1"/>
    <brk id="105" min="1" max="10" man="1"/>
    <brk id="117" min="1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44206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44207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44208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44209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44210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44211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44212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44213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44214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44322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44341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44461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44462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44835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44836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44861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44862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>
        <f>+'廃棄物事業経費（歳入）'!B30</f>
        <v>0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2023-01-23T01:14:01Z</dcterms:modified>
</cp:coreProperties>
</file>