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44大分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水洗化人口等!$A$6:$AD$24</definedName>
    <definedName name="_xlnm.Print_Area" localSheetId="2">し尿集計結果!$A$1:$M$37</definedName>
    <definedName name="_xlnm.Print_Area" localSheetId="1">し尿処理状況!$2:$25</definedName>
    <definedName name="_xlnm.Print_Area" localSheetId="0">水洗化人口等!$2:$25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I8" i="1"/>
  <c r="I9" i="1"/>
  <c r="I10" i="1"/>
  <c r="I11" i="1"/>
  <c r="I12" i="1"/>
  <c r="I13" i="1"/>
  <c r="I14" i="1"/>
  <c r="D14" i="1" s="1"/>
  <c r="I15" i="1"/>
  <c r="I16" i="1"/>
  <c r="I17" i="1"/>
  <c r="I18" i="1"/>
  <c r="I19" i="1"/>
  <c r="I20" i="1"/>
  <c r="I21" i="1"/>
  <c r="I22" i="1"/>
  <c r="I23" i="1"/>
  <c r="D23" i="1" s="1"/>
  <c r="I24" i="1"/>
  <c r="I25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D8" i="1"/>
  <c r="T8" i="1" s="1"/>
  <c r="D9" i="1"/>
  <c r="T9" i="1" s="1"/>
  <c r="D10" i="1"/>
  <c r="T10" i="1" s="1"/>
  <c r="D11" i="1"/>
  <c r="T11" i="1" s="1"/>
  <c r="D12" i="1"/>
  <c r="T12" i="1" s="1"/>
  <c r="D13" i="1"/>
  <c r="T13" i="1" s="1"/>
  <c r="D15" i="1"/>
  <c r="T15" i="1" s="1"/>
  <c r="D16" i="1"/>
  <c r="T16" i="1" s="1"/>
  <c r="D17" i="1"/>
  <c r="N17" i="1" s="1"/>
  <c r="D18" i="1"/>
  <c r="T18" i="1" s="1"/>
  <c r="D19" i="1"/>
  <c r="T19" i="1" s="1"/>
  <c r="D20" i="1"/>
  <c r="T20" i="1" s="1"/>
  <c r="D21" i="1"/>
  <c r="T21" i="1" s="1"/>
  <c r="D22" i="1"/>
  <c r="T22" i="1" s="1"/>
  <c r="D24" i="1"/>
  <c r="T24" i="1" s="1"/>
  <c r="D25" i="1"/>
  <c r="T25" i="1" s="1"/>
  <c r="T14" i="1" l="1"/>
  <c r="N14" i="1"/>
  <c r="L14" i="1"/>
  <c r="J14" i="1"/>
  <c r="F14" i="1"/>
  <c r="T23" i="1"/>
  <c r="N23" i="1"/>
  <c r="L23" i="1"/>
  <c r="J23" i="1"/>
  <c r="F23" i="1"/>
  <c r="F20" i="1"/>
  <c r="F8" i="1"/>
  <c r="J20" i="1"/>
  <c r="J8" i="1"/>
  <c r="L20" i="1"/>
  <c r="L8" i="1"/>
  <c r="N20" i="1"/>
  <c r="N8" i="1"/>
  <c r="F25" i="1"/>
  <c r="F19" i="1"/>
  <c r="F13" i="1"/>
  <c r="J25" i="1"/>
  <c r="J19" i="1"/>
  <c r="J13" i="1"/>
  <c r="L25" i="1"/>
  <c r="L19" i="1"/>
  <c r="L13" i="1"/>
  <c r="N25" i="1"/>
  <c r="N19" i="1"/>
  <c r="N13" i="1"/>
  <c r="F24" i="1"/>
  <c r="F18" i="1"/>
  <c r="F12" i="1"/>
  <c r="J24" i="1"/>
  <c r="J18" i="1"/>
  <c r="J12" i="1"/>
  <c r="L24" i="1"/>
  <c r="L18" i="1"/>
  <c r="L12" i="1"/>
  <c r="N24" i="1"/>
  <c r="N18" i="1"/>
  <c r="N12" i="1"/>
  <c r="T17" i="1"/>
  <c r="F17" i="1"/>
  <c r="F11" i="1"/>
  <c r="J17" i="1"/>
  <c r="J11" i="1"/>
  <c r="L17" i="1"/>
  <c r="L11" i="1"/>
  <c r="N11" i="1"/>
  <c r="F22" i="1"/>
  <c r="F16" i="1"/>
  <c r="F10" i="1"/>
  <c r="J22" i="1"/>
  <c r="J16" i="1"/>
  <c r="J10" i="1"/>
  <c r="L22" i="1"/>
  <c r="L16" i="1"/>
  <c r="L10" i="1"/>
  <c r="N22" i="1"/>
  <c r="N16" i="1"/>
  <c r="N10" i="1"/>
  <c r="F21" i="1"/>
  <c r="F15" i="1"/>
  <c r="F9" i="1"/>
  <c r="J21" i="1"/>
  <c r="J15" i="1"/>
  <c r="J9" i="1"/>
  <c r="L21" i="1"/>
  <c r="L15" i="1"/>
  <c r="L9" i="1"/>
  <c r="N21" i="1"/>
  <c r="N15" i="1"/>
  <c r="N9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I7" i="1"/>
  <c r="E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<sst xmlns="http://schemas.openxmlformats.org/spreadsheetml/2006/main" count="656" uniqueCount="298">
  <si>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</si>
  <si>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</si>
  <si>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</si>
  <si>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</si>
  <si>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</si>
  <si>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</si>
  <si>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</si>
  <si>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</si>
  <si>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</si>
  <si>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</si>
  <si>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</si>
  <si>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</si>
  <si>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</si>
  <si>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</si>
  <si>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</si>
  <si>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</si>
  <si>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</si>
  <si>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</si>
  <si>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</si>
  <si>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</si>
  <si>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</si>
  <si>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</si>
  <si>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</si>
  <si>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</si>
  <si>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</si>
  <si>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</si>
  <si>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</si>
  <si>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</si>
  <si>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</si>
  <si>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</si>
  <si>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</si>
  <si>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</si>
  <si>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</si>
  <si>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</si>
  <si>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</si>
  <si>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</si>
  <si>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</si>
  <si>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</si>
  <si>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</si>
  <si>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</si>
  <si>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</si>
  <si>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</si>
  <si>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</si>
  <si>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</si>
  <si>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</si>
  <si>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</si>
  <si>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</si>
  <si>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</si>
  <si>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</si>
  <si>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</si>
  <si>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</si>
  <si>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</si>
  <si>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</si>
  <si>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</si>
  <si>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</si>
  <si>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</si>
  <si>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</si>
  <si>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</si>
  <si>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</si>
  <si>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</si>
  <si>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</si>
  <si>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</si>
  <si>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</si>
  <si>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</si>
  <si>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</si>
  <si>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</si>
  <si>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</si>
  <si>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</si>
  <si>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</si>
  <si>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</si>
  <si>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</si>
  <si>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</si>
  <si>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</si>
  <si>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</si>
  <si>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</si>
  <si>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</si>
  <si>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</si>
  <si>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</si>
  <si>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</si>
  <si>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</si>
  <si>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</si>
  <si>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</si>
  <si>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</si>
  <si>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</si>
  <si>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</si>
  <si>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</si>
  <si>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</si>
  <si>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</si>
  <si>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</si>
  <si>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</si>
  <si>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</si>
  <si>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</si>
  <si>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</si>
  <si>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</si>
  <si>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</si>
  <si>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</si>
  <si>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</si>
  <si>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</si>
  <si>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</si>
  <si>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</si>
  <si>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</si>
  <si>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</si>
  <si>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</si>
  <si>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</si>
  <si>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</si>
  <si>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</si>
  <si>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</si>
  <si>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</si>
  <si>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</si>
  <si>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</si>
  <si>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</si>
  <si>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</si>
  <si>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</si>
  <si>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</si>
  <si>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</si>
  <si>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</si>
  <si>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</si>
  <si>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</si>
  <si>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</si>
  <si>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</si>
  <si>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</si>
  <si>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</si>
  <si>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</si>
  <si>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</si>
  <si>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</si>
  <si>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</si>
  <si>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</si>
  <si>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</si>
  <si>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</si>
  <si>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</si>
  <si>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</si>
  <si>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</si>
  <si>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</si>
  <si>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</si>
  <si>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</si>
  <si>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</si>
  <si>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</si>
  <si>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</si>
  <si>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</si>
  <si>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</si>
  <si>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</si>
  <si>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</si>
  <si>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</si>
  <si>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</si>
  <si>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</si>
  <si>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</si>
  <si>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</si>
  <si>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</si>
  <si>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</si>
  <si>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</si>
  <si>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</si>
  <si>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</si>
  <si>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</si>
  <si>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</si>
  <si>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</si>
  <si>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</si>
  <si>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</si>
  <si>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</si>
  <si>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</si>
  <si>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</si>
  <si>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</si>
  <si>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</si>
  <si>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</si>
  <si>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</si>
  <si>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</si>
  <si>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</si>
  <si>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</si>
  <si>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</si>
  <si>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</si>
  <si>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</si>
  <si>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</si>
  <si>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</si>
  <si>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</si>
  <si>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</si>
  <si>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</si>
  <si>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</si>
  <si>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</si>
  <si>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</si>
  <si>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</si>
  <si>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</si>
  <si>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</si>
  <si>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</si>
  <si>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</si>
  <si>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</si>
  <si>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</si>
  <si>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</si>
  <si>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</si>
  <si>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</si>
  <si>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</si>
  <si>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</si>
  <si>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</si>
  <si>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</si>
  <si>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</si>
  <si>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</si>
  <si>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</si>
  <si>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</si>
  <si>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</si>
  <si>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</si>
  <si>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</si>
  <si>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</si>
  <si>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</si>
  <si>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</si>
  <si>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</si>
  <si>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</si>
  <si>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</si>
  <si>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</si>
  <si>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</si>
  <si>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</si>
  <si>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</si>
  <si>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</si>
  <si>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</si>
  <si>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</si>
  <si>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</si>
  <si>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</si>
  <si>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</si>
  <si>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</si>
  <si>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</si>
  <si>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</si>
  <si>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</si>
  <si>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</si>
  <si>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</si>
  <si>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</si>
  <si>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</si>
  <si>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</si>
  <si>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</si>
  <si>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</si>
  <si>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</si>
  <si>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</si>
  <si>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</si>
  <si>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</si>
  <si>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</si>
  <si>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</si>
  <si>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</si>
  <si>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</si>
  <si>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</si>
  <si>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</si>
  <si>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</si>
  <si>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</si>
  <si>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</si>
  <si>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</si>
  <si>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</si>
  <si>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</si>
  <si>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</si>
  <si>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</si>
  <si>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</si>
  <si>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</si>
  <si>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</si>
  <si>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</si>
  <si>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</si>
  <si>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</si>
  <si>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</si>
  <si>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</si>
  <si>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</si>
  <si>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</si>
  <si>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</si>
  <si>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</si>
  <si>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</si>
  <si>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44000</t>
  </si>
  <si>
    <t>水洗化人口等（令和3年度実績）</t>
    <phoneticPr fontId="3"/>
  </si>
  <si>
    <t>し尿処理の状況（令和3年度実績）</t>
    <phoneticPr fontId="3"/>
  </si>
  <si>
    <t>44201</t>
  </si>
  <si>
    <t>大分市</t>
  </si>
  <si>
    <t/>
  </si>
  <si>
    <t>○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</si>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</sst>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10</v>
      </c>
      <c r="B7" s="127" t="s">
        <v>257</v>
      </c>
      <c r="C7" s="107" t="s">
        <v>199</v>
      </c>
      <c r="D7" s="108">
        <f>+SUM(E7,+I7)</f>
        <v>1131387</v>
      </c>
      <c r="E7" s="108">
        <f>+SUM(G7+H7)</f>
        <v>97554</v>
      </c>
      <c r="F7" s="109">
        <f>IF(D7&gt;0,E7/D7*100,"-")</f>
        <v>8.6225137817563748</v>
      </c>
      <c r="G7" s="108">
        <f>SUM(G$8:G$207)</f>
        <v>88799</v>
      </c>
      <c r="H7" s="108">
        <f>SUM(H$8:H$207)</f>
        <v>8755</v>
      </c>
      <c r="I7" s="108">
        <f>+SUM(K7,+M7,O7+P7)</f>
        <v>1033833</v>
      </c>
      <c r="J7" s="109">
        <f>IF(D7&gt;0,I7/D7*100,"-")</f>
        <v>91.377486218243618</v>
      </c>
      <c r="K7" s="108">
        <f>SUM(K$8:K$207)</f>
        <v>535771</v>
      </c>
      <c r="L7" s="109">
        <f>IF(D7&gt;0,K7/D7*100,"-")</f>
        <v>47.355237420970894</v>
      </c>
      <c r="M7" s="108">
        <f>SUM(M$8:M$207)</f>
        <v>589</v>
      </c>
      <c r="N7" s="109">
        <f>IF(D7&gt;0,M7/D7*100,"-")</f>
        <v>5.2059993618452392E-2</v>
      </c>
      <c r="O7" s="106">
        <f>SUM(O$8:O$207)</f>
        <v>10926</v>
      </c>
      <c r="P7" s="108">
        <f>SUM(Q7:S7)</f>
        <v>486547</v>
      </c>
      <c r="Q7" s="108">
        <f>SUM(Q$8:Q$207)</f>
        <v>170670</v>
      </c>
      <c r="R7" s="108">
        <f>SUM(R$8:R$207)</f>
        <v>301494</v>
      </c>
      <c r="S7" s="108">
        <f>SUM(S$8:S$207)</f>
        <v>14383</v>
      </c>
      <c r="T7" s="109">
        <f>IF(D7&gt;0,P7/D7*100,"-")</f>
        <v>43.004471502677688</v>
      </c>
      <c r="U7" s="108">
        <f>SUM(U$8:U$207)</f>
        <v>11576</v>
      </c>
      <c r="V7" s="110">
        <f t="shared" ref="V7:AC7" si="0">COUNTIF(V$8:V$207,"○")</f>
        <v>14</v>
      </c>
      <c r="W7" s="110">
        <f t="shared" si="0"/>
        <v>0</v>
      </c>
      <c r="X7" s="110">
        <f t="shared" si="0"/>
        <v>0</v>
      </c>
      <c r="Y7" s="110">
        <f t="shared" si="0"/>
        <v>4</v>
      </c>
      <c r="Z7" s="110">
        <f t="shared" si="0"/>
        <v>7</v>
      </c>
      <c r="AA7" s="110">
        <f t="shared" si="0"/>
        <v>2</v>
      </c>
      <c r="AB7" s="110">
        <f t="shared" si="0"/>
        <v>0</v>
      </c>
      <c r="AC7" s="110">
        <f t="shared" si="0"/>
        <v>9</v>
      </c>
      <c r="AD7" s="205"/>
      <c r="AE7" s="205"/>
    </row>
    <row r="8" spans="1:31" s="103" customFormat="1" ht="13.5" customHeight="1">
      <c r="A8" s="99" t="s">
        <v>10</v>
      </c>
      <c r="B8" s="100" t="s">
        <v>260</v>
      </c>
      <c r="C8" s="99" t="s">
        <v>261</v>
      </c>
      <c r="D8" s="101">
        <f>+SUM(E8,+I8)</f>
        <v>477564</v>
      </c>
      <c r="E8" s="101">
        <f>+SUM(G8+H8)</f>
        <v>6566</v>
      </c>
      <c r="F8" s="125">
        <f>IF(D8&gt;0,E8/D8*100,"-")</f>
        <v>1.3748942550108467</v>
      </c>
      <c r="G8" s="101">
        <v>6566</v>
      </c>
      <c r="H8" s="101">
        <v>0</v>
      </c>
      <c r="I8" s="101">
        <f>+SUM(K8,+M8,O8+P8)</f>
        <v>470998</v>
      </c>
      <c r="J8" s="102">
        <f>IF(D8&gt;0,I8/D8*100,"-")</f>
        <v>98.625105744989156</v>
      </c>
      <c r="K8" s="101">
        <v>290957</v>
      </c>
      <c r="L8" s="102">
        <f>IF(D8&gt;0,K8/D8*100,"-")</f>
        <v>60.925237245688535</v>
      </c>
      <c r="M8" s="101">
        <v>0</v>
      </c>
      <c r="N8" s="102">
        <f>IF(D8&gt;0,M8/D8*100,"-")</f>
        <v>0</v>
      </c>
      <c r="O8" s="123">
        <v>1438</v>
      </c>
      <c r="P8" s="101">
        <f>SUM(Q8:S8)</f>
        <v>178603</v>
      </c>
      <c r="Q8" s="101">
        <v>74954</v>
      </c>
      <c r="R8" s="101">
        <v>103649</v>
      </c>
      <c r="S8" s="101">
        <v>0</v>
      </c>
      <c r="T8" s="102">
        <f>IF(D8&gt;0,P8/D8*100,"-")</f>
        <v>37.398757025236407</v>
      </c>
      <c r="U8" s="101">
        <v>3430</v>
      </c>
      <c r="V8" s="99" t="s">
        <v>263</v>
      </c>
      <c r="W8" s="99"/>
      <c r="X8" s="99"/>
      <c r="Y8" s="99"/>
      <c r="Z8" s="99"/>
      <c r="AA8" s="99"/>
      <c r="AB8" s="99"/>
      <c r="AC8" s="99" t="s">
        <v>263</v>
      </c>
      <c r="AD8" s="206" t="s">
        <v>262</v>
      </c>
      <c r="AE8" s="207"/>
    </row>
    <row r="9" spans="1:31" s="103" customFormat="1" ht="13.5" customHeight="1">
      <c r="A9" s="99" t="s">
        <v>10</v>
      </c>
      <c r="B9" s="100" t="s">
        <v>264</v>
      </c>
      <c r="C9" s="99" t="s">
        <v>265</v>
      </c>
      <c r="D9" s="101">
        <f>+SUM(E9,+I9)</f>
        <v>112655</v>
      </c>
      <c r="E9" s="101">
        <f>+SUM(G9+H9)</f>
        <v>819</v>
      </c>
      <c r="F9" s="125">
        <f>IF(D9&gt;0,E9/D9*100,"-")</f>
        <v>0.72699835781811728</v>
      </c>
      <c r="G9" s="101">
        <v>819</v>
      </c>
      <c r="H9" s="101">
        <v>0</v>
      </c>
      <c r="I9" s="101">
        <f>+SUM(K9,+M9,O9+P9)</f>
        <v>111836</v>
      </c>
      <c r="J9" s="102">
        <f>IF(D9&gt;0,I9/D9*100,"-")</f>
        <v>99.273001642181882</v>
      </c>
      <c r="K9" s="101">
        <v>69419</v>
      </c>
      <c r="L9" s="102">
        <f>IF(D9&gt;0,K9/D9*100,"-")</f>
        <v>61.620877901557861</v>
      </c>
      <c r="M9" s="101">
        <v>0</v>
      </c>
      <c r="N9" s="102">
        <f>IF(D9&gt;0,M9/D9*100,"-")</f>
        <v>0</v>
      </c>
      <c r="O9" s="123">
        <v>0</v>
      </c>
      <c r="P9" s="101">
        <f>SUM(Q9:S9)</f>
        <v>42417</v>
      </c>
      <c r="Q9" s="101">
        <v>20406</v>
      </c>
      <c r="R9" s="101">
        <v>22011</v>
      </c>
      <c r="S9" s="101">
        <v>0</v>
      </c>
      <c r="T9" s="102">
        <f>IF(D9&gt;0,P9/D9*100,"-")</f>
        <v>37.652123740624027</v>
      </c>
      <c r="U9" s="101">
        <v>2792</v>
      </c>
      <c r="V9" s="99" t="s">
        <v>263</v>
      </c>
      <c r="W9" s="99"/>
      <c r="X9" s="99"/>
      <c r="Y9" s="99"/>
      <c r="Z9" s="99"/>
      <c r="AA9" s="99"/>
      <c r="AB9" s="99"/>
      <c r="AC9" s="99" t="s">
        <v>263</v>
      </c>
      <c r="AD9" s="206" t="s">
        <v>262</v>
      </c>
      <c r="AE9" s="207"/>
    </row>
    <row r="10" spans="1:31" s="103" customFormat="1" ht="13.5" customHeight="1">
      <c r="A10" s="99" t="s">
        <v>10</v>
      </c>
      <c r="B10" s="100" t="s">
        <v>266</v>
      </c>
      <c r="C10" s="99" t="s">
        <v>267</v>
      </c>
      <c r="D10" s="101">
        <f>+SUM(E10,+I10)</f>
        <v>83283</v>
      </c>
      <c r="E10" s="101">
        <f>+SUM(G10+H10)</f>
        <v>23223</v>
      </c>
      <c r="F10" s="125">
        <f>IF(D10&gt;0,E10/D10*100,"-")</f>
        <v>27.884442203090664</v>
      </c>
      <c r="G10" s="101">
        <v>22137</v>
      </c>
      <c r="H10" s="101">
        <v>1086</v>
      </c>
      <c r="I10" s="101">
        <f>+SUM(K10,+M10,O10+P10)</f>
        <v>60060</v>
      </c>
      <c r="J10" s="102">
        <f>IF(D10&gt;0,I10/D10*100,"-")</f>
        <v>72.115557796909329</v>
      </c>
      <c r="K10" s="101">
        <v>30386</v>
      </c>
      <c r="L10" s="102">
        <f>IF(D10&gt;0,K10/D10*100,"-")</f>
        <v>36.48523708319825</v>
      </c>
      <c r="M10" s="101">
        <v>0</v>
      </c>
      <c r="N10" s="102">
        <f>IF(D10&gt;0,M10/D10*100,"-")</f>
        <v>0</v>
      </c>
      <c r="O10" s="123">
        <v>3255</v>
      </c>
      <c r="P10" s="101">
        <f>SUM(Q10:S10)</f>
        <v>26419</v>
      </c>
      <c r="Q10" s="101">
        <v>1055</v>
      </c>
      <c r="R10" s="101">
        <v>25364</v>
      </c>
      <c r="S10" s="101">
        <v>0</v>
      </c>
      <c r="T10" s="102">
        <f>IF(D10&gt;0,P10/D10*100,"-")</f>
        <v>31.721960063878583</v>
      </c>
      <c r="U10" s="101">
        <v>1368</v>
      </c>
      <c r="V10" s="99" t="s">
        <v>263</v>
      </c>
      <c r="W10" s="99"/>
      <c r="X10" s="99"/>
      <c r="Y10" s="99"/>
      <c r="Z10" s="99"/>
      <c r="AA10" s="99"/>
      <c r="AB10" s="99"/>
      <c r="AC10" s="99" t="s">
        <v>263</v>
      </c>
      <c r="AD10" s="206" t="s">
        <v>262</v>
      </c>
      <c r="AE10" s="207"/>
    </row>
    <row r="11" spans="1:31" s="103" customFormat="1" ht="13.5" customHeight="1">
      <c r="A11" s="99" t="s">
        <v>10</v>
      </c>
      <c r="B11" s="100" t="s">
        <v>268</v>
      </c>
      <c r="C11" s="99" t="s">
        <v>269</v>
      </c>
      <c r="D11" s="101">
        <f>+SUM(E11,+I11)</f>
        <v>63159</v>
      </c>
      <c r="E11" s="101">
        <f>+SUM(G11+H11)</f>
        <v>11315</v>
      </c>
      <c r="F11" s="125">
        <f>IF(D11&gt;0,E11/D11*100,"-")</f>
        <v>17.9151031523615</v>
      </c>
      <c r="G11" s="101">
        <v>5851</v>
      </c>
      <c r="H11" s="101">
        <v>5464</v>
      </c>
      <c r="I11" s="101">
        <f>+SUM(K11,+M11,O11+P11)</f>
        <v>51844</v>
      </c>
      <c r="J11" s="102">
        <f>IF(D11&gt;0,I11/D11*100,"-")</f>
        <v>82.084896847638504</v>
      </c>
      <c r="K11" s="101">
        <v>41052</v>
      </c>
      <c r="L11" s="102">
        <f>IF(D11&gt;0,K11/D11*100,"-")</f>
        <v>64.997862537405595</v>
      </c>
      <c r="M11" s="101">
        <v>0</v>
      </c>
      <c r="N11" s="102">
        <f>IF(D11&gt;0,M11/D11*100,"-")</f>
        <v>0</v>
      </c>
      <c r="O11" s="123">
        <v>1124</v>
      </c>
      <c r="P11" s="101">
        <f>SUM(Q11:S11)</f>
        <v>9668</v>
      </c>
      <c r="Q11" s="101">
        <v>965</v>
      </c>
      <c r="R11" s="101">
        <v>8703</v>
      </c>
      <c r="S11" s="101">
        <v>0</v>
      </c>
      <c r="T11" s="102">
        <f>IF(D11&gt;0,P11/D11*100,"-")</f>
        <v>15.307398787187889</v>
      </c>
      <c r="U11" s="101">
        <v>437</v>
      </c>
      <c r="V11" s="99" t="s">
        <v>263</v>
      </c>
      <c r="W11" s="99"/>
      <c r="X11" s="99"/>
      <c r="Y11" s="99"/>
      <c r="Z11" s="99" t="s">
        <v>263</v>
      </c>
      <c r="AA11" s="99"/>
      <c r="AB11" s="99"/>
      <c r="AC11" s="99"/>
      <c r="AD11" s="206" t="s">
        <v>262</v>
      </c>
      <c r="AE11" s="207"/>
    </row>
    <row r="12" spans="1:31" s="103" customFormat="1" ht="13.5" customHeight="1">
      <c r="A12" s="99" t="s">
        <v>10</v>
      </c>
      <c r="B12" s="100" t="s">
        <v>270</v>
      </c>
      <c r="C12" s="99" t="s">
        <v>271</v>
      </c>
      <c r="D12" s="101">
        <f>+SUM(E12,+I12)</f>
        <v>68662</v>
      </c>
      <c r="E12" s="101">
        <f>+SUM(G12+H12)</f>
        <v>2868</v>
      </c>
      <c r="F12" s="125">
        <f>IF(D12&gt;0,E12/D12*100,"-")</f>
        <v>4.1769829017506046</v>
      </c>
      <c r="G12" s="101">
        <v>2868</v>
      </c>
      <c r="H12" s="101">
        <v>0</v>
      </c>
      <c r="I12" s="101">
        <f>+SUM(K12,+M12,O12+P12)</f>
        <v>65794</v>
      </c>
      <c r="J12" s="102">
        <f>IF(D12&gt;0,I12/D12*100,"-")</f>
        <v>95.823017098249395</v>
      </c>
      <c r="K12" s="101">
        <v>20769</v>
      </c>
      <c r="L12" s="102">
        <f>IF(D12&gt;0,K12/D12*100,"-")</f>
        <v>30.24817220587807</v>
      </c>
      <c r="M12" s="101">
        <v>0</v>
      </c>
      <c r="N12" s="102">
        <f>IF(D12&gt;0,M12/D12*100,"-")</f>
        <v>0</v>
      </c>
      <c r="O12" s="123">
        <v>0</v>
      </c>
      <c r="P12" s="101">
        <f>SUM(Q12:S12)</f>
        <v>45025</v>
      </c>
      <c r="Q12" s="101">
        <v>17526</v>
      </c>
      <c r="R12" s="101">
        <v>27499</v>
      </c>
      <c r="S12" s="101">
        <v>0</v>
      </c>
      <c r="T12" s="102">
        <f>IF(D12&gt;0,P12/D12*100,"-")</f>
        <v>65.574844892371331</v>
      </c>
      <c r="U12" s="101">
        <v>538</v>
      </c>
      <c r="V12" s="99" t="s">
        <v>263</v>
      </c>
      <c r="W12" s="99"/>
      <c r="X12" s="99"/>
      <c r="Y12" s="99"/>
      <c r="Z12" s="99"/>
      <c r="AA12" s="99"/>
      <c r="AB12" s="99"/>
      <c r="AC12" s="99" t="s">
        <v>263</v>
      </c>
      <c r="AD12" s="206" t="s">
        <v>262</v>
      </c>
      <c r="AE12" s="207"/>
    </row>
    <row r="13" spans="1:31" s="103" customFormat="1" ht="13.5" customHeight="1">
      <c r="A13" s="99" t="s">
        <v>10</v>
      </c>
      <c r="B13" s="100" t="s">
        <v>272</v>
      </c>
      <c r="C13" s="99" t="s">
        <v>273</v>
      </c>
      <c r="D13" s="101">
        <f>+SUM(E13,+I13)</f>
        <v>36956</v>
      </c>
      <c r="E13" s="101">
        <f>+SUM(G13+H13)</f>
        <v>3993</v>
      </c>
      <c r="F13" s="125">
        <f>IF(D13&gt;0,E13/D13*100,"-")</f>
        <v>10.804740772810909</v>
      </c>
      <c r="G13" s="101">
        <v>3993</v>
      </c>
      <c r="H13" s="101">
        <v>0</v>
      </c>
      <c r="I13" s="101">
        <f>+SUM(K13,+M13,O13+P13)</f>
        <v>32963</v>
      </c>
      <c r="J13" s="102">
        <f>IF(D13&gt;0,I13/D13*100,"-")</f>
        <v>89.195259227189098</v>
      </c>
      <c r="K13" s="101">
        <v>15083</v>
      </c>
      <c r="L13" s="102">
        <f>IF(D13&gt;0,K13/D13*100,"-")</f>
        <v>40.813399718584265</v>
      </c>
      <c r="M13" s="101">
        <v>0</v>
      </c>
      <c r="N13" s="102">
        <f>IF(D13&gt;0,M13/D13*100,"-")</f>
        <v>0</v>
      </c>
      <c r="O13" s="123">
        <v>0</v>
      </c>
      <c r="P13" s="101">
        <f>SUM(Q13:S13)</f>
        <v>17880</v>
      </c>
      <c r="Q13" s="101">
        <v>11123</v>
      </c>
      <c r="R13" s="101">
        <v>6757</v>
      </c>
      <c r="S13" s="101">
        <v>0</v>
      </c>
      <c r="T13" s="102">
        <f>IF(D13&gt;0,P13/D13*100,"-")</f>
        <v>48.381859508604833</v>
      </c>
      <c r="U13" s="101">
        <v>0</v>
      </c>
      <c r="V13" s="99"/>
      <c r="W13" s="99"/>
      <c r="X13" s="99"/>
      <c r="Y13" s="99" t="s">
        <v>263</v>
      </c>
      <c r="Z13" s="99"/>
      <c r="AA13" s="99"/>
      <c r="AB13" s="99"/>
      <c r="AC13" s="99" t="s">
        <v>263</v>
      </c>
      <c r="AD13" s="206" t="s">
        <v>262</v>
      </c>
      <c r="AE13" s="207"/>
    </row>
    <row r="14" spans="1:31" s="103" customFormat="1" ht="13.5" customHeight="1">
      <c r="A14" s="99" t="s">
        <v>10</v>
      </c>
      <c r="B14" s="100" t="s">
        <v>274</v>
      </c>
      <c r="C14" s="99" t="s">
        <v>275</v>
      </c>
      <c r="D14" s="101">
        <f>+SUM(E14,+I14)</f>
        <v>16151</v>
      </c>
      <c r="E14" s="101">
        <f>+SUM(G14+H14)</f>
        <v>1062</v>
      </c>
      <c r="F14" s="125">
        <f>IF(D14&gt;0,E14/D14*100,"-")</f>
        <v>6.5754442449383941</v>
      </c>
      <c r="G14" s="101">
        <v>1062</v>
      </c>
      <c r="H14" s="101">
        <v>0</v>
      </c>
      <c r="I14" s="101">
        <f>+SUM(K14,+M14,O14+P14)</f>
        <v>15089</v>
      </c>
      <c r="J14" s="102">
        <f>IF(D14&gt;0,I14/D14*100,"-")</f>
        <v>93.424555755061618</v>
      </c>
      <c r="K14" s="101">
        <v>8952</v>
      </c>
      <c r="L14" s="102">
        <f>IF(D14&gt;0,K14/D14*100,"-")</f>
        <v>55.426908550554145</v>
      </c>
      <c r="M14" s="101">
        <v>0</v>
      </c>
      <c r="N14" s="102">
        <f>IF(D14&gt;0,M14/D14*100,"-")</f>
        <v>0</v>
      </c>
      <c r="O14" s="123">
        <v>0</v>
      </c>
      <c r="P14" s="101">
        <f>SUM(Q14:S14)</f>
        <v>6137</v>
      </c>
      <c r="Q14" s="101">
        <v>3714</v>
      </c>
      <c r="R14" s="101">
        <v>2423</v>
      </c>
      <c r="S14" s="101">
        <v>0</v>
      </c>
      <c r="T14" s="102">
        <f>IF(D14&gt;0,P14/D14*100,"-")</f>
        <v>37.997647204507459</v>
      </c>
      <c r="U14" s="101">
        <v>33</v>
      </c>
      <c r="V14" s="99" t="s">
        <v>263</v>
      </c>
      <c r="W14" s="99"/>
      <c r="X14" s="99"/>
      <c r="Y14" s="99"/>
      <c r="Z14" s="99"/>
      <c r="AA14" s="99" t="s">
        <v>263</v>
      </c>
      <c r="AB14" s="99"/>
      <c r="AC14" s="99"/>
      <c r="AD14" s="206" t="s">
        <v>262</v>
      </c>
      <c r="AE14" s="207"/>
    </row>
    <row r="15" spans="1:31" s="103" customFormat="1" ht="13.5" customHeight="1">
      <c r="A15" s="99" t="s">
        <v>10</v>
      </c>
      <c r="B15" s="100" t="s">
        <v>276</v>
      </c>
      <c r="C15" s="99" t="s">
        <v>277</v>
      </c>
      <c r="D15" s="101">
        <f>+SUM(E15,+I15)</f>
        <v>20276</v>
      </c>
      <c r="E15" s="101">
        <f>+SUM(G15+H15)</f>
        <v>4328</v>
      </c>
      <c r="F15" s="125">
        <f>IF(D15&gt;0,E15/D15*100,"-")</f>
        <v>21.345433024265141</v>
      </c>
      <c r="G15" s="101">
        <v>4328</v>
      </c>
      <c r="H15" s="101">
        <v>0</v>
      </c>
      <c r="I15" s="101">
        <f>+SUM(K15,+M15,O15+P15)</f>
        <v>15948</v>
      </c>
      <c r="J15" s="102">
        <f>IF(D15&gt;0,I15/D15*100,"-")</f>
        <v>78.654566975734866</v>
      </c>
      <c r="K15" s="101">
        <v>0</v>
      </c>
      <c r="L15" s="102">
        <f>IF(D15&gt;0,K15/D15*100,"-")</f>
        <v>0</v>
      </c>
      <c r="M15" s="101">
        <v>589</v>
      </c>
      <c r="N15" s="102">
        <f>IF(D15&gt;0,M15/D15*100,"-")</f>
        <v>2.9049122114815544</v>
      </c>
      <c r="O15" s="123">
        <v>1699</v>
      </c>
      <c r="P15" s="101">
        <f>SUM(Q15:S15)</f>
        <v>13660</v>
      </c>
      <c r="Q15" s="101">
        <v>4740</v>
      </c>
      <c r="R15" s="101">
        <v>8920</v>
      </c>
      <c r="S15" s="101">
        <v>0</v>
      </c>
      <c r="T15" s="102">
        <f>IF(D15&gt;0,P15/D15*100,"-")</f>
        <v>67.370289998027218</v>
      </c>
      <c r="U15" s="101">
        <v>209</v>
      </c>
      <c r="V15" s="99" t="s">
        <v>263</v>
      </c>
      <c r="W15" s="99"/>
      <c r="X15" s="99"/>
      <c r="Y15" s="99"/>
      <c r="Z15" s="99"/>
      <c r="AA15" s="99" t="s">
        <v>263</v>
      </c>
      <c r="AB15" s="99"/>
      <c r="AC15" s="99"/>
      <c r="AD15" s="206" t="s">
        <v>262</v>
      </c>
      <c r="AE15" s="207"/>
    </row>
    <row r="16" spans="1:31" s="103" customFormat="1" ht="13.5" customHeight="1">
      <c r="A16" s="99" t="s">
        <v>10</v>
      </c>
      <c r="B16" s="100" t="s">
        <v>278</v>
      </c>
      <c r="C16" s="99" t="s">
        <v>279</v>
      </c>
      <c r="D16" s="101">
        <f>+SUM(E16,+I16)</f>
        <v>22310</v>
      </c>
      <c r="E16" s="101">
        <f>+SUM(G16+H16)</f>
        <v>4845</v>
      </c>
      <c r="F16" s="125">
        <f>IF(D16&gt;0,E16/D16*100,"-")</f>
        <v>21.716718960107574</v>
      </c>
      <c r="G16" s="101">
        <v>4845</v>
      </c>
      <c r="H16" s="101">
        <v>0</v>
      </c>
      <c r="I16" s="101">
        <f>+SUM(K16,+M16,O16+P16)</f>
        <v>17465</v>
      </c>
      <c r="J16" s="102">
        <f>IF(D16&gt;0,I16/D16*100,"-")</f>
        <v>78.283281039892429</v>
      </c>
      <c r="K16" s="101">
        <v>9356</v>
      </c>
      <c r="L16" s="102">
        <f>IF(D16&gt;0,K16/D16*100,"-")</f>
        <v>41.936351411922907</v>
      </c>
      <c r="M16" s="101">
        <v>0</v>
      </c>
      <c r="N16" s="102">
        <f>IF(D16&gt;0,M16/D16*100,"-")</f>
        <v>0</v>
      </c>
      <c r="O16" s="123">
        <v>602</v>
      </c>
      <c r="P16" s="101">
        <f>SUM(Q16:S16)</f>
        <v>7507</v>
      </c>
      <c r="Q16" s="101">
        <v>2234</v>
      </c>
      <c r="R16" s="101">
        <v>5273</v>
      </c>
      <c r="S16" s="101">
        <v>0</v>
      </c>
      <c r="T16" s="102">
        <f>IF(D16&gt;0,P16/D16*100,"-")</f>
        <v>33.648588077095468</v>
      </c>
      <c r="U16" s="101">
        <v>599</v>
      </c>
      <c r="V16" s="99"/>
      <c r="W16" s="99"/>
      <c r="X16" s="99"/>
      <c r="Y16" s="99" t="s">
        <v>263</v>
      </c>
      <c r="Z16" s="99"/>
      <c r="AA16" s="99"/>
      <c r="AB16" s="99"/>
      <c r="AC16" s="99" t="s">
        <v>263</v>
      </c>
      <c r="AD16" s="206" t="s">
        <v>262</v>
      </c>
      <c r="AE16" s="207"/>
    </row>
    <row r="17" spans="1:31" s="103" customFormat="1" ht="13.5" customHeight="1">
      <c r="A17" s="99" t="s">
        <v>10</v>
      </c>
      <c r="B17" s="100" t="s">
        <v>280</v>
      </c>
      <c r="C17" s="99" t="s">
        <v>281</v>
      </c>
      <c r="D17" s="101">
        <f>+SUM(E17,+I17)</f>
        <v>27799</v>
      </c>
      <c r="E17" s="101">
        <f>+SUM(G17+H17)</f>
        <v>8543</v>
      </c>
      <c r="F17" s="125">
        <f>IF(D17&gt;0,E17/D17*100,"-")</f>
        <v>30.731321270549302</v>
      </c>
      <c r="G17" s="101">
        <v>8057</v>
      </c>
      <c r="H17" s="101">
        <v>486</v>
      </c>
      <c r="I17" s="101">
        <f>+SUM(K17,+M17,O17+P17)</f>
        <v>19256</v>
      </c>
      <c r="J17" s="102">
        <f>IF(D17&gt;0,I17/D17*100,"-")</f>
        <v>69.268678729450698</v>
      </c>
      <c r="K17" s="101">
        <v>6546</v>
      </c>
      <c r="L17" s="102">
        <f>IF(D17&gt;0,K17/D17*100,"-")</f>
        <v>23.547609626245549</v>
      </c>
      <c r="M17" s="101">
        <v>0</v>
      </c>
      <c r="N17" s="102">
        <f>IF(D17&gt;0,M17/D17*100,"-")</f>
        <v>0</v>
      </c>
      <c r="O17" s="123">
        <v>1452</v>
      </c>
      <c r="P17" s="101">
        <f>SUM(Q17:S17)</f>
        <v>11258</v>
      </c>
      <c r="Q17" s="101">
        <v>5298</v>
      </c>
      <c r="R17" s="101">
        <v>3461</v>
      </c>
      <c r="S17" s="101">
        <v>2499</v>
      </c>
      <c r="T17" s="102">
        <f>IF(D17&gt;0,P17/D17*100,"-")</f>
        <v>40.497859635238676</v>
      </c>
      <c r="U17" s="101">
        <v>150</v>
      </c>
      <c r="V17" s="99" t="s">
        <v>263</v>
      </c>
      <c r="W17" s="99"/>
      <c r="X17" s="99"/>
      <c r="Y17" s="99"/>
      <c r="Z17" s="99" t="s">
        <v>263</v>
      </c>
      <c r="AA17" s="99"/>
      <c r="AB17" s="99"/>
      <c r="AC17" s="99"/>
      <c r="AD17" s="206" t="s">
        <v>262</v>
      </c>
      <c r="AE17" s="207"/>
    </row>
    <row r="18" spans="1:31" s="103" customFormat="1" ht="13.5" customHeight="1">
      <c r="A18" s="99" t="s">
        <v>10</v>
      </c>
      <c r="B18" s="100" t="s">
        <v>282</v>
      </c>
      <c r="C18" s="99" t="s">
        <v>283</v>
      </c>
      <c r="D18" s="101">
        <f>+SUM(E18,+I18)</f>
        <v>54177</v>
      </c>
      <c r="E18" s="101">
        <f>+SUM(G18+H18)</f>
        <v>13038</v>
      </c>
      <c r="F18" s="125">
        <f>IF(D18&gt;0,E18/D18*100,"-")</f>
        <v>24.065562877235728</v>
      </c>
      <c r="G18" s="101">
        <v>11662</v>
      </c>
      <c r="H18" s="101">
        <v>1376</v>
      </c>
      <c r="I18" s="101">
        <f>+SUM(K18,+M18,O18+P18)</f>
        <v>41139</v>
      </c>
      <c r="J18" s="102">
        <f>IF(D18&gt;0,I18/D18*100,"-")</f>
        <v>75.93443712276428</v>
      </c>
      <c r="K18" s="101">
        <v>14217</v>
      </c>
      <c r="L18" s="102">
        <f>IF(D18&gt;0,K18/D18*100,"-")</f>
        <v>26.241763109806744</v>
      </c>
      <c r="M18" s="101">
        <v>0</v>
      </c>
      <c r="N18" s="102">
        <f>IF(D18&gt;0,M18/D18*100,"-")</f>
        <v>0</v>
      </c>
      <c r="O18" s="123">
        <v>0</v>
      </c>
      <c r="P18" s="101">
        <f>SUM(Q18:S18)</f>
        <v>26922</v>
      </c>
      <c r="Q18" s="101">
        <v>6823</v>
      </c>
      <c r="R18" s="101">
        <v>20099</v>
      </c>
      <c r="S18" s="101">
        <v>0</v>
      </c>
      <c r="T18" s="102">
        <f>IF(D18&gt;0,P18/D18*100,"-")</f>
        <v>49.692674012957525</v>
      </c>
      <c r="U18" s="101">
        <v>722</v>
      </c>
      <c r="V18" s="99" t="s">
        <v>263</v>
      </c>
      <c r="W18" s="99"/>
      <c r="X18" s="99"/>
      <c r="Y18" s="99"/>
      <c r="Z18" s="99"/>
      <c r="AA18" s="99"/>
      <c r="AB18" s="99"/>
      <c r="AC18" s="99" t="s">
        <v>263</v>
      </c>
      <c r="AD18" s="206" t="s">
        <v>262</v>
      </c>
      <c r="AE18" s="207"/>
    </row>
    <row r="19" spans="1:31" s="103" customFormat="1" ht="13.5" customHeight="1">
      <c r="A19" s="99" t="s">
        <v>10</v>
      </c>
      <c r="B19" s="100" t="s">
        <v>284</v>
      </c>
      <c r="C19" s="99" t="s">
        <v>285</v>
      </c>
      <c r="D19" s="101">
        <f>+SUM(E19,+I19)</f>
        <v>34237</v>
      </c>
      <c r="E19" s="101">
        <f>+SUM(G19+H19)</f>
        <v>5951</v>
      </c>
      <c r="F19" s="125">
        <f>IF(D19&gt;0,E19/D19*100,"-")</f>
        <v>17.381779945672811</v>
      </c>
      <c r="G19" s="101">
        <v>5951</v>
      </c>
      <c r="H19" s="101">
        <v>0</v>
      </c>
      <c r="I19" s="101">
        <f>+SUM(K19,+M19,O19+P19)</f>
        <v>28286</v>
      </c>
      <c r="J19" s="102">
        <f>IF(D19&gt;0,I19/D19*100,"-")</f>
        <v>82.618220054327182</v>
      </c>
      <c r="K19" s="101">
        <v>1184</v>
      </c>
      <c r="L19" s="102">
        <f>IF(D19&gt;0,K19/D19*100,"-")</f>
        <v>3.4582469258404651</v>
      </c>
      <c r="M19" s="101">
        <v>0</v>
      </c>
      <c r="N19" s="102">
        <f>IF(D19&gt;0,M19/D19*100,"-")</f>
        <v>0</v>
      </c>
      <c r="O19" s="123">
        <v>0</v>
      </c>
      <c r="P19" s="101">
        <f>SUM(Q19:S19)</f>
        <v>27102</v>
      </c>
      <c r="Q19" s="101">
        <v>0</v>
      </c>
      <c r="R19" s="101">
        <v>15218</v>
      </c>
      <c r="S19" s="101">
        <v>11884</v>
      </c>
      <c r="T19" s="102">
        <f>IF(D19&gt;0,P19/D19*100,"-")</f>
        <v>79.159973128486726</v>
      </c>
      <c r="U19" s="101">
        <v>279</v>
      </c>
      <c r="V19" s="99"/>
      <c r="W19" s="99"/>
      <c r="X19" s="99"/>
      <c r="Y19" s="99" t="s">
        <v>263</v>
      </c>
      <c r="Z19" s="99"/>
      <c r="AA19" s="99"/>
      <c r="AB19" s="99"/>
      <c r="AC19" s="99" t="s">
        <v>263</v>
      </c>
      <c r="AD19" s="206" t="s">
        <v>262</v>
      </c>
      <c r="AE19" s="207"/>
    </row>
    <row r="20" spans="1:31" s="103" customFormat="1" ht="13.5" customHeight="1">
      <c r="A20" s="99" t="s">
        <v>10</v>
      </c>
      <c r="B20" s="100" t="s">
        <v>286</v>
      </c>
      <c r="C20" s="99" t="s">
        <v>287</v>
      </c>
      <c r="D20" s="101">
        <f>+SUM(E20,+I20)</f>
        <v>33675</v>
      </c>
      <c r="E20" s="101">
        <f>+SUM(G20+H20)</f>
        <v>1514</v>
      </c>
      <c r="F20" s="125">
        <f>IF(D20&gt;0,E20/D20*100,"-")</f>
        <v>4.4959168522642905</v>
      </c>
      <c r="G20" s="101">
        <v>1310</v>
      </c>
      <c r="H20" s="101">
        <v>204</v>
      </c>
      <c r="I20" s="101">
        <f>+SUM(K20,+M20,O20+P20)</f>
        <v>32161</v>
      </c>
      <c r="J20" s="102">
        <f>IF(D20&gt;0,I20/D20*100,"-")</f>
        <v>95.504083147735713</v>
      </c>
      <c r="K20" s="101">
        <v>790</v>
      </c>
      <c r="L20" s="102">
        <f>IF(D20&gt;0,K20/D20*100,"-")</f>
        <v>2.3459539717891613</v>
      </c>
      <c r="M20" s="101">
        <v>0</v>
      </c>
      <c r="N20" s="102">
        <f>IF(D20&gt;0,M20/D20*100,"-")</f>
        <v>0</v>
      </c>
      <c r="O20" s="123">
        <v>1154</v>
      </c>
      <c r="P20" s="101">
        <f>SUM(Q20:S20)</f>
        <v>30217</v>
      </c>
      <c r="Q20" s="101">
        <v>4691</v>
      </c>
      <c r="R20" s="101">
        <v>25526</v>
      </c>
      <c r="S20" s="101">
        <v>0</v>
      </c>
      <c r="T20" s="102">
        <f>IF(D20&gt;0,P20/D20*100,"-")</f>
        <v>89.731254639940602</v>
      </c>
      <c r="U20" s="101">
        <v>378</v>
      </c>
      <c r="V20" s="99" t="s">
        <v>263</v>
      </c>
      <c r="W20" s="99"/>
      <c r="X20" s="99"/>
      <c r="Y20" s="99"/>
      <c r="Z20" s="99" t="s">
        <v>263</v>
      </c>
      <c r="AA20" s="99"/>
      <c r="AB20" s="99"/>
      <c r="AC20" s="99"/>
      <c r="AD20" s="206" t="s">
        <v>262</v>
      </c>
      <c r="AE20" s="207"/>
    </row>
    <row r="21" spans="1:31" s="103" customFormat="1" ht="13.5" customHeight="1">
      <c r="A21" s="99" t="s">
        <v>10</v>
      </c>
      <c r="B21" s="100" t="s">
        <v>288</v>
      </c>
      <c r="C21" s="99" t="s">
        <v>289</v>
      </c>
      <c r="D21" s="101">
        <f>+SUM(E21,+I21)</f>
        <v>26661</v>
      </c>
      <c r="E21" s="101">
        <f>+SUM(G21+H21)</f>
        <v>4344</v>
      </c>
      <c r="F21" s="125">
        <f>IF(D21&gt;0,E21/D21*100,"-")</f>
        <v>16.293462360751658</v>
      </c>
      <c r="G21" s="101">
        <v>4344</v>
      </c>
      <c r="H21" s="101">
        <v>0</v>
      </c>
      <c r="I21" s="101">
        <f>+SUM(K21,+M21,O21+P21)</f>
        <v>22317</v>
      </c>
      <c r="J21" s="102">
        <f>IF(D21&gt;0,I21/D21*100,"-")</f>
        <v>83.706537639248339</v>
      </c>
      <c r="K21" s="101">
        <v>11794</v>
      </c>
      <c r="L21" s="102">
        <f>IF(D21&gt;0,K21/D21*100,"-")</f>
        <v>44.236900341322531</v>
      </c>
      <c r="M21" s="101">
        <v>0</v>
      </c>
      <c r="N21" s="102">
        <f>IF(D21&gt;0,M21/D21*100,"-")</f>
        <v>0</v>
      </c>
      <c r="O21" s="123">
        <v>202</v>
      </c>
      <c r="P21" s="101">
        <f>SUM(Q21:S21)</f>
        <v>10321</v>
      </c>
      <c r="Q21" s="101">
        <v>4438</v>
      </c>
      <c r="R21" s="101">
        <v>5883</v>
      </c>
      <c r="S21" s="101">
        <v>0</v>
      </c>
      <c r="T21" s="102">
        <f>IF(D21&gt;0,P21/D21*100,"-")</f>
        <v>38.711976294962682</v>
      </c>
      <c r="U21" s="101">
        <v>274</v>
      </c>
      <c r="V21" s="99"/>
      <c r="W21" s="99"/>
      <c r="X21" s="99"/>
      <c r="Y21" s="99" t="s">
        <v>263</v>
      </c>
      <c r="Z21" s="99"/>
      <c r="AA21" s="99"/>
      <c r="AB21" s="99"/>
      <c r="AC21" s="99" t="s">
        <v>263</v>
      </c>
      <c r="AD21" s="206" t="s">
        <v>262</v>
      </c>
      <c r="AE21" s="207"/>
    </row>
    <row r="22" spans="1:31" s="103" customFormat="1" ht="13.5" customHeight="1">
      <c r="A22" s="99" t="s">
        <v>10</v>
      </c>
      <c r="B22" s="100" t="s">
        <v>290</v>
      </c>
      <c r="C22" s="99" t="s">
        <v>291</v>
      </c>
      <c r="D22" s="101">
        <f>+SUM(E22,+I22)</f>
        <v>1816</v>
      </c>
      <c r="E22" s="101">
        <f>+SUM(G22+H22)</f>
        <v>51</v>
      </c>
      <c r="F22" s="125">
        <f>IF(D22&gt;0,E22/D22*100,"-")</f>
        <v>2.8083700440528636</v>
      </c>
      <c r="G22" s="101">
        <v>51</v>
      </c>
      <c r="H22" s="101">
        <v>0</v>
      </c>
      <c r="I22" s="101">
        <f>+SUM(K22,+M22,O22+P22)</f>
        <v>1765</v>
      </c>
      <c r="J22" s="102">
        <f>IF(D22&gt;0,I22/D22*100,"-")</f>
        <v>97.191629955947135</v>
      </c>
      <c r="K22" s="101">
        <v>1737</v>
      </c>
      <c r="L22" s="102">
        <f>IF(D22&gt;0,K22/D22*100,"-")</f>
        <v>95.649779735682813</v>
      </c>
      <c r="M22" s="101">
        <v>0</v>
      </c>
      <c r="N22" s="102">
        <f>IF(D22&gt;0,M22/D22*100,"-")</f>
        <v>0</v>
      </c>
      <c r="O22" s="123">
        <v>0</v>
      </c>
      <c r="P22" s="101">
        <f>SUM(Q22:S22)</f>
        <v>28</v>
      </c>
      <c r="Q22" s="101">
        <v>28</v>
      </c>
      <c r="R22" s="101">
        <v>0</v>
      </c>
      <c r="S22" s="101">
        <v>0</v>
      </c>
      <c r="T22" s="102">
        <f>IF(D22&gt;0,P22/D22*100,"-")</f>
        <v>1.5418502202643172</v>
      </c>
      <c r="U22" s="101">
        <v>0</v>
      </c>
      <c r="V22" s="99" t="s">
        <v>263</v>
      </c>
      <c r="W22" s="99"/>
      <c r="X22" s="99"/>
      <c r="Y22" s="99"/>
      <c r="Z22" s="99" t="s">
        <v>263</v>
      </c>
      <c r="AA22" s="99"/>
      <c r="AB22" s="99"/>
      <c r="AC22" s="99"/>
      <c r="AD22" s="206" t="s">
        <v>262</v>
      </c>
      <c r="AE22" s="207"/>
    </row>
    <row r="23" spans="1:31" s="103" customFormat="1" ht="13.5" customHeight="1">
      <c r="A23" s="99" t="s">
        <v>10</v>
      </c>
      <c r="B23" s="100" t="s">
        <v>292</v>
      </c>
      <c r="C23" s="99" t="s">
        <v>293</v>
      </c>
      <c r="D23" s="101">
        <f>+SUM(E23,+I23)</f>
        <v>28291</v>
      </c>
      <c r="E23" s="101">
        <f>+SUM(G23+H23)</f>
        <v>1622</v>
      </c>
      <c r="F23" s="125">
        <f>IF(D23&gt;0,E23/D23*100,"-")</f>
        <v>5.7332720653211267</v>
      </c>
      <c r="G23" s="101">
        <v>1622</v>
      </c>
      <c r="H23" s="101">
        <v>0</v>
      </c>
      <c r="I23" s="101">
        <f>+SUM(K23,+M23,O23+P23)</f>
        <v>26669</v>
      </c>
      <c r="J23" s="102">
        <f>IF(D23&gt;0,I23/D23*100,"-")</f>
        <v>94.266727934678869</v>
      </c>
      <c r="K23" s="101">
        <v>13529</v>
      </c>
      <c r="L23" s="102">
        <f>IF(D23&gt;0,K23/D23*100,"-")</f>
        <v>47.820861758156305</v>
      </c>
      <c r="M23" s="101">
        <v>0</v>
      </c>
      <c r="N23" s="102">
        <f>IF(D23&gt;0,M23/D23*100,"-")</f>
        <v>0</v>
      </c>
      <c r="O23" s="123">
        <v>0</v>
      </c>
      <c r="P23" s="101">
        <f>SUM(Q23:S23)</f>
        <v>13140</v>
      </c>
      <c r="Q23" s="101">
        <v>6532</v>
      </c>
      <c r="R23" s="101">
        <v>6608</v>
      </c>
      <c r="S23" s="101">
        <v>0</v>
      </c>
      <c r="T23" s="102">
        <f>IF(D23&gt;0,P23/D23*100,"-")</f>
        <v>46.445866176522571</v>
      </c>
      <c r="U23" s="101">
        <v>157</v>
      </c>
      <c r="V23" s="99" t="s">
        <v>263</v>
      </c>
      <c r="W23" s="99"/>
      <c r="X23" s="99"/>
      <c r="Y23" s="99"/>
      <c r="Z23" s="99" t="s">
        <v>263</v>
      </c>
      <c r="AA23" s="99"/>
      <c r="AB23" s="99"/>
      <c r="AC23" s="99"/>
      <c r="AD23" s="206" t="s">
        <v>262</v>
      </c>
      <c r="AE23" s="207"/>
    </row>
    <row r="24" spans="1:31" s="103" customFormat="1" ht="13.5" customHeight="1">
      <c r="A24" s="99" t="s">
        <v>10</v>
      </c>
      <c r="B24" s="100" t="s">
        <v>294</v>
      </c>
      <c r="C24" s="99" t="s">
        <v>295</v>
      </c>
      <c r="D24" s="101">
        <f>+SUM(E24,+I24)</f>
        <v>8969</v>
      </c>
      <c r="E24" s="101">
        <f>+SUM(G24+H24)</f>
        <v>825</v>
      </c>
      <c r="F24" s="125">
        <f>IF(D24&gt;0,E24/D24*100,"-")</f>
        <v>9.1983498717805769</v>
      </c>
      <c r="G24" s="101">
        <v>701</v>
      </c>
      <c r="H24" s="101">
        <v>124</v>
      </c>
      <c r="I24" s="101">
        <f>+SUM(K24,+M24,O24+P24)</f>
        <v>8144</v>
      </c>
      <c r="J24" s="102">
        <f>IF(D24&gt;0,I24/D24*100,"-")</f>
        <v>90.801650128219421</v>
      </c>
      <c r="K24" s="101">
        <v>0</v>
      </c>
      <c r="L24" s="102">
        <f>IF(D24&gt;0,K24/D24*100,"-")</f>
        <v>0</v>
      </c>
      <c r="M24" s="101">
        <v>0</v>
      </c>
      <c r="N24" s="102">
        <f>IF(D24&gt;0,M24/D24*100,"-")</f>
        <v>0</v>
      </c>
      <c r="O24" s="123">
        <v>0</v>
      </c>
      <c r="P24" s="101">
        <f>SUM(Q24:S24)</f>
        <v>8144</v>
      </c>
      <c r="Q24" s="101">
        <v>2343</v>
      </c>
      <c r="R24" s="101">
        <v>5801</v>
      </c>
      <c r="S24" s="101">
        <v>0</v>
      </c>
      <c r="T24" s="102">
        <f>IF(D24&gt;0,P24/D24*100,"-")</f>
        <v>90.801650128219421</v>
      </c>
      <c r="U24" s="101">
        <v>110</v>
      </c>
      <c r="V24" s="99" t="s">
        <v>263</v>
      </c>
      <c r="W24" s="99"/>
      <c r="X24" s="99"/>
      <c r="Y24" s="99"/>
      <c r="Z24" s="99" t="s">
        <v>263</v>
      </c>
      <c r="AA24" s="99"/>
      <c r="AB24" s="99"/>
      <c r="AC24" s="99"/>
      <c r="AD24" s="206" t="s">
        <v>262</v>
      </c>
      <c r="AE24" s="207"/>
    </row>
    <row r="25" spans="1:31" s="103" customFormat="1" ht="13.5" customHeight="1">
      <c r="A25" s="99" t="s">
        <v>10</v>
      </c>
      <c r="B25" s="100" t="s">
        <v>296</v>
      </c>
      <c r="C25" s="99" t="s">
        <v>297</v>
      </c>
      <c r="D25" s="101">
        <f>+SUM(E25,+I25)</f>
        <v>14746</v>
      </c>
      <c r="E25" s="101">
        <f>+SUM(G25+H25)</f>
        <v>2647</v>
      </c>
      <c r="F25" s="125">
        <f>IF(D25&gt;0,E25/D25*100,"-")</f>
        <v>17.950630679506308</v>
      </c>
      <c r="G25" s="101">
        <v>2632</v>
      </c>
      <c r="H25" s="101">
        <v>15</v>
      </c>
      <c r="I25" s="101">
        <f>+SUM(K25,+M25,O25+P25)</f>
        <v>12099</v>
      </c>
      <c r="J25" s="102">
        <f>IF(D25&gt;0,I25/D25*100,"-")</f>
        <v>82.049369320493696</v>
      </c>
      <c r="K25" s="101">
        <v>0</v>
      </c>
      <c r="L25" s="102">
        <f>IF(D25&gt;0,K25/D25*100,"-")</f>
        <v>0</v>
      </c>
      <c r="M25" s="101">
        <v>0</v>
      </c>
      <c r="N25" s="102">
        <f>IF(D25&gt;0,M25/D25*100,"-")</f>
        <v>0</v>
      </c>
      <c r="O25" s="123">
        <v>0</v>
      </c>
      <c r="P25" s="101">
        <f>SUM(Q25:S25)</f>
        <v>12099</v>
      </c>
      <c r="Q25" s="101">
        <v>3800</v>
      </c>
      <c r="R25" s="101">
        <v>8299</v>
      </c>
      <c r="S25" s="101">
        <v>0</v>
      </c>
      <c r="T25" s="102">
        <f>IF(D25&gt;0,P25/D25*100,"-")</f>
        <v>82.049369320493696</v>
      </c>
      <c r="U25" s="101">
        <v>100</v>
      </c>
      <c r="V25" s="99" t="s">
        <v>263</v>
      </c>
      <c r="W25" s="99"/>
      <c r="X25" s="99"/>
      <c r="Y25" s="99"/>
      <c r="Z25" s="99" t="s">
        <v>263</v>
      </c>
      <c r="AA25" s="99"/>
      <c r="AB25" s="99"/>
      <c r="AC25" s="99"/>
      <c r="AD25" s="206" t="s">
        <v>262</v>
      </c>
      <c r="AE25" s="207"/>
    </row>
    <row r="26" spans="1:31" s="103" customFormat="1" ht="13.5" customHeight="1">
      <c r="A26" s="99"/>
      <c r="B26" s="100"/>
      <c r="C26" s="99"/>
      <c r="D26" s="101"/>
      <c r="E26" s="101"/>
      <c r="F26" s="125"/>
      <c r="G26" s="101"/>
      <c r="H26" s="101"/>
      <c r="I26" s="101"/>
      <c r="J26" s="102"/>
      <c r="K26" s="101"/>
      <c r="L26" s="102"/>
      <c r="M26" s="101"/>
      <c r="N26" s="102"/>
      <c r="O26" s="123"/>
      <c r="P26" s="101"/>
      <c r="Q26" s="101"/>
      <c r="R26" s="101"/>
      <c r="S26" s="101"/>
      <c r="T26" s="102"/>
      <c r="U26" s="101"/>
      <c r="V26" s="99"/>
      <c r="W26" s="99"/>
      <c r="X26" s="99"/>
      <c r="Y26" s="99"/>
      <c r="Z26" s="99"/>
      <c r="AA26" s="99"/>
      <c r="AB26" s="99"/>
      <c r="AC26" s="99"/>
      <c r="AD26" s="207"/>
      <c r="AE26" s="207"/>
    </row>
    <row r="27" spans="1:31" s="103" customFormat="1" ht="13.5" customHeight="1">
      <c r="A27" s="99"/>
      <c r="B27" s="100"/>
      <c r="C27" s="99"/>
      <c r="D27" s="101"/>
      <c r="E27" s="101"/>
      <c r="F27" s="125"/>
      <c r="G27" s="101"/>
      <c r="H27" s="101"/>
      <c r="I27" s="101"/>
      <c r="J27" s="102"/>
      <c r="K27" s="101"/>
      <c r="L27" s="102"/>
      <c r="M27" s="101"/>
      <c r="N27" s="102"/>
      <c r="O27" s="123"/>
      <c r="P27" s="101"/>
      <c r="Q27" s="101"/>
      <c r="R27" s="101"/>
      <c r="S27" s="101"/>
      <c r="T27" s="102"/>
      <c r="U27" s="101"/>
      <c r="V27" s="99"/>
      <c r="W27" s="99"/>
      <c r="X27" s="99"/>
      <c r="Y27" s="99"/>
      <c r="Z27" s="99"/>
      <c r="AA27" s="99"/>
      <c r="AB27" s="99"/>
      <c r="AC27" s="99"/>
      <c r="AD27" s="207"/>
      <c r="AE27" s="207"/>
    </row>
    <row r="28" spans="1:31" s="103" customFormat="1" ht="13.5" customHeight="1">
      <c r="A28" s="99"/>
      <c r="B28" s="100"/>
      <c r="C28" s="99"/>
      <c r="D28" s="101"/>
      <c r="E28" s="101"/>
      <c r="F28" s="125"/>
      <c r="G28" s="101"/>
      <c r="H28" s="101"/>
      <c r="I28" s="101"/>
      <c r="J28" s="102"/>
      <c r="K28" s="101"/>
      <c r="L28" s="102"/>
      <c r="M28" s="101"/>
      <c r="N28" s="102"/>
      <c r="O28" s="123"/>
      <c r="P28" s="101"/>
      <c r="Q28" s="101"/>
      <c r="R28" s="101"/>
      <c r="S28" s="101"/>
      <c r="T28" s="102"/>
      <c r="U28" s="101"/>
      <c r="V28" s="99"/>
      <c r="W28" s="99"/>
      <c r="X28" s="99"/>
      <c r="Y28" s="99"/>
      <c r="Z28" s="99"/>
      <c r="AA28" s="99"/>
      <c r="AB28" s="99"/>
      <c r="AC28" s="99"/>
      <c r="AD28" s="207"/>
      <c r="AE28" s="207"/>
    </row>
    <row r="29" spans="1:31" s="103" customFormat="1" ht="13.5" customHeight="1">
      <c r="A29" s="99"/>
      <c r="B29" s="100"/>
      <c r="C29" s="99"/>
      <c r="D29" s="101"/>
      <c r="E29" s="101"/>
      <c r="F29" s="125"/>
      <c r="G29" s="101"/>
      <c r="H29" s="101"/>
      <c r="I29" s="101"/>
      <c r="J29" s="102"/>
      <c r="K29" s="101"/>
      <c r="L29" s="102"/>
      <c r="M29" s="101"/>
      <c r="N29" s="102"/>
      <c r="O29" s="123"/>
      <c r="P29" s="101"/>
      <c r="Q29" s="101"/>
      <c r="R29" s="101"/>
      <c r="S29" s="101"/>
      <c r="T29" s="102"/>
      <c r="U29" s="101"/>
      <c r="V29" s="99"/>
      <c r="W29" s="99"/>
      <c r="X29" s="99"/>
      <c r="Y29" s="99"/>
      <c r="Z29" s="99"/>
      <c r="AA29" s="99"/>
      <c r="AB29" s="99"/>
      <c r="AC29" s="99"/>
      <c r="AD29" s="207"/>
      <c r="AE29" s="207"/>
    </row>
    <row r="30" spans="1:31" s="103" customFormat="1" ht="13.5" customHeight="1">
      <c r="A30" s="99"/>
      <c r="B30" s="100"/>
      <c r="C30" s="99"/>
      <c r="D30" s="101"/>
      <c r="E30" s="101"/>
      <c r="F30" s="125"/>
      <c r="G30" s="101"/>
      <c r="H30" s="101"/>
      <c r="I30" s="101"/>
      <c r="J30" s="102"/>
      <c r="K30" s="101"/>
      <c r="L30" s="102"/>
      <c r="M30" s="101"/>
      <c r="N30" s="102"/>
      <c r="O30" s="123"/>
      <c r="P30" s="101"/>
      <c r="Q30" s="101"/>
      <c r="R30" s="101"/>
      <c r="S30" s="101"/>
      <c r="T30" s="102"/>
      <c r="U30" s="101"/>
      <c r="V30" s="99"/>
      <c r="W30" s="99"/>
      <c r="X30" s="99"/>
      <c r="Y30" s="99"/>
      <c r="Z30" s="99"/>
      <c r="AA30" s="99"/>
      <c r="AB30" s="99"/>
      <c r="AC30" s="99"/>
      <c r="AD30" s="207"/>
      <c r="AE30" s="207"/>
    </row>
    <row r="31" spans="1:31" s="103" customFormat="1" ht="13.5" customHeight="1">
      <c r="A31" s="99"/>
      <c r="B31" s="100"/>
      <c r="C31" s="99"/>
      <c r="D31" s="101"/>
      <c r="E31" s="101"/>
      <c r="F31" s="125"/>
      <c r="G31" s="101"/>
      <c r="H31" s="101"/>
      <c r="I31" s="101"/>
      <c r="J31" s="102"/>
      <c r="K31" s="101"/>
      <c r="L31" s="102"/>
      <c r="M31" s="101"/>
      <c r="N31" s="102"/>
      <c r="O31" s="123"/>
      <c r="P31" s="101"/>
      <c r="Q31" s="101"/>
      <c r="R31" s="101"/>
      <c r="S31" s="101"/>
      <c r="T31" s="102"/>
      <c r="U31" s="101"/>
      <c r="V31" s="99"/>
      <c r="W31" s="99"/>
      <c r="X31" s="99"/>
      <c r="Y31" s="99"/>
      <c r="Z31" s="99"/>
      <c r="AA31" s="99"/>
      <c r="AB31" s="99"/>
      <c r="AC31" s="99"/>
      <c r="AD31" s="207"/>
      <c r="AE31" s="207"/>
    </row>
    <row r="32" spans="1:31" s="103" customFormat="1" ht="13.5" customHeight="1">
      <c r="A32" s="99"/>
      <c r="B32" s="100"/>
      <c r="C32" s="99"/>
      <c r="D32" s="101"/>
      <c r="E32" s="101"/>
      <c r="F32" s="125"/>
      <c r="G32" s="101"/>
      <c r="H32" s="101"/>
      <c r="I32" s="101"/>
      <c r="J32" s="102"/>
      <c r="K32" s="101"/>
      <c r="L32" s="102"/>
      <c r="M32" s="101"/>
      <c r="N32" s="102"/>
      <c r="O32" s="123"/>
      <c r="P32" s="101"/>
      <c r="Q32" s="101"/>
      <c r="R32" s="101"/>
      <c r="S32" s="101"/>
      <c r="T32" s="102"/>
      <c r="U32" s="101"/>
      <c r="V32" s="99"/>
      <c r="W32" s="99"/>
      <c r="X32" s="99"/>
      <c r="Y32" s="99"/>
      <c r="Z32" s="99"/>
      <c r="AA32" s="99"/>
      <c r="AB32" s="99"/>
      <c r="AC32" s="99"/>
      <c r="AD32" s="207"/>
      <c r="AE32" s="207"/>
    </row>
    <row r="33" spans="1:31" s="103" customFormat="1" ht="13.5" customHeight="1">
      <c r="A33" s="99"/>
      <c r="B33" s="100"/>
      <c r="C33" s="99"/>
      <c r="D33" s="101"/>
      <c r="E33" s="101"/>
      <c r="F33" s="125"/>
      <c r="G33" s="101"/>
      <c r="H33" s="101"/>
      <c r="I33" s="101"/>
      <c r="J33" s="102"/>
      <c r="K33" s="101"/>
      <c r="L33" s="102"/>
      <c r="M33" s="101"/>
      <c r="N33" s="102"/>
      <c r="O33" s="123"/>
      <c r="P33" s="101"/>
      <c r="Q33" s="101"/>
      <c r="R33" s="101"/>
      <c r="S33" s="101"/>
      <c r="T33" s="102"/>
      <c r="U33" s="101"/>
      <c r="V33" s="99"/>
      <c r="W33" s="99"/>
      <c r="X33" s="99"/>
      <c r="Y33" s="99"/>
      <c r="Z33" s="99"/>
      <c r="AA33" s="99"/>
      <c r="AB33" s="99"/>
      <c r="AC33" s="99"/>
      <c r="AD33" s="207"/>
      <c r="AE33" s="207"/>
    </row>
    <row r="34" spans="1:31" s="103" customFormat="1" ht="13.5" customHeight="1">
      <c r="A34" s="99"/>
      <c r="B34" s="100"/>
      <c r="C34" s="99"/>
      <c r="D34" s="101"/>
      <c r="E34" s="101"/>
      <c r="F34" s="125"/>
      <c r="G34" s="101"/>
      <c r="H34" s="101"/>
      <c r="I34" s="101"/>
      <c r="J34" s="102"/>
      <c r="K34" s="101"/>
      <c r="L34" s="102"/>
      <c r="M34" s="101"/>
      <c r="N34" s="102"/>
      <c r="O34" s="123"/>
      <c r="P34" s="101"/>
      <c r="Q34" s="101"/>
      <c r="R34" s="101"/>
      <c r="S34" s="101"/>
      <c r="T34" s="102"/>
      <c r="U34" s="101"/>
      <c r="V34" s="99"/>
      <c r="W34" s="99"/>
      <c r="X34" s="99"/>
      <c r="Y34" s="99"/>
      <c r="Z34" s="99"/>
      <c r="AA34" s="99"/>
      <c r="AB34" s="99"/>
      <c r="AC34" s="99"/>
      <c r="AD34" s="207"/>
      <c r="AE34" s="207"/>
    </row>
    <row r="35" spans="1:31" s="103" customFormat="1" ht="13.5" customHeight="1">
      <c r="A35" s="99"/>
      <c r="B35" s="100"/>
      <c r="C35" s="99"/>
      <c r="D35" s="101"/>
      <c r="E35" s="101"/>
      <c r="F35" s="125"/>
      <c r="G35" s="101"/>
      <c r="H35" s="101"/>
      <c r="I35" s="101"/>
      <c r="J35" s="102"/>
      <c r="K35" s="101"/>
      <c r="L35" s="102"/>
      <c r="M35" s="101"/>
      <c r="N35" s="102"/>
      <c r="O35" s="123"/>
      <c r="P35" s="101"/>
      <c r="Q35" s="101"/>
      <c r="R35" s="101"/>
      <c r="S35" s="101"/>
      <c r="T35" s="102"/>
      <c r="U35" s="101"/>
      <c r="V35" s="99"/>
      <c r="W35" s="99"/>
      <c r="X35" s="99"/>
      <c r="Y35" s="99"/>
      <c r="Z35" s="99"/>
      <c r="AA35" s="99"/>
      <c r="AB35" s="99"/>
      <c r="AC35" s="99"/>
      <c r="AD35" s="207"/>
      <c r="AE35" s="207"/>
    </row>
    <row r="36" spans="1:31" s="103" customFormat="1" ht="13.5" customHeight="1">
      <c r="A36" s="99"/>
      <c r="B36" s="100"/>
      <c r="C36" s="99"/>
      <c r="D36" s="101"/>
      <c r="E36" s="101"/>
      <c r="F36" s="125"/>
      <c r="G36" s="101"/>
      <c r="H36" s="101"/>
      <c r="I36" s="101"/>
      <c r="J36" s="102"/>
      <c r="K36" s="101"/>
      <c r="L36" s="102"/>
      <c r="M36" s="101"/>
      <c r="N36" s="102"/>
      <c r="O36" s="123"/>
      <c r="P36" s="101"/>
      <c r="Q36" s="101"/>
      <c r="R36" s="101"/>
      <c r="S36" s="101"/>
      <c r="T36" s="102"/>
      <c r="U36" s="101"/>
      <c r="V36" s="99"/>
      <c r="W36" s="99"/>
      <c r="X36" s="99"/>
      <c r="Y36" s="99"/>
      <c r="Z36" s="99"/>
      <c r="AA36" s="99"/>
      <c r="AB36" s="99"/>
      <c r="AC36" s="99"/>
      <c r="AD36" s="207"/>
      <c r="AE36" s="207"/>
    </row>
    <row r="37" spans="1:31" s="103" customFormat="1" ht="13.5" customHeight="1">
      <c r="A37" s="99"/>
      <c r="B37" s="100"/>
      <c r="C37" s="99"/>
      <c r="D37" s="101"/>
      <c r="E37" s="101"/>
      <c r="F37" s="125"/>
      <c r="G37" s="101"/>
      <c r="H37" s="101"/>
      <c r="I37" s="101"/>
      <c r="J37" s="102"/>
      <c r="K37" s="101"/>
      <c r="L37" s="102"/>
      <c r="M37" s="101"/>
      <c r="N37" s="102"/>
      <c r="O37" s="123"/>
      <c r="P37" s="101"/>
      <c r="Q37" s="101"/>
      <c r="R37" s="101"/>
      <c r="S37" s="101"/>
      <c r="T37" s="102"/>
      <c r="U37" s="101"/>
      <c r="V37" s="99"/>
      <c r="W37" s="99"/>
      <c r="X37" s="99"/>
      <c r="Y37" s="99"/>
      <c r="Z37" s="99"/>
      <c r="AA37" s="99"/>
      <c r="AB37" s="99"/>
      <c r="AC37" s="99"/>
      <c r="AD37" s="207"/>
      <c r="AE37" s="207"/>
    </row>
    <row r="38" spans="1:31" s="103" customFormat="1" ht="13.5" customHeight="1">
      <c r="A38" s="99"/>
      <c r="B38" s="100"/>
      <c r="C38" s="99"/>
      <c r="D38" s="101"/>
      <c r="E38" s="101"/>
      <c r="F38" s="125"/>
      <c r="G38" s="101"/>
      <c r="H38" s="101"/>
      <c r="I38" s="101"/>
      <c r="J38" s="102"/>
      <c r="K38" s="101"/>
      <c r="L38" s="102"/>
      <c r="M38" s="101"/>
      <c r="N38" s="102"/>
      <c r="O38" s="123"/>
      <c r="P38" s="101"/>
      <c r="Q38" s="101"/>
      <c r="R38" s="101"/>
      <c r="S38" s="101"/>
      <c r="T38" s="102"/>
      <c r="U38" s="101"/>
      <c r="V38" s="99"/>
      <c r="W38" s="99"/>
      <c r="X38" s="99"/>
      <c r="Y38" s="99"/>
      <c r="Z38" s="99"/>
      <c r="AA38" s="99"/>
      <c r="AB38" s="99"/>
      <c r="AC38" s="99"/>
      <c r="AD38" s="207"/>
      <c r="AE38" s="207"/>
    </row>
    <row r="39" spans="1:31" s="103" customFormat="1" ht="13.5" customHeight="1">
      <c r="A39" s="99"/>
      <c r="B39" s="100"/>
      <c r="C39" s="99"/>
      <c r="D39" s="101"/>
      <c r="E39" s="101"/>
      <c r="F39" s="125"/>
      <c r="G39" s="101"/>
      <c r="H39" s="101"/>
      <c r="I39" s="101"/>
      <c r="J39" s="102"/>
      <c r="K39" s="101"/>
      <c r="L39" s="102"/>
      <c r="M39" s="101"/>
      <c r="N39" s="102"/>
      <c r="O39" s="123"/>
      <c r="P39" s="101"/>
      <c r="Q39" s="101"/>
      <c r="R39" s="101"/>
      <c r="S39" s="101"/>
      <c r="T39" s="102"/>
      <c r="U39" s="101"/>
      <c r="V39" s="99"/>
      <c r="W39" s="99"/>
      <c r="X39" s="99"/>
      <c r="Y39" s="99"/>
      <c r="Z39" s="99"/>
      <c r="AA39" s="99"/>
      <c r="AB39" s="99"/>
      <c r="AC39" s="99"/>
      <c r="AD39" s="207"/>
      <c r="AE39" s="207"/>
    </row>
    <row r="40" spans="1:31" s="103" customFormat="1" ht="13.5" customHeight="1">
      <c r="A40" s="99"/>
      <c r="B40" s="100"/>
      <c r="C40" s="99"/>
      <c r="D40" s="101"/>
      <c r="E40" s="101"/>
      <c r="F40" s="125"/>
      <c r="G40" s="101"/>
      <c r="H40" s="101"/>
      <c r="I40" s="101"/>
      <c r="J40" s="102"/>
      <c r="K40" s="101"/>
      <c r="L40" s="102"/>
      <c r="M40" s="101"/>
      <c r="N40" s="102"/>
      <c r="O40" s="123"/>
      <c r="P40" s="101"/>
      <c r="Q40" s="101"/>
      <c r="R40" s="101"/>
      <c r="S40" s="101"/>
      <c r="T40" s="102"/>
      <c r="U40" s="101"/>
      <c r="V40" s="99"/>
      <c r="W40" s="99"/>
      <c r="X40" s="99"/>
      <c r="Y40" s="99"/>
      <c r="Z40" s="99"/>
      <c r="AA40" s="99"/>
      <c r="AB40" s="99"/>
      <c r="AC40" s="99"/>
      <c r="AD40" s="207"/>
      <c r="AE40" s="207"/>
    </row>
    <row r="41" spans="1:31" s="103" customFormat="1" ht="13.5" customHeight="1">
      <c r="A41" s="99"/>
      <c r="B41" s="100"/>
      <c r="C41" s="99"/>
      <c r="D41" s="101"/>
      <c r="E41" s="101"/>
      <c r="F41" s="125"/>
      <c r="G41" s="101"/>
      <c r="H41" s="101"/>
      <c r="I41" s="101"/>
      <c r="J41" s="102"/>
      <c r="K41" s="101"/>
      <c r="L41" s="102"/>
      <c r="M41" s="101"/>
      <c r="N41" s="102"/>
      <c r="O41" s="123"/>
      <c r="P41" s="101"/>
      <c r="Q41" s="101"/>
      <c r="R41" s="101"/>
      <c r="S41" s="101"/>
      <c r="T41" s="102"/>
      <c r="U41" s="101"/>
      <c r="V41" s="99"/>
      <c r="W41" s="99"/>
      <c r="X41" s="99"/>
      <c r="Y41" s="99"/>
      <c r="Z41" s="99"/>
      <c r="AA41" s="99"/>
      <c r="AB41" s="99"/>
      <c r="AC41" s="99"/>
      <c r="AD41" s="207"/>
      <c r="AE41" s="207"/>
    </row>
    <row r="42" spans="1:31" s="103" customFormat="1" ht="13.5" customHeight="1">
      <c r="A42" s="99"/>
      <c r="B42" s="100"/>
      <c r="C42" s="99"/>
      <c r="D42" s="101"/>
      <c r="E42" s="101"/>
      <c r="F42" s="125"/>
      <c r="G42" s="101"/>
      <c r="H42" s="101"/>
      <c r="I42" s="101"/>
      <c r="J42" s="102"/>
      <c r="K42" s="101"/>
      <c r="L42" s="102"/>
      <c r="M42" s="101"/>
      <c r="N42" s="102"/>
      <c r="O42" s="123"/>
      <c r="P42" s="101"/>
      <c r="Q42" s="101"/>
      <c r="R42" s="101"/>
      <c r="S42" s="101"/>
      <c r="T42" s="102"/>
      <c r="U42" s="101"/>
      <c r="V42" s="99"/>
      <c r="W42" s="99"/>
      <c r="X42" s="99"/>
      <c r="Y42" s="99"/>
      <c r="Z42" s="99"/>
      <c r="AA42" s="99"/>
      <c r="AB42" s="99"/>
      <c r="AC42" s="99"/>
      <c r="AD42" s="207"/>
      <c r="AE42" s="207"/>
    </row>
    <row r="43" spans="1:31" s="103" customFormat="1" ht="13.5" customHeight="1">
      <c r="A43" s="99"/>
      <c r="B43" s="100"/>
      <c r="C43" s="99"/>
      <c r="D43" s="101"/>
      <c r="E43" s="101"/>
      <c r="F43" s="125"/>
      <c r="G43" s="101"/>
      <c r="H43" s="101"/>
      <c r="I43" s="101"/>
      <c r="J43" s="102"/>
      <c r="K43" s="101"/>
      <c r="L43" s="102"/>
      <c r="M43" s="101"/>
      <c r="N43" s="102"/>
      <c r="O43" s="123"/>
      <c r="P43" s="101"/>
      <c r="Q43" s="101"/>
      <c r="R43" s="101"/>
      <c r="S43" s="101"/>
      <c r="T43" s="102"/>
      <c r="U43" s="101"/>
      <c r="V43" s="99"/>
      <c r="W43" s="99"/>
      <c r="X43" s="99"/>
      <c r="Y43" s="99"/>
      <c r="Z43" s="99"/>
      <c r="AA43" s="99"/>
      <c r="AB43" s="99"/>
      <c r="AC43" s="99"/>
      <c r="AD43" s="207"/>
      <c r="AE43" s="207"/>
    </row>
    <row r="44" spans="1:31" s="103" customFormat="1" ht="13.5" customHeight="1">
      <c r="A44" s="99"/>
      <c r="B44" s="100"/>
      <c r="C44" s="99"/>
      <c r="D44" s="101"/>
      <c r="E44" s="101"/>
      <c r="F44" s="125"/>
      <c r="G44" s="101"/>
      <c r="H44" s="101"/>
      <c r="I44" s="101"/>
      <c r="J44" s="102"/>
      <c r="K44" s="101"/>
      <c r="L44" s="102"/>
      <c r="M44" s="101"/>
      <c r="N44" s="102"/>
      <c r="O44" s="123"/>
      <c r="P44" s="101"/>
      <c r="Q44" s="101"/>
      <c r="R44" s="101"/>
      <c r="S44" s="101"/>
      <c r="T44" s="102"/>
      <c r="U44" s="101"/>
      <c r="V44" s="99"/>
      <c r="W44" s="99"/>
      <c r="X44" s="99"/>
      <c r="Y44" s="99"/>
      <c r="Z44" s="99"/>
      <c r="AA44" s="99"/>
      <c r="AB44" s="99"/>
      <c r="AC44" s="99"/>
      <c r="AD44" s="207"/>
      <c r="AE44" s="207"/>
    </row>
    <row r="45" spans="1:31" s="103" customFormat="1" ht="13.5" customHeight="1">
      <c r="A45" s="99"/>
      <c r="B45" s="100"/>
      <c r="C45" s="99"/>
      <c r="D45" s="101"/>
      <c r="E45" s="101"/>
      <c r="F45" s="125"/>
      <c r="G45" s="101"/>
      <c r="H45" s="101"/>
      <c r="I45" s="101"/>
      <c r="J45" s="102"/>
      <c r="K45" s="101"/>
      <c r="L45" s="102"/>
      <c r="M45" s="101"/>
      <c r="N45" s="102"/>
      <c r="O45" s="123"/>
      <c r="P45" s="101"/>
      <c r="Q45" s="101"/>
      <c r="R45" s="101"/>
      <c r="S45" s="101"/>
      <c r="T45" s="102"/>
      <c r="U45" s="101"/>
      <c r="V45" s="99"/>
      <c r="W45" s="99"/>
      <c r="X45" s="99"/>
      <c r="Y45" s="99"/>
      <c r="Z45" s="99"/>
      <c r="AA45" s="99"/>
      <c r="AB45" s="99"/>
      <c r="AC45" s="99"/>
      <c r="AD45" s="207"/>
      <c r="AE45" s="207"/>
    </row>
    <row r="46" spans="1:31" s="103" customFormat="1" ht="13.5" customHeight="1">
      <c r="A46" s="99"/>
      <c r="B46" s="100"/>
      <c r="C46" s="99"/>
      <c r="D46" s="101"/>
      <c r="E46" s="101"/>
      <c r="F46" s="125"/>
      <c r="G46" s="101"/>
      <c r="H46" s="101"/>
      <c r="I46" s="101"/>
      <c r="J46" s="102"/>
      <c r="K46" s="101"/>
      <c r="L46" s="102"/>
      <c r="M46" s="101"/>
      <c r="N46" s="102"/>
      <c r="O46" s="123"/>
      <c r="P46" s="101"/>
      <c r="Q46" s="101"/>
      <c r="R46" s="101"/>
      <c r="S46" s="101"/>
      <c r="T46" s="102"/>
      <c r="U46" s="101"/>
      <c r="V46" s="99"/>
      <c r="W46" s="99"/>
      <c r="X46" s="99"/>
      <c r="Y46" s="99"/>
      <c r="Z46" s="99"/>
      <c r="AA46" s="99"/>
      <c r="AB46" s="99"/>
      <c r="AC46" s="99"/>
      <c r="AD46" s="207"/>
      <c r="AE46" s="207"/>
    </row>
    <row r="47" spans="1:31" s="103" customFormat="1" ht="13.5" customHeight="1">
      <c r="A47" s="99"/>
      <c r="B47" s="100"/>
      <c r="C47" s="99"/>
      <c r="D47" s="101"/>
      <c r="E47" s="101"/>
      <c r="F47" s="125"/>
      <c r="G47" s="101"/>
      <c r="H47" s="101"/>
      <c r="I47" s="101"/>
      <c r="J47" s="102"/>
      <c r="K47" s="101"/>
      <c r="L47" s="102"/>
      <c r="M47" s="101"/>
      <c r="N47" s="102"/>
      <c r="O47" s="123"/>
      <c r="P47" s="101"/>
      <c r="Q47" s="101"/>
      <c r="R47" s="101"/>
      <c r="S47" s="101"/>
      <c r="T47" s="102"/>
      <c r="U47" s="101"/>
      <c r="V47" s="99"/>
      <c r="W47" s="99"/>
      <c r="X47" s="99"/>
      <c r="Y47" s="99"/>
      <c r="Z47" s="99"/>
      <c r="AA47" s="99"/>
      <c r="AB47" s="99"/>
      <c r="AC47" s="99"/>
      <c r="AD47" s="207"/>
      <c r="AE47" s="207"/>
    </row>
    <row r="48" spans="1:31" s="103" customFormat="1" ht="13.5" customHeight="1">
      <c r="A48" s="99"/>
      <c r="B48" s="100"/>
      <c r="C48" s="99"/>
      <c r="D48" s="101"/>
      <c r="E48" s="101"/>
      <c r="F48" s="125"/>
      <c r="G48" s="101"/>
      <c r="H48" s="101"/>
      <c r="I48" s="101"/>
      <c r="J48" s="102"/>
      <c r="K48" s="101"/>
      <c r="L48" s="102"/>
      <c r="M48" s="101"/>
      <c r="N48" s="102"/>
      <c r="O48" s="123"/>
      <c r="P48" s="101"/>
      <c r="Q48" s="101"/>
      <c r="R48" s="101"/>
      <c r="S48" s="101"/>
      <c r="T48" s="102"/>
      <c r="U48" s="101"/>
      <c r="V48" s="99"/>
      <c r="W48" s="99"/>
      <c r="X48" s="99"/>
      <c r="Y48" s="99"/>
      <c r="Z48" s="99"/>
      <c r="AA48" s="99"/>
      <c r="AB48" s="99"/>
      <c r="AC48" s="99"/>
      <c r="AD48" s="207"/>
      <c r="AE48" s="207"/>
    </row>
    <row r="49" spans="1:31" s="103" customFormat="1" ht="13.5" customHeight="1">
      <c r="A49" s="99"/>
      <c r="B49" s="100"/>
      <c r="C49" s="99"/>
      <c r="D49" s="101"/>
      <c r="E49" s="101"/>
      <c r="F49" s="125"/>
      <c r="G49" s="101"/>
      <c r="H49" s="101"/>
      <c r="I49" s="101"/>
      <c r="J49" s="102"/>
      <c r="K49" s="101"/>
      <c r="L49" s="102"/>
      <c r="M49" s="101"/>
      <c r="N49" s="102"/>
      <c r="O49" s="123"/>
      <c r="P49" s="101"/>
      <c r="Q49" s="101"/>
      <c r="R49" s="101"/>
      <c r="S49" s="101"/>
      <c r="T49" s="102"/>
      <c r="U49" s="101"/>
      <c r="V49" s="99"/>
      <c r="W49" s="99"/>
      <c r="X49" s="99"/>
      <c r="Y49" s="99"/>
      <c r="Z49" s="99"/>
      <c r="AA49" s="99"/>
      <c r="AB49" s="99"/>
      <c r="AC49" s="99"/>
      <c r="AD49" s="207"/>
      <c r="AE49" s="207"/>
    </row>
    <row r="50" spans="1:31" s="103" customFormat="1" ht="13.5" customHeight="1">
      <c r="A50" s="99"/>
      <c r="B50" s="100"/>
      <c r="C50" s="99"/>
      <c r="D50" s="101"/>
      <c r="E50" s="101"/>
      <c r="F50" s="125"/>
      <c r="G50" s="101"/>
      <c r="H50" s="101"/>
      <c r="I50" s="101"/>
      <c r="J50" s="102"/>
      <c r="K50" s="101"/>
      <c r="L50" s="102"/>
      <c r="M50" s="101"/>
      <c r="N50" s="102"/>
      <c r="O50" s="123"/>
      <c r="P50" s="101"/>
      <c r="Q50" s="101"/>
      <c r="R50" s="101"/>
      <c r="S50" s="101"/>
      <c r="T50" s="102"/>
      <c r="U50" s="101"/>
      <c r="V50" s="99"/>
      <c r="W50" s="99"/>
      <c r="X50" s="99"/>
      <c r="Y50" s="99"/>
      <c r="Z50" s="99"/>
      <c r="AA50" s="99"/>
      <c r="AB50" s="99"/>
      <c r="AC50" s="99"/>
      <c r="AD50" s="207"/>
      <c r="AE50" s="207"/>
    </row>
    <row r="51" spans="1:31" s="103" customFormat="1" ht="13.5" customHeight="1">
      <c r="A51" s="99"/>
      <c r="B51" s="100"/>
      <c r="C51" s="99"/>
      <c r="D51" s="101"/>
      <c r="E51" s="101"/>
      <c r="F51" s="125"/>
      <c r="G51" s="101"/>
      <c r="H51" s="101"/>
      <c r="I51" s="101"/>
      <c r="J51" s="102"/>
      <c r="K51" s="101"/>
      <c r="L51" s="102"/>
      <c r="M51" s="101"/>
      <c r="N51" s="102"/>
      <c r="O51" s="123"/>
      <c r="P51" s="101"/>
      <c r="Q51" s="101"/>
      <c r="R51" s="101"/>
      <c r="S51" s="101"/>
      <c r="T51" s="102"/>
      <c r="U51" s="101"/>
      <c r="V51" s="99"/>
      <c r="W51" s="99"/>
      <c r="X51" s="99"/>
      <c r="Y51" s="99"/>
      <c r="Z51" s="99"/>
      <c r="AA51" s="99"/>
      <c r="AB51" s="99"/>
      <c r="AC51" s="99"/>
      <c r="AD51" s="207"/>
      <c r="AE51" s="207"/>
    </row>
    <row r="52" spans="1:31" s="103" customFormat="1" ht="13.5" customHeight="1">
      <c r="A52" s="99"/>
      <c r="B52" s="100"/>
      <c r="C52" s="99"/>
      <c r="D52" s="101"/>
      <c r="E52" s="101"/>
      <c r="F52" s="125"/>
      <c r="G52" s="101"/>
      <c r="H52" s="101"/>
      <c r="I52" s="101"/>
      <c r="J52" s="102"/>
      <c r="K52" s="101"/>
      <c r="L52" s="102"/>
      <c r="M52" s="101"/>
      <c r="N52" s="102"/>
      <c r="O52" s="123"/>
      <c r="P52" s="101"/>
      <c r="Q52" s="101"/>
      <c r="R52" s="101"/>
      <c r="S52" s="101"/>
      <c r="T52" s="102"/>
      <c r="U52" s="101"/>
      <c r="V52" s="99"/>
      <c r="W52" s="99"/>
      <c r="X52" s="99"/>
      <c r="Y52" s="99"/>
      <c r="Z52" s="99"/>
      <c r="AA52" s="99"/>
      <c r="AB52" s="99"/>
      <c r="AC52" s="99"/>
      <c r="AD52" s="207"/>
      <c r="AE52" s="207"/>
    </row>
    <row r="53" spans="1:31" s="103" customFormat="1" ht="13.5" customHeight="1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25">
    <sortCondition ref="A8:A25"/>
    <sortCondition ref="B8:B25"/>
    <sortCondition ref="C8:C25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大分県</v>
      </c>
      <c r="B7" s="105" t="str">
        <f>水洗化人口等!B7</f>
        <v>44000</v>
      </c>
      <c r="C7" s="104" t="s">
        <v>199</v>
      </c>
      <c r="D7" s="106">
        <f>SUM(E7,+H7,+K7)</f>
        <v>410863</v>
      </c>
      <c r="E7" s="106">
        <f>SUM(F7:G7)</f>
        <v>1045</v>
      </c>
      <c r="F7" s="106">
        <f>SUM(F$8:F$207)</f>
        <v>1045</v>
      </c>
      <c r="G7" s="106">
        <f>SUM(G$8:G$207)</f>
        <v>0</v>
      </c>
      <c r="H7" s="106">
        <f>SUM(I7:J7)</f>
        <v>25801</v>
      </c>
      <c r="I7" s="106">
        <f>SUM(I$8:I$207)</f>
        <v>19991</v>
      </c>
      <c r="J7" s="106">
        <f>SUM(J$8:J$207)</f>
        <v>5810</v>
      </c>
      <c r="K7" s="106">
        <f>SUM(L7:M7)</f>
        <v>384017</v>
      </c>
      <c r="L7" s="106">
        <f>SUM(L$8:L$207)</f>
        <v>61600</v>
      </c>
      <c r="M7" s="106">
        <f>SUM(M$8:M$207)</f>
        <v>322417</v>
      </c>
      <c r="N7" s="106">
        <f>SUM(O7,+V7,+AC7)</f>
        <v>420084</v>
      </c>
      <c r="O7" s="106">
        <f>SUM(P7:U7)</f>
        <v>82636</v>
      </c>
      <c r="P7" s="106">
        <f t="shared" ref="P7:U7" si="0">SUM(P$8:P$207)</f>
        <v>82636</v>
      </c>
      <c r="Q7" s="106">
        <f t="shared" si="0"/>
        <v>0</v>
      </c>
      <c r="R7" s="106">
        <f t="shared" si="0"/>
        <v>0</v>
      </c>
      <c r="S7" s="106">
        <f t="shared" si="0"/>
        <v>0</v>
      </c>
      <c r="T7" s="106">
        <f t="shared" si="0"/>
        <v>0</v>
      </c>
      <c r="U7" s="106">
        <f t="shared" si="0"/>
        <v>0</v>
      </c>
      <c r="V7" s="106">
        <f>SUM(W7:AB7)</f>
        <v>328227</v>
      </c>
      <c r="W7" s="106">
        <f t="shared" ref="W7:AB7" si="1">SUM(W$8:W$207)</f>
        <v>328227</v>
      </c>
      <c r="X7" s="106">
        <f t="shared" si="1"/>
        <v>0</v>
      </c>
      <c r="Y7" s="106">
        <f t="shared" si="1"/>
        <v>0</v>
      </c>
      <c r="Z7" s="106">
        <f t="shared" si="1"/>
        <v>0</v>
      </c>
      <c r="AA7" s="106">
        <f t="shared" si="1"/>
        <v>0</v>
      </c>
      <c r="AB7" s="106">
        <f t="shared" si="1"/>
        <v>0</v>
      </c>
      <c r="AC7" s="106">
        <f>SUM(AD7:AE7)</f>
        <v>9221</v>
      </c>
      <c r="AD7" s="106">
        <f>SUM(AD$8:AD$207)</f>
        <v>9221</v>
      </c>
      <c r="AE7" s="106">
        <f>SUM(AE$8:AE$207)</f>
        <v>0</v>
      </c>
      <c r="AF7" s="106">
        <f>SUM(AG7:AI7)</f>
        <v>11140</v>
      </c>
      <c r="AG7" s="106">
        <f>SUM(AG$8:AG$207)</f>
        <v>11140</v>
      </c>
      <c r="AH7" s="106">
        <f>SUM(AH$8:AH$207)</f>
        <v>0</v>
      </c>
      <c r="AI7" s="106">
        <f>SUM(AI$8:AI$207)</f>
        <v>0</v>
      </c>
      <c r="AJ7" s="106">
        <f>SUM(AK7:AS7)</f>
        <v>11140</v>
      </c>
      <c r="AK7" s="106">
        <f t="shared" ref="AK7:AS7" si="2">SUM(AK$8:AK$207)</f>
        <v>0</v>
      </c>
      <c r="AL7" s="106">
        <f t="shared" si="2"/>
        <v>0</v>
      </c>
      <c r="AM7" s="106">
        <f t="shared" si="2"/>
        <v>9789</v>
      </c>
      <c r="AN7" s="106">
        <f t="shared" si="2"/>
        <v>0</v>
      </c>
      <c r="AO7" s="106">
        <f t="shared" si="2"/>
        <v>0</v>
      </c>
      <c r="AP7" s="106">
        <f t="shared" si="2"/>
        <v>0</v>
      </c>
      <c r="AQ7" s="106">
        <f t="shared" si="2"/>
        <v>1233</v>
      </c>
      <c r="AR7" s="106">
        <f t="shared" si="2"/>
        <v>6</v>
      </c>
      <c r="AS7" s="106">
        <f t="shared" si="2"/>
        <v>112</v>
      </c>
      <c r="AT7" s="106">
        <f>SUM(AU7:AY7)</f>
        <v>58</v>
      </c>
      <c r="AU7" s="106">
        <f>SUM(AU$8:AU$207)</f>
        <v>0</v>
      </c>
      <c r="AV7" s="106">
        <f>SUM(AV$8:AV$207)</f>
        <v>0</v>
      </c>
      <c r="AW7" s="106">
        <f>SUM(AW$8:AW$207)</f>
        <v>58</v>
      </c>
      <c r="AX7" s="106">
        <f>SUM(AX$8:AX$207)</f>
        <v>0</v>
      </c>
      <c r="AY7" s="106">
        <f>SUM(AY$8:AY$207)</f>
        <v>0</v>
      </c>
      <c r="AZ7" s="106">
        <f>SUM(BA7:BC7)</f>
        <v>429</v>
      </c>
      <c r="BA7" s="106">
        <f>SUM(BA$8:BA$207)</f>
        <v>429</v>
      </c>
      <c r="BB7" s="106">
        <f>SUM(BB$8:BB$207)</f>
        <v>0</v>
      </c>
      <c r="BC7" s="106">
        <f>SUM(BC$8:BC$207)</f>
        <v>0</v>
      </c>
    </row>
    <row r="8" spans="1:55" s="103" customFormat="1" ht="13.5" customHeight="1">
      <c r="A8" s="113" t="s">
        <v>10</v>
      </c>
      <c r="B8" s="111" t="s">
        <v>260</v>
      </c>
      <c r="C8" s="99" t="s">
        <v>261</v>
      </c>
      <c r="D8" s="101">
        <f>SUM(E8,+H8,+K8)</f>
        <v>119810</v>
      </c>
      <c r="E8" s="101">
        <f>SUM(F8:G8)</f>
        <v>734</v>
      </c>
      <c r="F8" s="101">
        <v>734</v>
      </c>
      <c r="G8" s="101">
        <v>0</v>
      </c>
      <c r="H8" s="101">
        <f>SUM(I8:J8)</f>
        <v>0</v>
      </c>
      <c r="I8" s="101">
        <v>0</v>
      </c>
      <c r="J8" s="101">
        <v>0</v>
      </c>
      <c r="K8" s="101">
        <f>SUM(L8:M8)</f>
        <v>119076</v>
      </c>
      <c r="L8" s="101">
        <v>10195</v>
      </c>
      <c r="M8" s="101">
        <v>108881</v>
      </c>
      <c r="N8" s="101">
        <f>SUM(O8,+V8,+AC8)</f>
        <v>119810</v>
      </c>
      <c r="O8" s="101">
        <f>SUM(P8:U8)</f>
        <v>10929</v>
      </c>
      <c r="P8" s="101">
        <v>10929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f>SUM(W8:AB8)</f>
        <v>108881</v>
      </c>
      <c r="W8" s="101">
        <v>108881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f>SUM(AD8:AE8)</f>
        <v>0</v>
      </c>
      <c r="AD8" s="101">
        <v>0</v>
      </c>
      <c r="AE8" s="101">
        <v>0</v>
      </c>
      <c r="AF8" s="101">
        <f>SUM(AG8:AI8)</f>
        <v>4958</v>
      </c>
      <c r="AG8" s="101">
        <v>4958</v>
      </c>
      <c r="AH8" s="101">
        <v>0</v>
      </c>
      <c r="AI8" s="101">
        <v>0</v>
      </c>
      <c r="AJ8" s="101">
        <f>SUM(AK8:AS8)</f>
        <v>4958</v>
      </c>
      <c r="AK8" s="101">
        <v>0</v>
      </c>
      <c r="AL8" s="101">
        <v>0</v>
      </c>
      <c r="AM8" s="101">
        <v>4958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f>SUM(AU8:AY8)</f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0</v>
      </c>
      <c r="BA8" s="101">
        <v>0</v>
      </c>
      <c r="BB8" s="101">
        <v>0</v>
      </c>
      <c r="BC8" s="101">
        <v>0</v>
      </c>
    </row>
    <row r="9" spans="1:55" s="103" customFormat="1" ht="13.5" customHeight="1">
      <c r="A9" s="113" t="s">
        <v>10</v>
      </c>
      <c r="B9" s="111" t="s">
        <v>264</v>
      </c>
      <c r="C9" s="99" t="s">
        <v>265</v>
      </c>
      <c r="D9" s="101">
        <f>SUM(E9,+H9,+K9)</f>
        <v>26141</v>
      </c>
      <c r="E9" s="101">
        <f>SUM(F9:G9)</f>
        <v>311</v>
      </c>
      <c r="F9" s="101">
        <v>311</v>
      </c>
      <c r="G9" s="101">
        <v>0</v>
      </c>
      <c r="H9" s="101">
        <f>SUM(I9:J9)</f>
        <v>1169</v>
      </c>
      <c r="I9" s="101">
        <v>1169</v>
      </c>
      <c r="J9" s="101">
        <v>0</v>
      </c>
      <c r="K9" s="101">
        <f>SUM(L9:M9)</f>
        <v>24661</v>
      </c>
      <c r="L9" s="101">
        <v>0</v>
      </c>
      <c r="M9" s="101">
        <v>24661</v>
      </c>
      <c r="N9" s="101">
        <f>SUM(O9,+V9,+AC9)</f>
        <v>26141</v>
      </c>
      <c r="O9" s="101">
        <f>SUM(P9:U9)</f>
        <v>1480</v>
      </c>
      <c r="P9" s="101">
        <v>1480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f>SUM(W9:AB9)</f>
        <v>24661</v>
      </c>
      <c r="W9" s="101">
        <v>24661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f>SUM(AD9:AE9)</f>
        <v>0</v>
      </c>
      <c r="AD9" s="101">
        <v>0</v>
      </c>
      <c r="AE9" s="101">
        <v>0</v>
      </c>
      <c r="AF9" s="101">
        <f>SUM(AG9:AI9)</f>
        <v>697</v>
      </c>
      <c r="AG9" s="101">
        <v>697</v>
      </c>
      <c r="AH9" s="101">
        <v>0</v>
      </c>
      <c r="AI9" s="101">
        <v>0</v>
      </c>
      <c r="AJ9" s="101">
        <f>SUM(AK9:AS9)</f>
        <v>697</v>
      </c>
      <c r="AK9" s="101">
        <v>0</v>
      </c>
      <c r="AL9" s="101">
        <v>0</v>
      </c>
      <c r="AM9" s="101">
        <v>697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f>SUM(AU9:AY9)</f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0</v>
      </c>
      <c r="BA9" s="101">
        <v>0</v>
      </c>
      <c r="BB9" s="101">
        <v>0</v>
      </c>
      <c r="BC9" s="101">
        <v>0</v>
      </c>
    </row>
    <row r="10" spans="1:55" s="103" customFormat="1" ht="13.5" customHeight="1">
      <c r="A10" s="113" t="s">
        <v>10</v>
      </c>
      <c r="B10" s="111" t="s">
        <v>266</v>
      </c>
      <c r="C10" s="99" t="s">
        <v>267</v>
      </c>
      <c r="D10" s="101">
        <f>SUM(E10,+H10,+K10)</f>
        <v>54950</v>
      </c>
      <c r="E10" s="101">
        <f>SUM(F10:G10)</f>
        <v>0</v>
      </c>
      <c r="F10" s="101">
        <v>0</v>
      </c>
      <c r="G10" s="101">
        <v>0</v>
      </c>
      <c r="H10" s="101">
        <f>SUM(I10:J10)</f>
        <v>0</v>
      </c>
      <c r="I10" s="101">
        <v>0</v>
      </c>
      <c r="J10" s="101">
        <v>0</v>
      </c>
      <c r="K10" s="101">
        <f>SUM(L10:M10)</f>
        <v>54950</v>
      </c>
      <c r="L10" s="101">
        <v>29365</v>
      </c>
      <c r="M10" s="101">
        <v>25585</v>
      </c>
      <c r="N10" s="101">
        <f>SUM(O10,+V10,+AC10)</f>
        <v>56427</v>
      </c>
      <c r="O10" s="101">
        <f>SUM(P10:U10)</f>
        <v>29365</v>
      </c>
      <c r="P10" s="101">
        <v>29365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25585</v>
      </c>
      <c r="W10" s="101">
        <v>25585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1477</v>
      </c>
      <c r="AD10" s="101">
        <v>1477</v>
      </c>
      <c r="AE10" s="101">
        <v>0</v>
      </c>
      <c r="AF10" s="101">
        <f>SUM(AG10:AI10)</f>
        <v>1508</v>
      </c>
      <c r="AG10" s="101">
        <v>1508</v>
      </c>
      <c r="AH10" s="101">
        <v>0</v>
      </c>
      <c r="AI10" s="101">
        <v>0</v>
      </c>
      <c r="AJ10" s="101">
        <f>SUM(AK10:AS10)</f>
        <v>1508</v>
      </c>
      <c r="AK10" s="101">
        <v>0</v>
      </c>
      <c r="AL10" s="101">
        <v>0</v>
      </c>
      <c r="AM10" s="101">
        <v>1448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60</v>
      </c>
      <c r="AT10" s="101">
        <f>SUM(AU10:AY10)</f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0</v>
      </c>
      <c r="BA10" s="101">
        <v>0</v>
      </c>
      <c r="BB10" s="101">
        <v>0</v>
      </c>
      <c r="BC10" s="101">
        <v>0</v>
      </c>
    </row>
    <row r="11" spans="1:55" s="103" customFormat="1" ht="13.5" customHeight="1">
      <c r="A11" s="113" t="s">
        <v>10</v>
      </c>
      <c r="B11" s="111" t="s">
        <v>268</v>
      </c>
      <c r="C11" s="99" t="s">
        <v>269</v>
      </c>
      <c r="D11" s="101">
        <f>SUM(E11,+H11,+K11)</f>
        <v>19072</v>
      </c>
      <c r="E11" s="101">
        <f>SUM(F11:G11)</f>
        <v>0</v>
      </c>
      <c r="F11" s="101">
        <v>0</v>
      </c>
      <c r="G11" s="101">
        <v>0</v>
      </c>
      <c r="H11" s="101">
        <f>SUM(I11:J11)</f>
        <v>6613</v>
      </c>
      <c r="I11" s="101">
        <v>6613</v>
      </c>
      <c r="J11" s="101">
        <v>0</v>
      </c>
      <c r="K11" s="101">
        <f>SUM(L11:M11)</f>
        <v>12459</v>
      </c>
      <c r="L11" s="101">
        <v>0</v>
      </c>
      <c r="M11" s="101">
        <v>12459</v>
      </c>
      <c r="N11" s="101">
        <f>SUM(O11,+V11,+AC11)</f>
        <v>25247</v>
      </c>
      <c r="O11" s="101">
        <f>SUM(P11:U11)</f>
        <v>6613</v>
      </c>
      <c r="P11" s="101">
        <v>6613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f>SUM(W11:AB11)</f>
        <v>12459</v>
      </c>
      <c r="W11" s="101">
        <v>12459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f>SUM(AD11:AE11)</f>
        <v>6175</v>
      </c>
      <c r="AD11" s="101">
        <v>6175</v>
      </c>
      <c r="AE11" s="101">
        <v>0</v>
      </c>
      <c r="AF11" s="101">
        <f>SUM(AG11:AI11)</f>
        <v>26</v>
      </c>
      <c r="AG11" s="101">
        <v>26</v>
      </c>
      <c r="AH11" s="101">
        <v>0</v>
      </c>
      <c r="AI11" s="101">
        <v>0</v>
      </c>
      <c r="AJ11" s="101">
        <f>SUM(AK11:AS11)</f>
        <v>26</v>
      </c>
      <c r="AK11" s="101">
        <v>0</v>
      </c>
      <c r="AL11" s="101">
        <v>0</v>
      </c>
      <c r="AM11" s="101">
        <v>26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f>SUM(AU11:AY11)</f>
        <v>1</v>
      </c>
      <c r="AU11" s="101">
        <v>0</v>
      </c>
      <c r="AV11" s="101">
        <v>0</v>
      </c>
      <c r="AW11" s="101">
        <v>1</v>
      </c>
      <c r="AX11" s="101">
        <v>0</v>
      </c>
      <c r="AY11" s="101">
        <v>0</v>
      </c>
      <c r="AZ11" s="101">
        <f>SUM(BA11:BC11)</f>
        <v>92</v>
      </c>
      <c r="BA11" s="101">
        <v>92</v>
      </c>
      <c r="BB11" s="101">
        <v>0</v>
      </c>
      <c r="BC11" s="101">
        <v>0</v>
      </c>
    </row>
    <row r="12" spans="1:55" s="103" customFormat="1" ht="13.5" customHeight="1">
      <c r="A12" s="113" t="s">
        <v>10</v>
      </c>
      <c r="B12" s="111" t="s">
        <v>270</v>
      </c>
      <c r="C12" s="99" t="s">
        <v>271</v>
      </c>
      <c r="D12" s="101">
        <f>SUM(E12,+H12,+K12)</f>
        <v>34469</v>
      </c>
      <c r="E12" s="101">
        <f>SUM(F12:G12)</f>
        <v>0</v>
      </c>
      <c r="F12" s="101">
        <v>0</v>
      </c>
      <c r="G12" s="101">
        <v>0</v>
      </c>
      <c r="H12" s="101">
        <f>SUM(I12:J12)</f>
        <v>2</v>
      </c>
      <c r="I12" s="101">
        <v>2</v>
      </c>
      <c r="J12" s="101">
        <v>0</v>
      </c>
      <c r="K12" s="101">
        <f>SUM(L12:M12)</f>
        <v>34467</v>
      </c>
      <c r="L12" s="101">
        <v>2534</v>
      </c>
      <c r="M12" s="101">
        <v>31933</v>
      </c>
      <c r="N12" s="101">
        <f>SUM(O12,+V12,+AC12)</f>
        <v>34469</v>
      </c>
      <c r="O12" s="101">
        <f>SUM(P12:U12)</f>
        <v>2536</v>
      </c>
      <c r="P12" s="101">
        <v>2536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31933</v>
      </c>
      <c r="W12" s="101">
        <v>31933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1070</v>
      </c>
      <c r="AG12" s="101">
        <v>1070</v>
      </c>
      <c r="AH12" s="101">
        <v>0</v>
      </c>
      <c r="AI12" s="101">
        <v>0</v>
      </c>
      <c r="AJ12" s="101">
        <f>SUM(AK12:AS12)</f>
        <v>1070</v>
      </c>
      <c r="AK12" s="101">
        <v>0</v>
      </c>
      <c r="AL12" s="101">
        <v>0</v>
      </c>
      <c r="AM12" s="101">
        <v>1031</v>
      </c>
      <c r="AN12" s="101">
        <v>0</v>
      </c>
      <c r="AO12" s="101">
        <v>0</v>
      </c>
      <c r="AP12" s="101">
        <v>0</v>
      </c>
      <c r="AQ12" s="101">
        <v>0</v>
      </c>
      <c r="AR12" s="101">
        <v>3</v>
      </c>
      <c r="AS12" s="101">
        <v>36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10</v>
      </c>
      <c r="B13" s="111" t="s">
        <v>272</v>
      </c>
      <c r="C13" s="99" t="s">
        <v>273</v>
      </c>
      <c r="D13" s="101">
        <f>SUM(E13,+H13,+K13)</f>
        <v>14465</v>
      </c>
      <c r="E13" s="101">
        <f>SUM(F13:G13)</f>
        <v>0</v>
      </c>
      <c r="F13" s="101">
        <v>0</v>
      </c>
      <c r="G13" s="101">
        <v>0</v>
      </c>
      <c r="H13" s="101">
        <f>SUM(I13:J13)</f>
        <v>0</v>
      </c>
      <c r="I13" s="101">
        <v>0</v>
      </c>
      <c r="J13" s="101">
        <v>0</v>
      </c>
      <c r="K13" s="101">
        <f>SUM(L13:M13)</f>
        <v>14465</v>
      </c>
      <c r="L13" s="101">
        <v>1520</v>
      </c>
      <c r="M13" s="101">
        <v>12945</v>
      </c>
      <c r="N13" s="101">
        <f>SUM(O13,+V13,+AC13)</f>
        <v>14465</v>
      </c>
      <c r="O13" s="101">
        <f>SUM(P13:U13)</f>
        <v>1520</v>
      </c>
      <c r="P13" s="101">
        <v>1520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f>SUM(W13:AB13)</f>
        <v>12945</v>
      </c>
      <c r="W13" s="101">
        <v>12945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f>SUM(AD13:AE13)</f>
        <v>0</v>
      </c>
      <c r="AD13" s="101">
        <v>0</v>
      </c>
      <c r="AE13" s="101">
        <v>0</v>
      </c>
      <c r="AF13" s="101">
        <f>SUM(AG13:AI13)</f>
        <v>13</v>
      </c>
      <c r="AG13" s="101">
        <v>13</v>
      </c>
      <c r="AH13" s="101">
        <v>0</v>
      </c>
      <c r="AI13" s="101">
        <v>0</v>
      </c>
      <c r="AJ13" s="101">
        <f>SUM(AK13:AS13)</f>
        <v>13</v>
      </c>
      <c r="AK13" s="101">
        <v>0</v>
      </c>
      <c r="AL13" s="101">
        <v>0</v>
      </c>
      <c r="AM13" s="101">
        <v>13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f>SUM(AU13:AY13)</f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20</v>
      </c>
      <c r="BA13" s="101">
        <v>20</v>
      </c>
      <c r="BB13" s="101">
        <v>0</v>
      </c>
      <c r="BC13" s="101">
        <v>0</v>
      </c>
    </row>
    <row r="14" spans="1:55" s="103" customFormat="1" ht="13.5" customHeight="1">
      <c r="A14" s="113" t="s">
        <v>10</v>
      </c>
      <c r="B14" s="111" t="s">
        <v>274</v>
      </c>
      <c r="C14" s="99" t="s">
        <v>275</v>
      </c>
      <c r="D14" s="101">
        <f>SUM(E14,+H14,+K14)</f>
        <v>6637</v>
      </c>
      <c r="E14" s="101">
        <f>SUM(F14:G14)</f>
        <v>0</v>
      </c>
      <c r="F14" s="101">
        <v>0</v>
      </c>
      <c r="G14" s="101">
        <v>0</v>
      </c>
      <c r="H14" s="101">
        <f>SUM(I14:J14)</f>
        <v>6397</v>
      </c>
      <c r="I14" s="101">
        <v>863</v>
      </c>
      <c r="J14" s="101">
        <v>5534</v>
      </c>
      <c r="K14" s="101">
        <f>SUM(L14:M14)</f>
        <v>240</v>
      </c>
      <c r="L14" s="101">
        <v>240</v>
      </c>
      <c r="M14" s="101">
        <v>0</v>
      </c>
      <c r="N14" s="101">
        <f>SUM(O14,+V14,+AC14)</f>
        <v>6637</v>
      </c>
      <c r="O14" s="101">
        <f>SUM(P14:U14)</f>
        <v>1103</v>
      </c>
      <c r="P14" s="101">
        <v>1103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5534</v>
      </c>
      <c r="W14" s="101">
        <v>5534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0</v>
      </c>
      <c r="AG14" s="101">
        <v>0</v>
      </c>
      <c r="AH14" s="101">
        <v>0</v>
      </c>
      <c r="AI14" s="101">
        <v>0</v>
      </c>
      <c r="AJ14" s="101">
        <f>SUM(AK14:AS14)</f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f>SUM(AU14:AY14)</f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10</v>
      </c>
      <c r="B15" s="111" t="s">
        <v>276</v>
      </c>
      <c r="C15" s="99" t="s">
        <v>277</v>
      </c>
      <c r="D15" s="101">
        <f>SUM(E15,+H15,+K15)</f>
        <v>15675</v>
      </c>
      <c r="E15" s="101">
        <f>SUM(F15:G15)</f>
        <v>0</v>
      </c>
      <c r="F15" s="101">
        <v>0</v>
      </c>
      <c r="G15" s="101">
        <v>0</v>
      </c>
      <c r="H15" s="101">
        <f>SUM(I15:J15)</f>
        <v>0</v>
      </c>
      <c r="I15" s="101">
        <v>0</v>
      </c>
      <c r="J15" s="101">
        <v>0</v>
      </c>
      <c r="K15" s="101">
        <f>SUM(L15:M15)</f>
        <v>15675</v>
      </c>
      <c r="L15" s="101">
        <v>2735</v>
      </c>
      <c r="M15" s="101">
        <v>12940</v>
      </c>
      <c r="N15" s="101">
        <f>SUM(O15,+V15,+AC15)</f>
        <v>15675</v>
      </c>
      <c r="O15" s="101">
        <f>SUM(P15:U15)</f>
        <v>2735</v>
      </c>
      <c r="P15" s="101">
        <v>2735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f>SUM(W15:AB15)</f>
        <v>12940</v>
      </c>
      <c r="W15" s="101">
        <v>12940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f>SUM(AD15:AE15)</f>
        <v>0</v>
      </c>
      <c r="AD15" s="101">
        <v>0</v>
      </c>
      <c r="AE15" s="101">
        <v>0</v>
      </c>
      <c r="AF15" s="101">
        <f>SUM(AG15:AI15)</f>
        <v>441</v>
      </c>
      <c r="AG15" s="101">
        <v>441</v>
      </c>
      <c r="AH15" s="101">
        <v>0</v>
      </c>
      <c r="AI15" s="101">
        <v>0</v>
      </c>
      <c r="AJ15" s="101">
        <f>SUM(AK15:AS15)</f>
        <v>441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441</v>
      </c>
      <c r="AR15" s="101">
        <v>0</v>
      </c>
      <c r="AS15" s="101">
        <v>0</v>
      </c>
      <c r="AT15" s="101">
        <f>SUM(AU15:AY15)</f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0</v>
      </c>
      <c r="BA15" s="101">
        <v>0</v>
      </c>
      <c r="BB15" s="101">
        <v>0</v>
      </c>
      <c r="BC15" s="101">
        <v>0</v>
      </c>
    </row>
    <row r="16" spans="1:55" s="103" customFormat="1" ht="13.5" customHeight="1">
      <c r="A16" s="113" t="s">
        <v>10</v>
      </c>
      <c r="B16" s="111" t="s">
        <v>278</v>
      </c>
      <c r="C16" s="99" t="s">
        <v>279</v>
      </c>
      <c r="D16" s="101">
        <f>SUM(E16,+H16,+K16)</f>
        <v>7554</v>
      </c>
      <c r="E16" s="101">
        <f>SUM(F16:G16)</f>
        <v>0</v>
      </c>
      <c r="F16" s="101">
        <v>0</v>
      </c>
      <c r="G16" s="101">
        <v>0</v>
      </c>
      <c r="H16" s="101">
        <f>SUM(I16:J16)</f>
        <v>0</v>
      </c>
      <c r="I16" s="101">
        <v>0</v>
      </c>
      <c r="J16" s="101">
        <v>0</v>
      </c>
      <c r="K16" s="101">
        <f>SUM(L16:M16)</f>
        <v>7554</v>
      </c>
      <c r="L16" s="101">
        <v>3091</v>
      </c>
      <c r="M16" s="101">
        <v>4463</v>
      </c>
      <c r="N16" s="101">
        <f>SUM(O16,+V16,+AC16)</f>
        <v>7554</v>
      </c>
      <c r="O16" s="101">
        <f>SUM(P16:U16)</f>
        <v>3091</v>
      </c>
      <c r="P16" s="101">
        <v>3091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4463</v>
      </c>
      <c r="W16" s="101">
        <v>4463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250</v>
      </c>
      <c r="AG16" s="101">
        <v>250</v>
      </c>
      <c r="AH16" s="101">
        <v>0</v>
      </c>
      <c r="AI16" s="101">
        <v>0</v>
      </c>
      <c r="AJ16" s="101">
        <f>SUM(AK16:AS16)</f>
        <v>250</v>
      </c>
      <c r="AK16" s="101">
        <v>0</v>
      </c>
      <c r="AL16" s="101">
        <v>0</v>
      </c>
      <c r="AM16" s="101">
        <v>250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f>SUM(AU16:AY16)</f>
        <v>46</v>
      </c>
      <c r="AU16" s="101">
        <v>0</v>
      </c>
      <c r="AV16" s="101">
        <v>0</v>
      </c>
      <c r="AW16" s="101">
        <v>46</v>
      </c>
      <c r="AX16" s="101">
        <v>0</v>
      </c>
      <c r="AY16" s="101">
        <v>0</v>
      </c>
      <c r="AZ16" s="101">
        <f>SUM(BA16:BC16)</f>
        <v>0</v>
      </c>
      <c r="BA16" s="101">
        <v>0</v>
      </c>
      <c r="BB16" s="101">
        <v>0</v>
      </c>
      <c r="BC16" s="101">
        <v>0</v>
      </c>
    </row>
    <row r="17" spans="1:55" s="103" customFormat="1" ht="13.5" customHeight="1">
      <c r="A17" s="113" t="s">
        <v>10</v>
      </c>
      <c r="B17" s="111" t="s">
        <v>280</v>
      </c>
      <c r="C17" s="99" t="s">
        <v>281</v>
      </c>
      <c r="D17" s="101">
        <f>SUM(E17,+H17,+K17)</f>
        <v>13121</v>
      </c>
      <c r="E17" s="101">
        <f>SUM(F17:G17)</f>
        <v>0</v>
      </c>
      <c r="F17" s="101">
        <v>0</v>
      </c>
      <c r="G17" s="101">
        <v>0</v>
      </c>
      <c r="H17" s="101">
        <f>SUM(I17:J17)</f>
        <v>0</v>
      </c>
      <c r="I17" s="101">
        <v>0</v>
      </c>
      <c r="J17" s="101">
        <v>0</v>
      </c>
      <c r="K17" s="101">
        <f>SUM(L17:M17)</f>
        <v>13121</v>
      </c>
      <c r="L17" s="101">
        <v>2419</v>
      </c>
      <c r="M17" s="101">
        <v>10702</v>
      </c>
      <c r="N17" s="101">
        <f>SUM(O17,+V17,+AC17)</f>
        <v>13267</v>
      </c>
      <c r="O17" s="101">
        <f>SUM(P17:U17)</f>
        <v>2419</v>
      </c>
      <c r="P17" s="101">
        <v>2419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f>SUM(W17:AB17)</f>
        <v>10702</v>
      </c>
      <c r="W17" s="101">
        <v>10702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f>SUM(AD17:AE17)</f>
        <v>146</v>
      </c>
      <c r="AD17" s="101">
        <v>146</v>
      </c>
      <c r="AE17" s="101">
        <v>0</v>
      </c>
      <c r="AF17" s="101">
        <f>SUM(AG17:AI17)</f>
        <v>24</v>
      </c>
      <c r="AG17" s="101">
        <v>24</v>
      </c>
      <c r="AH17" s="101">
        <v>0</v>
      </c>
      <c r="AI17" s="101">
        <v>0</v>
      </c>
      <c r="AJ17" s="101">
        <f>SUM(AK17:AS17)</f>
        <v>24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24</v>
      </c>
      <c r="AR17" s="101">
        <v>0</v>
      </c>
      <c r="AS17" s="101">
        <v>0</v>
      </c>
      <c r="AT17" s="101">
        <f>SUM(AU17:AY17)</f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>
      <c r="A18" s="113" t="s">
        <v>10</v>
      </c>
      <c r="B18" s="111" t="s">
        <v>282</v>
      </c>
      <c r="C18" s="99" t="s">
        <v>283</v>
      </c>
      <c r="D18" s="101">
        <f>SUM(E18,+H18,+K18)</f>
        <v>21662</v>
      </c>
      <c r="E18" s="101">
        <f>SUM(F18:G18)</f>
        <v>0</v>
      </c>
      <c r="F18" s="101">
        <v>0</v>
      </c>
      <c r="G18" s="101">
        <v>0</v>
      </c>
      <c r="H18" s="101">
        <f>SUM(I18:J18)</f>
        <v>11259</v>
      </c>
      <c r="I18" s="101">
        <v>11259</v>
      </c>
      <c r="J18" s="101">
        <v>0</v>
      </c>
      <c r="K18" s="101">
        <f>SUM(L18:M18)</f>
        <v>10403</v>
      </c>
      <c r="L18" s="101">
        <v>0</v>
      </c>
      <c r="M18" s="101">
        <v>10403</v>
      </c>
      <c r="N18" s="101">
        <f>SUM(O18,+V18,+AC18)</f>
        <v>22990</v>
      </c>
      <c r="O18" s="101">
        <f>SUM(P18:U18)</f>
        <v>11259</v>
      </c>
      <c r="P18" s="101">
        <v>11259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f>SUM(W18:AB18)</f>
        <v>10403</v>
      </c>
      <c r="W18" s="101">
        <v>10403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1328</v>
      </c>
      <c r="AD18" s="101">
        <v>1328</v>
      </c>
      <c r="AE18" s="101">
        <v>0</v>
      </c>
      <c r="AF18" s="101">
        <f>SUM(AG18:AI18)</f>
        <v>764</v>
      </c>
      <c r="AG18" s="101">
        <v>764</v>
      </c>
      <c r="AH18" s="101">
        <v>0</v>
      </c>
      <c r="AI18" s="101">
        <v>0</v>
      </c>
      <c r="AJ18" s="101">
        <f>SUM(AK18:AS18)</f>
        <v>764</v>
      </c>
      <c r="AK18" s="101">
        <v>0</v>
      </c>
      <c r="AL18" s="101">
        <v>0</v>
      </c>
      <c r="AM18" s="101">
        <v>7</v>
      </c>
      <c r="AN18" s="101">
        <v>0</v>
      </c>
      <c r="AO18" s="101">
        <v>0</v>
      </c>
      <c r="AP18" s="101">
        <v>0</v>
      </c>
      <c r="AQ18" s="101">
        <v>757</v>
      </c>
      <c r="AR18" s="101">
        <v>0</v>
      </c>
      <c r="AS18" s="101">
        <v>0</v>
      </c>
      <c r="AT18" s="101">
        <f>SUM(AU18:AY18)</f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10</v>
      </c>
      <c r="B19" s="111" t="s">
        <v>284</v>
      </c>
      <c r="C19" s="99" t="s">
        <v>285</v>
      </c>
      <c r="D19" s="101">
        <f>SUM(E19,+H19,+K19)</f>
        <v>15129</v>
      </c>
      <c r="E19" s="101">
        <f>SUM(F19:G19)</f>
        <v>0</v>
      </c>
      <c r="F19" s="101">
        <v>0</v>
      </c>
      <c r="G19" s="101">
        <v>0</v>
      </c>
      <c r="H19" s="101">
        <f>SUM(I19:J19)</f>
        <v>0</v>
      </c>
      <c r="I19" s="101">
        <v>0</v>
      </c>
      <c r="J19" s="101">
        <v>0</v>
      </c>
      <c r="K19" s="101">
        <f>SUM(L19:M19)</f>
        <v>15129</v>
      </c>
      <c r="L19" s="101">
        <v>1860</v>
      </c>
      <c r="M19" s="101">
        <v>13269</v>
      </c>
      <c r="N19" s="101">
        <f>SUM(O19,+V19,+AC19)</f>
        <v>15129</v>
      </c>
      <c r="O19" s="101">
        <f>SUM(P19:U19)</f>
        <v>1860</v>
      </c>
      <c r="P19" s="101">
        <v>1860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f>SUM(W19:AB19)</f>
        <v>13269</v>
      </c>
      <c r="W19" s="101">
        <v>13269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f>SUM(AD19:AE19)</f>
        <v>0</v>
      </c>
      <c r="AD19" s="101">
        <v>0</v>
      </c>
      <c r="AE19" s="101">
        <v>0</v>
      </c>
      <c r="AF19" s="101">
        <f>SUM(AG19:AI19)</f>
        <v>118</v>
      </c>
      <c r="AG19" s="101">
        <v>118</v>
      </c>
      <c r="AH19" s="101">
        <v>0</v>
      </c>
      <c r="AI19" s="101">
        <v>0</v>
      </c>
      <c r="AJ19" s="101">
        <f>SUM(AK19:AS19)</f>
        <v>118</v>
      </c>
      <c r="AK19" s="101">
        <v>0</v>
      </c>
      <c r="AL19" s="101">
        <v>0</v>
      </c>
      <c r="AM19" s="101">
        <v>118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f>SUM(AU19:AY19)</f>
        <v>11</v>
      </c>
      <c r="AU19" s="101">
        <v>0</v>
      </c>
      <c r="AV19" s="101">
        <v>0</v>
      </c>
      <c r="AW19" s="101">
        <v>11</v>
      </c>
      <c r="AX19" s="101">
        <v>0</v>
      </c>
      <c r="AY19" s="101">
        <v>0</v>
      </c>
      <c r="AZ19" s="101">
        <f>SUM(BA19:BC19)</f>
        <v>165</v>
      </c>
      <c r="BA19" s="101">
        <v>165</v>
      </c>
      <c r="BB19" s="101">
        <v>0</v>
      </c>
      <c r="BC19" s="101">
        <v>0</v>
      </c>
    </row>
    <row r="20" spans="1:55" s="103" customFormat="1" ht="13.5" customHeight="1">
      <c r="A20" s="113" t="s">
        <v>10</v>
      </c>
      <c r="B20" s="111" t="s">
        <v>286</v>
      </c>
      <c r="C20" s="99" t="s">
        <v>287</v>
      </c>
      <c r="D20" s="101">
        <f>SUM(E20,+H20,+K20)</f>
        <v>26390</v>
      </c>
      <c r="E20" s="101">
        <f>SUM(F20:G20)</f>
        <v>0</v>
      </c>
      <c r="F20" s="101">
        <v>0</v>
      </c>
      <c r="G20" s="101">
        <v>0</v>
      </c>
      <c r="H20" s="101">
        <f>SUM(I20:J20)</f>
        <v>361</v>
      </c>
      <c r="I20" s="101">
        <v>85</v>
      </c>
      <c r="J20" s="101">
        <v>276</v>
      </c>
      <c r="K20" s="101">
        <f>SUM(L20:M20)</f>
        <v>26029</v>
      </c>
      <c r="L20" s="101">
        <v>2701</v>
      </c>
      <c r="M20" s="101">
        <v>23328</v>
      </c>
      <c r="N20" s="101">
        <f>SUM(O20,+V20,+AC20)</f>
        <v>26409</v>
      </c>
      <c r="O20" s="101">
        <f>SUM(P20:U20)</f>
        <v>2786</v>
      </c>
      <c r="P20" s="101">
        <v>2786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23604</v>
      </c>
      <c r="W20" s="101">
        <v>23604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19</v>
      </c>
      <c r="AD20" s="101">
        <v>19</v>
      </c>
      <c r="AE20" s="101">
        <v>0</v>
      </c>
      <c r="AF20" s="101">
        <f>SUM(AG20:AI20)</f>
        <v>957</v>
      </c>
      <c r="AG20" s="101">
        <v>957</v>
      </c>
      <c r="AH20" s="101">
        <v>0</v>
      </c>
      <c r="AI20" s="101">
        <v>0</v>
      </c>
      <c r="AJ20" s="101">
        <f>SUM(AK20:AS20)</f>
        <v>957</v>
      </c>
      <c r="AK20" s="101">
        <v>0</v>
      </c>
      <c r="AL20" s="101">
        <v>0</v>
      </c>
      <c r="AM20" s="101">
        <v>957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f>SUM(AU20:AY20)</f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0</v>
      </c>
      <c r="BA20" s="101">
        <v>0</v>
      </c>
      <c r="BB20" s="101">
        <v>0</v>
      </c>
      <c r="BC20" s="101">
        <v>0</v>
      </c>
    </row>
    <row r="21" spans="1:55" s="103" customFormat="1" ht="13.5" customHeight="1">
      <c r="A21" s="113" t="s">
        <v>10</v>
      </c>
      <c r="B21" s="111" t="s">
        <v>288</v>
      </c>
      <c r="C21" s="99" t="s">
        <v>289</v>
      </c>
      <c r="D21" s="101">
        <f>SUM(E21,+H21,+K21)</f>
        <v>9609</v>
      </c>
      <c r="E21" s="101">
        <f>SUM(F21:G21)</f>
        <v>0</v>
      </c>
      <c r="F21" s="101">
        <v>0</v>
      </c>
      <c r="G21" s="101">
        <v>0</v>
      </c>
      <c r="H21" s="101">
        <f>SUM(I21:J21)</f>
        <v>0</v>
      </c>
      <c r="I21" s="101">
        <v>0</v>
      </c>
      <c r="J21" s="101">
        <v>0</v>
      </c>
      <c r="K21" s="101">
        <f>SUM(L21:M21)</f>
        <v>9609</v>
      </c>
      <c r="L21" s="101">
        <v>2039</v>
      </c>
      <c r="M21" s="101">
        <v>7570</v>
      </c>
      <c r="N21" s="101">
        <f>SUM(O21,+V21,+AC21)</f>
        <v>9609</v>
      </c>
      <c r="O21" s="101">
        <f>SUM(P21:U21)</f>
        <v>2039</v>
      </c>
      <c r="P21" s="101">
        <v>2039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7570</v>
      </c>
      <c r="W21" s="101">
        <v>7570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265</v>
      </c>
      <c r="AG21" s="101">
        <v>265</v>
      </c>
      <c r="AH21" s="101">
        <v>0</v>
      </c>
      <c r="AI21" s="101">
        <v>0</v>
      </c>
      <c r="AJ21" s="101">
        <f>SUM(AK21:AS21)</f>
        <v>265</v>
      </c>
      <c r="AK21" s="101">
        <v>0</v>
      </c>
      <c r="AL21" s="101">
        <v>0</v>
      </c>
      <c r="AM21" s="101">
        <v>265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f>SUM(AU21:AY21)</f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0</v>
      </c>
      <c r="BA21" s="101">
        <v>0</v>
      </c>
      <c r="BB21" s="101">
        <v>0</v>
      </c>
      <c r="BC21" s="101">
        <v>0</v>
      </c>
    </row>
    <row r="22" spans="1:55" s="103" customFormat="1" ht="13.5" customHeight="1">
      <c r="A22" s="113" t="s">
        <v>10</v>
      </c>
      <c r="B22" s="111" t="s">
        <v>290</v>
      </c>
      <c r="C22" s="99" t="s">
        <v>291</v>
      </c>
      <c r="D22" s="101">
        <f>SUM(E22,+H22,+K22)</f>
        <v>92</v>
      </c>
      <c r="E22" s="101">
        <f>SUM(F22:G22)</f>
        <v>0</v>
      </c>
      <c r="F22" s="101">
        <v>0</v>
      </c>
      <c r="G22" s="101">
        <v>0</v>
      </c>
      <c r="H22" s="101">
        <f>SUM(I22:J22)</f>
        <v>0</v>
      </c>
      <c r="I22" s="101">
        <v>0</v>
      </c>
      <c r="J22" s="101">
        <v>0</v>
      </c>
      <c r="K22" s="101">
        <f>SUM(L22:M22)</f>
        <v>92</v>
      </c>
      <c r="L22" s="101">
        <v>42</v>
      </c>
      <c r="M22" s="101">
        <v>50</v>
      </c>
      <c r="N22" s="101">
        <f>SUM(O22,+V22,+AC22)</f>
        <v>92</v>
      </c>
      <c r="O22" s="101">
        <f>SUM(P22:U22)</f>
        <v>42</v>
      </c>
      <c r="P22" s="101">
        <v>42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50</v>
      </c>
      <c r="W22" s="101">
        <v>50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0</v>
      </c>
      <c r="AG22" s="101">
        <v>0</v>
      </c>
      <c r="AH22" s="101">
        <v>0</v>
      </c>
      <c r="AI22" s="101">
        <v>0</v>
      </c>
      <c r="AJ22" s="101">
        <f>SUM(AK22:AS22)</f>
        <v>0</v>
      </c>
      <c r="AK22" s="101">
        <v>0</v>
      </c>
      <c r="AL22" s="101">
        <v>0</v>
      </c>
      <c r="AM22" s="101">
        <v>0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f>SUM(AU22:AY22)</f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>
      <c r="A23" s="113" t="s">
        <v>10</v>
      </c>
      <c r="B23" s="111" t="s">
        <v>292</v>
      </c>
      <c r="C23" s="99" t="s">
        <v>293</v>
      </c>
      <c r="D23" s="101">
        <f>SUM(E23,+H23,+K23)</f>
        <v>6147</v>
      </c>
      <c r="E23" s="101">
        <f>SUM(F23:G23)</f>
        <v>0</v>
      </c>
      <c r="F23" s="101">
        <v>0</v>
      </c>
      <c r="G23" s="101">
        <v>0</v>
      </c>
      <c r="H23" s="101">
        <f>SUM(I23:J23)</f>
        <v>0</v>
      </c>
      <c r="I23" s="101">
        <v>0</v>
      </c>
      <c r="J23" s="101">
        <v>0</v>
      </c>
      <c r="K23" s="101">
        <f>SUM(L23:M23)</f>
        <v>6147</v>
      </c>
      <c r="L23" s="101">
        <v>313</v>
      </c>
      <c r="M23" s="101">
        <v>5834</v>
      </c>
      <c r="N23" s="101">
        <f>SUM(O23,+V23,+AC23)</f>
        <v>6147</v>
      </c>
      <c r="O23" s="101">
        <f>SUM(P23:U23)</f>
        <v>313</v>
      </c>
      <c r="P23" s="101">
        <v>313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5834</v>
      </c>
      <c r="W23" s="101">
        <v>5834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0</v>
      </c>
      <c r="AD23" s="101">
        <v>0</v>
      </c>
      <c r="AE23" s="101">
        <v>0</v>
      </c>
      <c r="AF23" s="101">
        <f>SUM(AG23:AI23)</f>
        <v>11</v>
      </c>
      <c r="AG23" s="101">
        <v>11</v>
      </c>
      <c r="AH23" s="101">
        <v>0</v>
      </c>
      <c r="AI23" s="101">
        <v>0</v>
      </c>
      <c r="AJ23" s="101">
        <f>SUM(AK23:AS23)</f>
        <v>11</v>
      </c>
      <c r="AK23" s="101">
        <v>0</v>
      </c>
      <c r="AL23" s="101">
        <v>0</v>
      </c>
      <c r="AM23" s="101">
        <v>0</v>
      </c>
      <c r="AN23" s="101">
        <v>0</v>
      </c>
      <c r="AO23" s="101">
        <v>0</v>
      </c>
      <c r="AP23" s="101">
        <v>0</v>
      </c>
      <c r="AQ23" s="101">
        <v>11</v>
      </c>
      <c r="AR23" s="101">
        <v>0</v>
      </c>
      <c r="AS23" s="101">
        <v>0</v>
      </c>
      <c r="AT23" s="101">
        <f>SUM(AU23:AY23)</f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0</v>
      </c>
      <c r="BA23" s="101">
        <v>0</v>
      </c>
      <c r="BB23" s="101">
        <v>0</v>
      </c>
      <c r="BC23" s="101">
        <v>0</v>
      </c>
    </row>
    <row r="24" spans="1:55" s="103" customFormat="1" ht="13.5" customHeight="1">
      <c r="A24" s="113" t="s">
        <v>10</v>
      </c>
      <c r="B24" s="111" t="s">
        <v>294</v>
      </c>
      <c r="C24" s="99" t="s">
        <v>295</v>
      </c>
      <c r="D24" s="101">
        <f>SUM(E24,+H24,+K24)</f>
        <v>7727</v>
      </c>
      <c r="E24" s="101">
        <f>SUM(F24:G24)</f>
        <v>0</v>
      </c>
      <c r="F24" s="101">
        <v>0</v>
      </c>
      <c r="G24" s="101">
        <v>0</v>
      </c>
      <c r="H24" s="101">
        <f>SUM(I24:J24)</f>
        <v>0</v>
      </c>
      <c r="I24" s="101">
        <v>0</v>
      </c>
      <c r="J24" s="101">
        <v>0</v>
      </c>
      <c r="K24" s="101">
        <f>SUM(L24:M24)</f>
        <v>7727</v>
      </c>
      <c r="L24" s="101">
        <v>1026</v>
      </c>
      <c r="M24" s="101">
        <v>6701</v>
      </c>
      <c r="N24" s="101">
        <f>SUM(O24,+V24,+AC24)</f>
        <v>7795</v>
      </c>
      <c r="O24" s="101">
        <f>SUM(P24:U24)</f>
        <v>1026</v>
      </c>
      <c r="P24" s="101">
        <v>1026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6701</v>
      </c>
      <c r="W24" s="101">
        <v>6701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68</v>
      </c>
      <c r="AD24" s="101">
        <v>68</v>
      </c>
      <c r="AE24" s="101">
        <v>0</v>
      </c>
      <c r="AF24" s="101">
        <f>SUM(AG24:AI24)</f>
        <v>14</v>
      </c>
      <c r="AG24" s="101">
        <v>14</v>
      </c>
      <c r="AH24" s="101">
        <v>0</v>
      </c>
      <c r="AI24" s="101">
        <v>0</v>
      </c>
      <c r="AJ24" s="101">
        <f>SUM(AK24:AS24)</f>
        <v>14</v>
      </c>
      <c r="AK24" s="101">
        <v>0</v>
      </c>
      <c r="AL24" s="101">
        <v>0</v>
      </c>
      <c r="AM24" s="101">
        <v>7</v>
      </c>
      <c r="AN24" s="101">
        <v>0</v>
      </c>
      <c r="AO24" s="101">
        <v>0</v>
      </c>
      <c r="AP24" s="101">
        <v>0</v>
      </c>
      <c r="AQ24" s="101">
        <v>0</v>
      </c>
      <c r="AR24" s="101">
        <v>1</v>
      </c>
      <c r="AS24" s="101">
        <v>6</v>
      </c>
      <c r="AT24" s="101">
        <f>SUM(AU24:AY24)</f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59</v>
      </c>
      <c r="BA24" s="101">
        <v>59</v>
      </c>
      <c r="BB24" s="101">
        <v>0</v>
      </c>
      <c r="BC24" s="101">
        <v>0</v>
      </c>
    </row>
    <row r="25" spans="1:55" s="103" customFormat="1" ht="13.5" customHeight="1">
      <c r="A25" s="113" t="s">
        <v>10</v>
      </c>
      <c r="B25" s="111" t="s">
        <v>296</v>
      </c>
      <c r="C25" s="99" t="s">
        <v>297</v>
      </c>
      <c r="D25" s="101">
        <f>SUM(E25,+H25,+K25)</f>
        <v>12213</v>
      </c>
      <c r="E25" s="101">
        <f>SUM(F25:G25)</f>
        <v>0</v>
      </c>
      <c r="F25" s="101">
        <v>0</v>
      </c>
      <c r="G25" s="101">
        <v>0</v>
      </c>
      <c r="H25" s="101">
        <f>SUM(I25:J25)</f>
        <v>0</v>
      </c>
      <c r="I25" s="101">
        <v>0</v>
      </c>
      <c r="J25" s="101">
        <v>0</v>
      </c>
      <c r="K25" s="101">
        <f>SUM(L25:M25)</f>
        <v>12213</v>
      </c>
      <c r="L25" s="101">
        <v>1520</v>
      </c>
      <c r="M25" s="101">
        <v>10693</v>
      </c>
      <c r="N25" s="101">
        <f>SUM(O25,+V25,+AC25)</f>
        <v>12221</v>
      </c>
      <c r="O25" s="101">
        <f>SUM(P25:U25)</f>
        <v>1520</v>
      </c>
      <c r="P25" s="101">
        <v>1520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f>SUM(W25:AB25)</f>
        <v>10693</v>
      </c>
      <c r="W25" s="101">
        <v>10693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f>SUM(AD25:AE25)</f>
        <v>8</v>
      </c>
      <c r="AD25" s="101">
        <v>8</v>
      </c>
      <c r="AE25" s="101">
        <v>0</v>
      </c>
      <c r="AF25" s="101">
        <f>SUM(AG25:AI25)</f>
        <v>24</v>
      </c>
      <c r="AG25" s="101">
        <v>24</v>
      </c>
      <c r="AH25" s="101">
        <v>0</v>
      </c>
      <c r="AI25" s="101">
        <v>0</v>
      </c>
      <c r="AJ25" s="101">
        <f>SUM(AK25:AS25)</f>
        <v>24</v>
      </c>
      <c r="AK25" s="101">
        <v>0</v>
      </c>
      <c r="AL25" s="101">
        <v>0</v>
      </c>
      <c r="AM25" s="101">
        <v>12</v>
      </c>
      <c r="AN25" s="101">
        <v>0</v>
      </c>
      <c r="AO25" s="101">
        <v>0</v>
      </c>
      <c r="AP25" s="101">
        <v>0</v>
      </c>
      <c r="AQ25" s="101">
        <v>0</v>
      </c>
      <c r="AR25" s="101">
        <v>2</v>
      </c>
      <c r="AS25" s="101">
        <v>10</v>
      </c>
      <c r="AT25" s="101">
        <f>SUM(AU25:AY25)</f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93</v>
      </c>
      <c r="BA25" s="101">
        <v>93</v>
      </c>
      <c r="BB25" s="101">
        <v>0</v>
      </c>
      <c r="BC25" s="101">
        <v>0</v>
      </c>
    </row>
    <row r="26" spans="1:55" s="103" customFormat="1" ht="13.5" customHeight="1">
      <c r="A26" s="113"/>
      <c r="B26" s="111"/>
      <c r="C26" s="99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</row>
    <row r="27" spans="1:55" s="103" customFormat="1" ht="13.5" customHeight="1">
      <c r="A27" s="113"/>
      <c r="B27" s="111"/>
      <c r="C27" s="99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</row>
    <row r="28" spans="1:55" s="103" customFormat="1" ht="13.5" customHeight="1">
      <c r="A28" s="113"/>
      <c r="B28" s="111"/>
      <c r="C28" s="99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</row>
    <row r="29" spans="1:55" s="103" customFormat="1" ht="13.5" customHeight="1">
      <c r="A29" s="113"/>
      <c r="B29" s="111"/>
      <c r="C29" s="99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</row>
    <row r="30" spans="1:55" s="103" customFormat="1" ht="13.5" customHeight="1">
      <c r="A30" s="113"/>
      <c r="B30" s="111"/>
      <c r="C30" s="99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</row>
    <row r="31" spans="1:55" s="103" customFormat="1" ht="13.5" customHeight="1">
      <c r="A31" s="113"/>
      <c r="B31" s="111"/>
      <c r="C31" s="99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</row>
    <row r="32" spans="1:55" s="103" customFormat="1" ht="13.5" customHeight="1">
      <c r="A32" s="113"/>
      <c r="B32" s="111"/>
      <c r="C32" s="99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</row>
    <row r="33" spans="1:55" s="103" customFormat="1" ht="13.5" customHeight="1">
      <c r="A33" s="113"/>
      <c r="B33" s="111"/>
      <c r="C33" s="99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</row>
    <row r="34" spans="1:55" s="103" customFormat="1" ht="13.5" customHeight="1">
      <c r="A34" s="113"/>
      <c r="B34" s="111"/>
      <c r="C34" s="99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</row>
    <row r="35" spans="1:55" s="103" customFormat="1" ht="13.5" customHeight="1">
      <c r="A35" s="113"/>
      <c r="B35" s="111"/>
      <c r="C35" s="99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</row>
    <row r="36" spans="1:55" s="103" customFormat="1" ht="13.5" customHeight="1">
      <c r="A36" s="113"/>
      <c r="B36" s="111"/>
      <c r="C36" s="99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</row>
    <row r="37" spans="1:55" s="103" customFormat="1" ht="13.5" customHeight="1">
      <c r="A37" s="113"/>
      <c r="B37" s="111"/>
      <c r="C37" s="99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</row>
    <row r="38" spans="1:55" s="103" customFormat="1" ht="13.5" customHeight="1">
      <c r="A38" s="113"/>
      <c r="B38" s="111"/>
      <c r="C38" s="99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</row>
    <row r="39" spans="1:55" s="103" customFormat="1" ht="13.5" customHeight="1">
      <c r="A39" s="113"/>
      <c r="B39" s="111"/>
      <c r="C39" s="99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</row>
    <row r="40" spans="1:55" s="103" customFormat="1" ht="13.5" customHeight="1">
      <c r="A40" s="113"/>
      <c r="B40" s="111"/>
      <c r="C40" s="99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</row>
    <row r="41" spans="1:55" s="103" customFormat="1" ht="13.5" customHeight="1">
      <c r="A41" s="113"/>
      <c r="B41" s="111"/>
      <c r="C41" s="99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</row>
    <row r="42" spans="1:55" s="103" customFormat="1" ht="13.5" customHeight="1">
      <c r="A42" s="113"/>
      <c r="B42" s="111"/>
      <c r="C42" s="99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</row>
    <row r="43" spans="1:55" s="103" customFormat="1" ht="13.5" customHeight="1">
      <c r="A43" s="113"/>
      <c r="B43" s="111"/>
      <c r="C43" s="99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</row>
    <row r="44" spans="1:55" s="103" customFormat="1" ht="13.5" customHeight="1">
      <c r="A44" s="113"/>
      <c r="B44" s="111"/>
      <c r="C44" s="99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</row>
    <row r="45" spans="1:55" s="103" customFormat="1" ht="13.5" customHeight="1">
      <c r="A45" s="113"/>
      <c r="B45" s="111"/>
      <c r="C45" s="99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</row>
    <row r="46" spans="1:55" s="103" customFormat="1" ht="13.5" customHeight="1">
      <c r="A46" s="113"/>
      <c r="B46" s="111"/>
      <c r="C46" s="99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</row>
    <row r="47" spans="1:55" s="103" customFormat="1" ht="13.5" customHeight="1">
      <c r="A47" s="113"/>
      <c r="B47" s="111"/>
      <c r="C47" s="99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</row>
    <row r="48" spans="1:55" s="103" customFormat="1" ht="13.5" customHeight="1">
      <c r="A48" s="113"/>
      <c r="B48" s="111"/>
      <c r="C48" s="99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</row>
    <row r="49" spans="1:55" s="103" customFormat="1" ht="13.5" customHeight="1">
      <c r="A49" s="113"/>
      <c r="B49" s="111"/>
      <c r="C49" s="99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</row>
    <row r="50" spans="1:55" s="103" customFormat="1" ht="13.5" customHeight="1">
      <c r="A50" s="113"/>
      <c r="B50" s="111"/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</row>
    <row r="51" spans="1:55" s="103" customFormat="1" ht="13.5" customHeight="1">
      <c r="A51" s="113"/>
      <c r="B51" s="111"/>
      <c r="C51" s="99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</row>
    <row r="52" spans="1:55" s="103" customFormat="1" ht="13.5" customHeight="1">
      <c r="A52" s="113"/>
      <c r="B52" s="111"/>
      <c r="C52" s="99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</row>
    <row r="53" spans="1:55" s="103" customFormat="1" ht="13.5" customHeight="1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25">
    <sortCondition ref="A8:A25"/>
    <sortCondition ref="B8:B25"/>
    <sortCondition ref="C8:C25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24" man="1"/>
    <brk id="31" min="1" max="24" man="1"/>
    <brk id="45" min="1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44000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44201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44202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44203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44204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44205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44206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44207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44208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44209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44210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44211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44212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44213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44214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44322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44341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44461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44462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>
        <f>+水洗化人口等!B26</f>
        <v>0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>
        <f>+水洗化人口等!B27</f>
        <v>0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>
        <f>+水洗化人口等!B28</f>
        <v>0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>
        <f>+水洗化人口等!B29</f>
        <v>0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>
        <f>+水洗化人口等!B30</f>
        <v>0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>
        <f>+水洗化人口等!B31</f>
        <v>0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>
        <f>+水洗化人口等!B32</f>
        <v>0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>
        <f>+水洗化人口等!B33</f>
        <v>0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>
        <f>+水洗化人口等!B34</f>
        <v>0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>
        <f>+水洗化人口等!B35</f>
        <v>0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>
        <f>+水洗化人口等!B36</f>
        <v>0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>
        <f>+水洗化人口等!B37</f>
        <v>0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>
        <f>+水洗化人口等!B38</f>
        <v>0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>
        <f>+水洗化人口等!B39</f>
        <v>0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>
        <f>+水洗化人口等!B40</f>
        <v>0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>
        <f>+水洗化人口等!B41</f>
        <v>0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>
        <f>+水洗化人口等!B42</f>
        <v>0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>
        <f>+水洗化人口等!B43</f>
        <v>0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>
        <f>+水洗化人口等!B44</f>
        <v>0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>
        <f>+水洗化人口等!B45</f>
        <v>0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>
        <f>+水洗化人口等!B46</f>
        <v>0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>
        <f>+水洗化人口等!B47</f>
        <v>0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>
        <f>+水洗化人口等!B48</f>
        <v>0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>
        <f>+水洗化人口等!B49</f>
        <v>0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>
        <f>+水洗化人口等!B50</f>
        <v>0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>
        <f>+水洗化人口等!B51</f>
        <v>0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>
        <f>+水洗化人口等!B52</f>
        <v>0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>
      <c r="AD55" s="10"/>
      <c r="AF55" s="10">
        <f>+水洗化人口等!B55</f>
        <v>0</v>
      </c>
      <c r="AG55" s="10">
        <v>55</v>
      </c>
    </row>
    <row r="56" spans="27:36">
      <c r="AF56" s="10">
        <f>+水洗化人口等!B56</f>
        <v>0</v>
      </c>
      <c r="AG56" s="10">
        <v>56</v>
      </c>
    </row>
    <row r="57" spans="27:36">
      <c r="AF57" s="10">
        <f>+水洗化人口等!B57</f>
        <v>0</v>
      </c>
      <c r="AG57" s="10">
        <v>57</v>
      </c>
    </row>
    <row r="58" spans="27:36">
      <c r="AF58" s="10">
        <f>+水洗化人口等!B58</f>
        <v>0</v>
      </c>
      <c r="AG58" s="10">
        <v>58</v>
      </c>
    </row>
    <row r="59" spans="27:36">
      <c r="AF59" s="10">
        <f>+水洗化人口等!B59</f>
        <v>0</v>
      </c>
      <c r="AG59" s="10">
        <v>59</v>
      </c>
    </row>
    <row r="60" spans="27:36">
      <c r="AF60" s="10">
        <f>+水洗化人口等!B60</f>
        <v>0</v>
      </c>
      <c r="AG60" s="10">
        <v>60</v>
      </c>
    </row>
    <row r="61" spans="27:36">
      <c r="AF61" s="10">
        <f>+水洗化人口等!B61</f>
        <v>0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2023-01-23T01:13:15Z</dcterms:modified>
</cp:coreProperties>
</file>