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2長崎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水洗化人口等!$A$6:$AD$27</definedName>
    <definedName name="_xlnm.Print_Area" localSheetId="2">し尿集計結果!$A$1:$M$37</definedName>
    <definedName name="_xlnm.Print_Area" localSheetId="1">し尿処理状況!$2:$28</definedName>
    <definedName name="_xlnm.Print_Area" localSheetId="0">水洗化人口等!$2:$28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C8" i="2"/>
  <c r="AC9" i="2"/>
  <c r="AC10" i="2"/>
  <c r="N10" i="2" s="1"/>
  <c r="AC11" i="2"/>
  <c r="N11" i="2" s="1"/>
  <c r="AC12" i="2"/>
  <c r="N12" i="2" s="1"/>
  <c r="AC13" i="2"/>
  <c r="AC14" i="2"/>
  <c r="AC15" i="2"/>
  <c r="AC16" i="2"/>
  <c r="N16" i="2" s="1"/>
  <c r="AC17" i="2"/>
  <c r="N17" i="2" s="1"/>
  <c r="AC18" i="2"/>
  <c r="N18" i="2" s="1"/>
  <c r="AC19" i="2"/>
  <c r="AC20" i="2"/>
  <c r="AC21" i="2"/>
  <c r="AC22" i="2"/>
  <c r="N22" i="2" s="1"/>
  <c r="AC23" i="2"/>
  <c r="N23" i="2" s="1"/>
  <c r="AC24" i="2"/>
  <c r="N24" i="2" s="1"/>
  <c r="AC25" i="2"/>
  <c r="AC26" i="2"/>
  <c r="AC27" i="2"/>
  <c r="AC28" i="2"/>
  <c r="N28" i="2" s="1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N8" i="2"/>
  <c r="N9" i="2"/>
  <c r="N13" i="2"/>
  <c r="N14" i="2"/>
  <c r="N15" i="2"/>
  <c r="N19" i="2"/>
  <c r="N20" i="2"/>
  <c r="N21" i="2"/>
  <c r="N25" i="2"/>
  <c r="N26" i="2"/>
  <c r="N27" i="2"/>
  <c r="K8" i="2"/>
  <c r="K9" i="2"/>
  <c r="K10" i="2"/>
  <c r="D10" i="2" s="1"/>
  <c r="K11" i="2"/>
  <c r="D11" i="2" s="1"/>
  <c r="K12" i="2"/>
  <c r="D12" i="2" s="1"/>
  <c r="K13" i="2"/>
  <c r="K14" i="2"/>
  <c r="K15" i="2"/>
  <c r="K16" i="2"/>
  <c r="D16" i="2" s="1"/>
  <c r="K17" i="2"/>
  <c r="D17" i="2" s="1"/>
  <c r="K18" i="2"/>
  <c r="D18" i="2" s="1"/>
  <c r="K19" i="2"/>
  <c r="K20" i="2"/>
  <c r="K21" i="2"/>
  <c r="K22" i="2"/>
  <c r="D22" i="2" s="1"/>
  <c r="K23" i="2"/>
  <c r="D23" i="2" s="1"/>
  <c r="K24" i="2"/>
  <c r="D24" i="2" s="1"/>
  <c r="K25" i="2"/>
  <c r="K26" i="2"/>
  <c r="K27" i="2"/>
  <c r="K28" i="2"/>
  <c r="D28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D8" i="2"/>
  <c r="D9" i="2"/>
  <c r="D13" i="2"/>
  <c r="D14" i="2"/>
  <c r="D15" i="2"/>
  <c r="D19" i="2"/>
  <c r="D20" i="2"/>
  <c r="D21" i="2"/>
  <c r="D25" i="2"/>
  <c r="D26" i="2"/>
  <c r="D27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I8" i="1"/>
  <c r="D8" i="1" s="1"/>
  <c r="I9" i="1"/>
  <c r="D9" i="1" s="1"/>
  <c r="I10" i="1"/>
  <c r="I11" i="1"/>
  <c r="I12" i="1"/>
  <c r="I13" i="1"/>
  <c r="D13" i="1" s="1"/>
  <c r="I14" i="1"/>
  <c r="D14" i="1" s="1"/>
  <c r="I15" i="1"/>
  <c r="D15" i="1" s="1"/>
  <c r="I16" i="1"/>
  <c r="I17" i="1"/>
  <c r="I18" i="1"/>
  <c r="I19" i="1"/>
  <c r="D19" i="1" s="1"/>
  <c r="I20" i="1"/>
  <c r="D20" i="1" s="1"/>
  <c r="I21" i="1"/>
  <c r="D21" i="1" s="1"/>
  <c r="I22" i="1"/>
  <c r="I23" i="1"/>
  <c r="I24" i="1"/>
  <c r="I25" i="1"/>
  <c r="D25" i="1" s="1"/>
  <c r="I26" i="1"/>
  <c r="D26" i="1" s="1"/>
  <c r="I27" i="1"/>
  <c r="D27" i="1" s="1"/>
  <c r="I28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D10" i="1"/>
  <c r="T10" i="1" s="1"/>
  <c r="D11" i="1"/>
  <c r="T11" i="1" s="1"/>
  <c r="D12" i="1"/>
  <c r="J12" i="1" s="1"/>
  <c r="D16" i="1"/>
  <c r="T16" i="1" s="1"/>
  <c r="D17" i="1"/>
  <c r="T17" i="1" s="1"/>
  <c r="D18" i="1"/>
  <c r="L18" i="1" s="1"/>
  <c r="D22" i="1"/>
  <c r="F22" i="1" s="1"/>
  <c r="D23" i="1"/>
  <c r="L23" i="1" s="1"/>
  <c r="D24" i="1"/>
  <c r="L24" i="1" s="1"/>
  <c r="D28" i="1"/>
  <c r="T28" i="1" s="1"/>
  <c r="L25" i="1" l="1"/>
  <c r="T25" i="1"/>
  <c r="N25" i="1"/>
  <c r="J25" i="1"/>
  <c r="F25" i="1"/>
  <c r="T27" i="1"/>
  <c r="N27" i="1"/>
  <c r="J27" i="1"/>
  <c r="L27" i="1"/>
  <c r="F27" i="1"/>
  <c r="F21" i="1"/>
  <c r="T21" i="1"/>
  <c r="N21" i="1"/>
  <c r="J21" i="1"/>
  <c r="L21" i="1"/>
  <c r="J15" i="1"/>
  <c r="T15" i="1"/>
  <c r="N15" i="1"/>
  <c r="F15" i="1"/>
  <c r="L15" i="1"/>
  <c r="N9" i="1"/>
  <c r="T9" i="1"/>
  <c r="L9" i="1"/>
  <c r="J9" i="1"/>
  <c r="F9" i="1"/>
  <c r="T26" i="1"/>
  <c r="L26" i="1"/>
  <c r="N26" i="1"/>
  <c r="J26" i="1"/>
  <c r="F26" i="1"/>
  <c r="N20" i="1"/>
  <c r="J20" i="1"/>
  <c r="L20" i="1"/>
  <c r="T20" i="1"/>
  <c r="F20" i="1"/>
  <c r="L14" i="1"/>
  <c r="T14" i="1"/>
  <c r="N14" i="1"/>
  <c r="J14" i="1"/>
  <c r="F14" i="1"/>
  <c r="L8" i="1"/>
  <c r="T8" i="1"/>
  <c r="N8" i="1"/>
  <c r="J8" i="1"/>
  <c r="F8" i="1"/>
  <c r="L19" i="1"/>
  <c r="T19" i="1"/>
  <c r="N19" i="1"/>
  <c r="J19" i="1"/>
  <c r="F19" i="1"/>
  <c r="L13" i="1"/>
  <c r="T13" i="1"/>
  <c r="N13" i="1"/>
  <c r="J13" i="1"/>
  <c r="F13" i="1"/>
  <c r="F24" i="1"/>
  <c r="J18" i="1"/>
  <c r="N18" i="1"/>
  <c r="T12" i="1"/>
  <c r="F16" i="1"/>
  <c r="F10" i="1"/>
  <c r="J28" i="1"/>
  <c r="L17" i="1"/>
  <c r="L11" i="1"/>
  <c r="L28" i="1"/>
  <c r="L22" i="1"/>
  <c r="L16" i="1"/>
  <c r="L10" i="1"/>
  <c r="F18" i="1"/>
  <c r="N24" i="1"/>
  <c r="T18" i="1"/>
  <c r="F23" i="1"/>
  <c r="F17" i="1"/>
  <c r="F11" i="1"/>
  <c r="J23" i="1"/>
  <c r="J17" i="1"/>
  <c r="J11" i="1"/>
  <c r="N23" i="1"/>
  <c r="N17" i="1"/>
  <c r="N11" i="1"/>
  <c r="T23" i="1"/>
  <c r="J24" i="1"/>
  <c r="F28" i="1"/>
  <c r="J22" i="1"/>
  <c r="J16" i="1"/>
  <c r="J10" i="1"/>
  <c r="N28" i="1"/>
  <c r="N22" i="1"/>
  <c r="N16" i="1"/>
  <c r="N10" i="1"/>
  <c r="T22" i="1"/>
  <c r="N12" i="1"/>
  <c r="T24" i="1"/>
  <c r="L12" i="1"/>
  <c r="F12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<sst xmlns="http://schemas.openxmlformats.org/spreadsheetml/2006/main" count="683" uniqueCount="304">
  <si>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</si>
  <si>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</si>
  <si>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</si>
  <si>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</si>
  <si>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</si>
  <si>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</si>
  <si>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</si>
  <si>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</si>
  <si>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</si>
  <si>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</si>
  <si>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</si>
  <si>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</si>
  <si>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</si>
  <si>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</si>
  <si>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</si>
  <si>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</si>
  <si>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</si>
  <si>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</si>
  <si>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</si>
  <si>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</si>
  <si>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</si>
  <si>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</si>
  <si>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</si>
  <si>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</si>
  <si>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</si>
  <si>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</si>
  <si>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</si>
  <si>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</si>
  <si>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</si>
  <si>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</si>
  <si>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</si>
  <si>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</si>
  <si>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</si>
  <si>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</si>
  <si>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</si>
  <si>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</si>
  <si>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</si>
  <si>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</si>
  <si>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</si>
  <si>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</si>
  <si>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</si>
  <si>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</si>
  <si>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</si>
  <si>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</si>
  <si>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</si>
  <si>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</si>
  <si>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</si>
  <si>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</si>
  <si>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</si>
  <si>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</si>
  <si>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</si>
  <si>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</si>
  <si>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</si>
  <si>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</si>
  <si>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</si>
  <si>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</si>
  <si>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</si>
  <si>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</si>
  <si>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</si>
  <si>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</si>
  <si>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</si>
  <si>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</si>
  <si>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</si>
  <si>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</si>
  <si>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</si>
  <si>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</si>
  <si>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</si>
  <si>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</si>
  <si>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</si>
  <si>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</si>
  <si>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</si>
  <si>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</si>
  <si>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</si>
  <si>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</si>
  <si>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</si>
  <si>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</si>
  <si>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</si>
  <si>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</si>
  <si>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</si>
  <si>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</si>
  <si>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</si>
  <si>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</si>
  <si>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</si>
  <si>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</si>
  <si>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</si>
  <si>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</si>
  <si>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</si>
  <si>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</si>
  <si>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</si>
  <si>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</si>
  <si>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</si>
  <si>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</si>
  <si>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</si>
  <si>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</si>
  <si>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</si>
  <si>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</si>
  <si>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</si>
  <si>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</si>
  <si>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</si>
  <si>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</si>
  <si>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</si>
  <si>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</si>
  <si>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</si>
  <si>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</si>
  <si>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</si>
  <si>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</si>
  <si>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</si>
  <si>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</si>
  <si>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</si>
  <si>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</si>
  <si>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</si>
  <si>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</si>
  <si>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</si>
  <si>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</si>
  <si>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</si>
  <si>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</si>
  <si>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</si>
  <si>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</si>
  <si>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</si>
  <si>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</si>
  <si>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</si>
  <si>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</si>
  <si>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</si>
  <si>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</si>
  <si>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</si>
  <si>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</si>
  <si>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</si>
  <si>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</si>
  <si>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</si>
  <si>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</si>
  <si>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</si>
  <si>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</si>
  <si>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</si>
  <si>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</si>
  <si>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</si>
  <si>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</si>
  <si>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</si>
  <si>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</si>
  <si>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</si>
  <si>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</si>
  <si>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</si>
  <si>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</si>
  <si>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</si>
  <si>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</si>
  <si>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</si>
  <si>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</si>
  <si>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</si>
  <si>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</si>
  <si>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</si>
  <si>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</si>
  <si>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</si>
  <si>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</si>
  <si>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</si>
  <si>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</si>
  <si>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</si>
  <si>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</si>
  <si>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</si>
  <si>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</si>
  <si>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</si>
  <si>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</si>
  <si>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</si>
  <si>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</si>
  <si>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</si>
  <si>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</si>
  <si>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</si>
  <si>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</si>
  <si>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</si>
  <si>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</si>
  <si>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</si>
  <si>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</si>
  <si>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</si>
  <si>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</si>
  <si>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</si>
  <si>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</si>
  <si>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</si>
  <si>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</si>
  <si>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</si>
  <si>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</si>
  <si>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</si>
  <si>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</si>
  <si>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</si>
  <si>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</si>
  <si>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</si>
  <si>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</si>
  <si>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</si>
  <si>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</si>
  <si>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</si>
  <si>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</si>
  <si>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</si>
  <si>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</si>
  <si>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</si>
  <si>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</si>
  <si>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</si>
  <si>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</si>
  <si>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</si>
  <si>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</si>
  <si>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</si>
  <si>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</si>
  <si>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</si>
  <si>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</si>
  <si>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</si>
  <si>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</si>
  <si>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</si>
  <si>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</si>
  <si>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</si>
  <si>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</si>
  <si>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</si>
  <si>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</si>
  <si>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</si>
  <si>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</si>
  <si>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</si>
  <si>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</si>
  <si>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</si>
  <si>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</si>
  <si>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</si>
  <si>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</si>
  <si>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</si>
  <si>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</si>
  <si>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</si>
  <si>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</si>
  <si>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</si>
  <si>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</si>
  <si>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</si>
  <si>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</si>
  <si>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</si>
  <si>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</si>
  <si>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</si>
  <si>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</si>
  <si>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</si>
  <si>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</si>
  <si>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</si>
  <si>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</si>
  <si>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</si>
  <si>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</si>
  <si>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</si>
  <si>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</si>
  <si>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</si>
  <si>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</si>
  <si>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</si>
  <si>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</si>
  <si>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</si>
  <si>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</si>
  <si>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</si>
  <si>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</si>
  <si>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</si>
  <si>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</si>
  <si>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</si>
  <si>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</si>
  <si>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</si>
  <si>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</si>
  <si>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</si>
  <si>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</si>
  <si>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</si>
  <si>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</si>
  <si>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</si>
  <si>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</si>
  <si>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</si>
  <si>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42000</t>
  </si>
  <si>
    <t>水洗化人口等（令和3年度実績）</t>
    <phoneticPr fontId="3"/>
  </si>
  <si>
    <t>し尿処理の状況（令和3年度実績）</t>
    <phoneticPr fontId="3"/>
  </si>
  <si>
    <t>42201</t>
  </si>
  <si>
    <t>長崎市</t>
  </si>
  <si>
    <t/>
  </si>
  <si>
    <t>○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</si>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</sst>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12</v>
      </c>
      <c r="B7" s="127" t="s">
        <v>257</v>
      </c>
      <c r="C7" s="107" t="s">
        <v>199</v>
      </c>
      <c r="D7" s="108">
        <f>+SUM(E7,+I7)</f>
        <v>1321574</v>
      </c>
      <c r="E7" s="108">
        <f>+SUM(G7+H7)</f>
        <v>251677</v>
      </c>
      <c r="F7" s="109">
        <f>IF(D7&gt;0,E7/D7*100,"-")</f>
        <v>19.043731187205559</v>
      </c>
      <c r="G7" s="108">
        <f>SUM(G$8:G$207)</f>
        <v>251315</v>
      </c>
      <c r="H7" s="108">
        <f>SUM(H$8:H$207)</f>
        <v>362</v>
      </c>
      <c r="I7" s="108">
        <f>+SUM(K7,+M7,O7+P7)</f>
        <v>1069897</v>
      </c>
      <c r="J7" s="109">
        <f>IF(D7&gt;0,I7/D7*100,"-")</f>
        <v>80.956268812794434</v>
      </c>
      <c r="K7" s="108">
        <f>SUM(K$8:K$207)</f>
        <v>790279</v>
      </c>
      <c r="L7" s="109">
        <f>IF(D7&gt;0,K7/D7*100,"-")</f>
        <v>59.798316250168362</v>
      </c>
      <c r="M7" s="108">
        <f>SUM(M$8:M$207)</f>
        <v>4847</v>
      </c>
      <c r="N7" s="109">
        <f>IF(D7&gt;0,M7/D7*100,"-")</f>
        <v>0.36675963661512712</v>
      </c>
      <c r="O7" s="106">
        <f>SUM(O$8:O$207)</f>
        <v>28392</v>
      </c>
      <c r="P7" s="108">
        <f>SUM(Q7:S7)</f>
        <v>246379</v>
      </c>
      <c r="Q7" s="108">
        <f>SUM(Q$8:Q$207)</f>
        <v>26546</v>
      </c>
      <c r="R7" s="108">
        <f>SUM(R$8:R$207)</f>
        <v>216742</v>
      </c>
      <c r="S7" s="108">
        <f>SUM(S$8:S$207)</f>
        <v>3091</v>
      </c>
      <c r="T7" s="109">
        <f>IF(D7&gt;0,P7/D7*100,"-")</f>
        <v>18.642845576562493</v>
      </c>
      <c r="U7" s="108">
        <f>SUM(U$8:U$207)</f>
        <v>9007</v>
      </c>
      <c r="V7" s="110">
        <f t="shared" ref="V7:AC7" si="0">COUNTIF(V$8:V$207,"○")</f>
        <v>17</v>
      </c>
      <c r="W7" s="110">
        <f t="shared" si="0"/>
        <v>1</v>
      </c>
      <c r="X7" s="110">
        <f t="shared" si="0"/>
        <v>0</v>
      </c>
      <c r="Y7" s="110">
        <f t="shared" si="0"/>
        <v>3</v>
      </c>
      <c r="Z7" s="110">
        <f t="shared" si="0"/>
        <v>13</v>
      </c>
      <c r="AA7" s="110">
        <f t="shared" si="0"/>
        <v>0</v>
      </c>
      <c r="AB7" s="110">
        <f t="shared" si="0"/>
        <v>0</v>
      </c>
      <c r="AC7" s="110">
        <f t="shared" si="0"/>
        <v>8</v>
      </c>
      <c r="AD7" s="205"/>
      <c r="AE7" s="205"/>
    </row>
    <row r="8" spans="1:31" s="103" customFormat="1" ht="13.5" customHeight="1">
      <c r="A8" s="99" t="s">
        <v>12</v>
      </c>
      <c r="B8" s="100" t="s">
        <v>260</v>
      </c>
      <c r="C8" s="99" t="s">
        <v>261</v>
      </c>
      <c r="D8" s="101">
        <f>+SUM(E8,+I8)</f>
        <v>407106</v>
      </c>
      <c r="E8" s="101">
        <f>+SUM(G8+H8)</f>
        <v>21949</v>
      </c>
      <c r="F8" s="125">
        <f>IF(D8&gt;0,E8/D8*100,"-")</f>
        <v>5.3914705261037668</v>
      </c>
      <c r="G8" s="101">
        <v>21949</v>
      </c>
      <c r="H8" s="101">
        <v>0</v>
      </c>
      <c r="I8" s="101">
        <f>+SUM(K8,+M8,O8+P8)</f>
        <v>385157</v>
      </c>
      <c r="J8" s="102">
        <f>IF(D8&gt;0,I8/D8*100,"-")</f>
        <v>94.608529473896226</v>
      </c>
      <c r="K8" s="101">
        <v>370867</v>
      </c>
      <c r="L8" s="102">
        <f>IF(D8&gt;0,K8/D8*100,"-")</f>
        <v>91.098387152240448</v>
      </c>
      <c r="M8" s="101">
        <v>0</v>
      </c>
      <c r="N8" s="102">
        <f>IF(D8&gt;0,M8/D8*100,"-")</f>
        <v>0</v>
      </c>
      <c r="O8" s="123">
        <v>6060</v>
      </c>
      <c r="P8" s="101">
        <f>SUM(Q8:S8)</f>
        <v>8230</v>
      </c>
      <c r="Q8" s="101">
        <v>889</v>
      </c>
      <c r="R8" s="101">
        <v>7341</v>
      </c>
      <c r="S8" s="101">
        <v>0</v>
      </c>
      <c r="T8" s="102">
        <f>IF(D8&gt;0,P8/D8*100,"-")</f>
        <v>2.0215865155512325</v>
      </c>
      <c r="U8" s="101">
        <v>2881</v>
      </c>
      <c r="V8" s="99" t="s">
        <v>263</v>
      </c>
      <c r="W8" s="99"/>
      <c r="X8" s="99"/>
      <c r="Y8" s="99"/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12</v>
      </c>
      <c r="B9" s="100" t="s">
        <v>264</v>
      </c>
      <c r="C9" s="99" t="s">
        <v>265</v>
      </c>
      <c r="D9" s="101">
        <f>+SUM(E9,+I9)</f>
        <v>243591</v>
      </c>
      <c r="E9" s="101">
        <f>+SUM(G9+H9)</f>
        <v>49926</v>
      </c>
      <c r="F9" s="125">
        <f>IF(D9&gt;0,E9/D9*100,"-")</f>
        <v>20.495831126765768</v>
      </c>
      <c r="G9" s="101">
        <v>49926</v>
      </c>
      <c r="H9" s="101">
        <v>0</v>
      </c>
      <c r="I9" s="101">
        <f>+SUM(K9,+M9,O9+P9)</f>
        <v>193665</v>
      </c>
      <c r="J9" s="102">
        <f>IF(D9&gt;0,I9/D9*100,"-")</f>
        <v>79.504168873234235</v>
      </c>
      <c r="K9" s="101">
        <v>135856</v>
      </c>
      <c r="L9" s="102">
        <f>IF(D9&gt;0,K9/D9*100,"-")</f>
        <v>55.772175490884315</v>
      </c>
      <c r="M9" s="101">
        <v>0</v>
      </c>
      <c r="N9" s="102">
        <f>IF(D9&gt;0,M9/D9*100,"-")</f>
        <v>0</v>
      </c>
      <c r="O9" s="123">
        <v>95</v>
      </c>
      <c r="P9" s="101">
        <f>SUM(Q9:S9)</f>
        <v>57714</v>
      </c>
      <c r="Q9" s="101">
        <v>10997</v>
      </c>
      <c r="R9" s="101">
        <v>46717</v>
      </c>
      <c r="S9" s="101">
        <v>0</v>
      </c>
      <c r="T9" s="102">
        <f>IF(D9&gt;0,P9/D9*100,"-")</f>
        <v>23.69299358350678</v>
      </c>
      <c r="U9" s="101">
        <v>1609</v>
      </c>
      <c r="V9" s="99"/>
      <c r="W9" s="99"/>
      <c r="X9" s="99"/>
      <c r="Y9" s="99" t="s">
        <v>263</v>
      </c>
      <c r="Z9" s="99"/>
      <c r="AA9" s="99"/>
      <c r="AB9" s="99"/>
      <c r="AC9" s="99" t="s">
        <v>263</v>
      </c>
      <c r="AD9" s="206" t="s">
        <v>262</v>
      </c>
      <c r="AE9" s="207"/>
    </row>
    <row r="10" spans="1:31" s="103" customFormat="1" ht="13.5" customHeight="1">
      <c r="A10" s="99" t="s">
        <v>12</v>
      </c>
      <c r="B10" s="100" t="s">
        <v>266</v>
      </c>
      <c r="C10" s="99" t="s">
        <v>267</v>
      </c>
      <c r="D10" s="101">
        <f>+SUM(E10,+I10)</f>
        <v>43750</v>
      </c>
      <c r="E10" s="101">
        <f>+SUM(G10+H10)</f>
        <v>18231</v>
      </c>
      <c r="F10" s="125">
        <f>IF(D10&gt;0,E10/D10*100,"-")</f>
        <v>41.670857142857145</v>
      </c>
      <c r="G10" s="101">
        <v>18231</v>
      </c>
      <c r="H10" s="101">
        <v>0</v>
      </c>
      <c r="I10" s="101">
        <f>+SUM(K10,+M10,O10+P10)</f>
        <v>25519</v>
      </c>
      <c r="J10" s="102">
        <f>IF(D10&gt;0,I10/D10*100,"-")</f>
        <v>58.329142857142855</v>
      </c>
      <c r="K10" s="101">
        <v>0</v>
      </c>
      <c r="L10" s="102">
        <f>IF(D10&gt;0,K10/D10*100,"-")</f>
        <v>0</v>
      </c>
      <c r="M10" s="101">
        <v>482</v>
      </c>
      <c r="N10" s="102">
        <f>IF(D10&gt;0,M10/D10*100,"-")</f>
        <v>1.1017142857142856</v>
      </c>
      <c r="O10" s="123">
        <v>0</v>
      </c>
      <c r="P10" s="101">
        <f>SUM(Q10:S10)</f>
        <v>25037</v>
      </c>
      <c r="Q10" s="101">
        <v>0</v>
      </c>
      <c r="R10" s="101">
        <v>22017</v>
      </c>
      <c r="S10" s="101">
        <v>3020</v>
      </c>
      <c r="T10" s="102">
        <f>IF(D10&gt;0,P10/D10*100,"-")</f>
        <v>57.227428571428575</v>
      </c>
      <c r="U10" s="101">
        <v>402</v>
      </c>
      <c r="V10" s="99" t="s">
        <v>263</v>
      </c>
      <c r="W10" s="99"/>
      <c r="X10" s="99"/>
      <c r="Y10" s="99"/>
      <c r="Z10" s="99" t="s">
        <v>263</v>
      </c>
      <c r="AA10" s="99"/>
      <c r="AB10" s="99"/>
      <c r="AC10" s="99"/>
      <c r="AD10" s="206" t="s">
        <v>262</v>
      </c>
      <c r="AE10" s="207"/>
    </row>
    <row r="11" spans="1:31" s="103" customFormat="1" ht="13.5" customHeight="1">
      <c r="A11" s="99" t="s">
        <v>12</v>
      </c>
      <c r="B11" s="100" t="s">
        <v>268</v>
      </c>
      <c r="C11" s="99" t="s">
        <v>269</v>
      </c>
      <c r="D11" s="101">
        <f>+SUM(E11,+I11)</f>
        <v>135329</v>
      </c>
      <c r="E11" s="101">
        <f>+SUM(G11+H11)</f>
        <v>21413</v>
      </c>
      <c r="F11" s="125">
        <f>IF(D11&gt;0,E11/D11*100,"-")</f>
        <v>15.822920438339159</v>
      </c>
      <c r="G11" s="101">
        <v>21406</v>
      </c>
      <c r="H11" s="101">
        <v>7</v>
      </c>
      <c r="I11" s="101">
        <f>+SUM(K11,+M11,O11+P11)</f>
        <v>113916</v>
      </c>
      <c r="J11" s="102">
        <f>IF(D11&gt;0,I11/D11*100,"-")</f>
        <v>84.177079561660832</v>
      </c>
      <c r="K11" s="101">
        <v>76763</v>
      </c>
      <c r="L11" s="102">
        <f>IF(D11&gt;0,K11/D11*100,"-")</f>
        <v>56.723244832962628</v>
      </c>
      <c r="M11" s="101">
        <v>0</v>
      </c>
      <c r="N11" s="102">
        <f>IF(D11&gt;0,M11/D11*100,"-")</f>
        <v>0</v>
      </c>
      <c r="O11" s="123">
        <v>12791</v>
      </c>
      <c r="P11" s="101">
        <f>SUM(Q11:S11)</f>
        <v>24362</v>
      </c>
      <c r="Q11" s="101">
        <v>1986</v>
      </c>
      <c r="R11" s="101">
        <v>22376</v>
      </c>
      <c r="S11" s="101">
        <v>0</v>
      </c>
      <c r="T11" s="102">
        <f>IF(D11&gt;0,P11/D11*100,"-")</f>
        <v>18.002054252968691</v>
      </c>
      <c r="U11" s="101">
        <v>976</v>
      </c>
      <c r="V11" s="99"/>
      <c r="W11" s="99"/>
      <c r="X11" s="99"/>
      <c r="Y11" s="99" t="s">
        <v>263</v>
      </c>
      <c r="Z11" s="99"/>
      <c r="AA11" s="99"/>
      <c r="AB11" s="99"/>
      <c r="AC11" s="99" t="s">
        <v>263</v>
      </c>
      <c r="AD11" s="206" t="s">
        <v>262</v>
      </c>
      <c r="AE11" s="207"/>
    </row>
    <row r="12" spans="1:31" s="103" customFormat="1" ht="13.5" customHeight="1">
      <c r="A12" s="99" t="s">
        <v>12</v>
      </c>
      <c r="B12" s="100" t="s">
        <v>270</v>
      </c>
      <c r="C12" s="99" t="s">
        <v>271</v>
      </c>
      <c r="D12" s="101">
        <f>+SUM(E12,+I12)</f>
        <v>97772</v>
      </c>
      <c r="E12" s="101">
        <f>+SUM(G12+H12)</f>
        <v>1820</v>
      </c>
      <c r="F12" s="125">
        <f>IF(D12&gt;0,E12/D12*100,"-")</f>
        <v>1.8614736325328316</v>
      </c>
      <c r="G12" s="101">
        <v>1820</v>
      </c>
      <c r="H12" s="101">
        <v>0</v>
      </c>
      <c r="I12" s="101">
        <f>+SUM(K12,+M12,O12+P12)</f>
        <v>95952</v>
      </c>
      <c r="J12" s="102">
        <f>IF(D12&gt;0,I12/D12*100,"-")</f>
        <v>98.138526367467165</v>
      </c>
      <c r="K12" s="101">
        <v>86633</v>
      </c>
      <c r="L12" s="102">
        <f>IF(D12&gt;0,K12/D12*100,"-")</f>
        <v>88.607167696272953</v>
      </c>
      <c r="M12" s="101">
        <v>0</v>
      </c>
      <c r="N12" s="102">
        <f>IF(D12&gt;0,M12/D12*100,"-")</f>
        <v>0</v>
      </c>
      <c r="O12" s="123">
        <v>6427</v>
      </c>
      <c r="P12" s="101">
        <f>SUM(Q12:S12)</f>
        <v>2892</v>
      </c>
      <c r="Q12" s="101">
        <v>47</v>
      </c>
      <c r="R12" s="101">
        <v>2845</v>
      </c>
      <c r="S12" s="101">
        <v>0</v>
      </c>
      <c r="T12" s="102">
        <f>IF(D12&gt;0,P12/D12*100,"-")</f>
        <v>2.9579020578488731</v>
      </c>
      <c r="U12" s="101">
        <v>389</v>
      </c>
      <c r="V12" s="99" t="s">
        <v>263</v>
      </c>
      <c r="W12" s="99"/>
      <c r="X12" s="99"/>
      <c r="Y12" s="99"/>
      <c r="Z12" s="99" t="s">
        <v>263</v>
      </c>
      <c r="AA12" s="99"/>
      <c r="AB12" s="99"/>
      <c r="AC12" s="99"/>
      <c r="AD12" s="206" t="s">
        <v>262</v>
      </c>
      <c r="AE12" s="207"/>
    </row>
    <row r="13" spans="1:31" s="103" customFormat="1" ht="13.5" customHeight="1">
      <c r="A13" s="99" t="s">
        <v>12</v>
      </c>
      <c r="B13" s="100" t="s">
        <v>272</v>
      </c>
      <c r="C13" s="99" t="s">
        <v>273</v>
      </c>
      <c r="D13" s="101">
        <f>+SUM(E13,+I13)</f>
        <v>29509</v>
      </c>
      <c r="E13" s="101">
        <f>+SUM(G13+H13)</f>
        <v>16186</v>
      </c>
      <c r="F13" s="125">
        <f>IF(D13&gt;0,E13/D13*100,"-")</f>
        <v>54.851062387746111</v>
      </c>
      <c r="G13" s="101">
        <v>16186</v>
      </c>
      <c r="H13" s="101">
        <v>0</v>
      </c>
      <c r="I13" s="101">
        <f>+SUM(K13,+M13,O13+P13)</f>
        <v>13323</v>
      </c>
      <c r="J13" s="102">
        <f>IF(D13&gt;0,I13/D13*100,"-")</f>
        <v>45.148937612253889</v>
      </c>
      <c r="K13" s="101">
        <v>0</v>
      </c>
      <c r="L13" s="102">
        <f>IF(D13&gt;0,K13/D13*100,"-")</f>
        <v>0</v>
      </c>
      <c r="M13" s="101">
        <v>251</v>
      </c>
      <c r="N13" s="102">
        <f>IF(D13&gt;0,M13/D13*100,"-")</f>
        <v>0.85058795621674754</v>
      </c>
      <c r="O13" s="123">
        <v>98</v>
      </c>
      <c r="P13" s="101">
        <f>SUM(Q13:S13)</f>
        <v>12974</v>
      </c>
      <c r="Q13" s="101">
        <v>1450</v>
      </c>
      <c r="R13" s="101">
        <v>11524</v>
      </c>
      <c r="S13" s="101">
        <v>0</v>
      </c>
      <c r="T13" s="102">
        <f>IF(D13&gt;0,P13/D13*100,"-")</f>
        <v>43.966247585482392</v>
      </c>
      <c r="U13" s="101">
        <v>89</v>
      </c>
      <c r="V13" s="99" t="s">
        <v>263</v>
      </c>
      <c r="W13" s="99"/>
      <c r="X13" s="99"/>
      <c r="Y13" s="99"/>
      <c r="Z13" s="99"/>
      <c r="AA13" s="99"/>
      <c r="AB13" s="99"/>
      <c r="AC13" s="99" t="s">
        <v>263</v>
      </c>
      <c r="AD13" s="206" t="s">
        <v>262</v>
      </c>
      <c r="AE13" s="207"/>
    </row>
    <row r="14" spans="1:31" s="103" customFormat="1" ht="13.5" customHeight="1">
      <c r="A14" s="99" t="s">
        <v>12</v>
      </c>
      <c r="B14" s="100" t="s">
        <v>274</v>
      </c>
      <c r="C14" s="99" t="s">
        <v>275</v>
      </c>
      <c r="D14" s="101">
        <f>+SUM(E14,+I14)</f>
        <v>21776</v>
      </c>
      <c r="E14" s="101">
        <f>+SUM(G14+H14)</f>
        <v>11312</v>
      </c>
      <c r="F14" s="125">
        <f>IF(D14&gt;0,E14/D14*100,"-")</f>
        <v>51.947097722263045</v>
      </c>
      <c r="G14" s="101">
        <v>11312</v>
      </c>
      <c r="H14" s="101">
        <v>0</v>
      </c>
      <c r="I14" s="101">
        <f>+SUM(K14,+M14,O14+P14)</f>
        <v>10464</v>
      </c>
      <c r="J14" s="102">
        <f>IF(D14&gt;0,I14/D14*100,"-")</f>
        <v>48.052902277736962</v>
      </c>
      <c r="K14" s="101">
        <v>3914</v>
      </c>
      <c r="L14" s="102">
        <f>IF(D14&gt;0,K14/D14*100,"-")</f>
        <v>17.973916238060252</v>
      </c>
      <c r="M14" s="101">
        <v>0</v>
      </c>
      <c r="N14" s="102">
        <f>IF(D14&gt;0,M14/D14*100,"-")</f>
        <v>0</v>
      </c>
      <c r="O14" s="123">
        <v>952</v>
      </c>
      <c r="P14" s="101">
        <f>SUM(Q14:S14)</f>
        <v>5598</v>
      </c>
      <c r="Q14" s="101">
        <v>422</v>
      </c>
      <c r="R14" s="101">
        <v>5176</v>
      </c>
      <c r="S14" s="101">
        <v>0</v>
      </c>
      <c r="T14" s="102">
        <f>IF(D14&gt;0,P14/D14*100,"-")</f>
        <v>25.707200587803086</v>
      </c>
      <c r="U14" s="101">
        <v>198</v>
      </c>
      <c r="V14" s="99" t="s">
        <v>263</v>
      </c>
      <c r="W14" s="99"/>
      <c r="X14" s="99"/>
      <c r="Y14" s="99"/>
      <c r="Z14" s="99"/>
      <c r="AA14" s="99"/>
      <c r="AB14" s="99"/>
      <c r="AC14" s="99" t="s">
        <v>263</v>
      </c>
      <c r="AD14" s="206" t="s">
        <v>262</v>
      </c>
      <c r="AE14" s="207"/>
    </row>
    <row r="15" spans="1:31" s="103" customFormat="1" ht="13.5" customHeight="1">
      <c r="A15" s="99" t="s">
        <v>12</v>
      </c>
      <c r="B15" s="100" t="s">
        <v>276</v>
      </c>
      <c r="C15" s="99" t="s">
        <v>277</v>
      </c>
      <c r="D15" s="101">
        <f>+SUM(E15,+I15)</f>
        <v>28964</v>
      </c>
      <c r="E15" s="101">
        <f>+SUM(G15+H15)</f>
        <v>15844</v>
      </c>
      <c r="F15" s="125">
        <f>IF(D15&gt;0,E15/D15*100,"-")</f>
        <v>54.702389172766196</v>
      </c>
      <c r="G15" s="101">
        <v>15844</v>
      </c>
      <c r="H15" s="101">
        <v>0</v>
      </c>
      <c r="I15" s="101">
        <f>+SUM(K15,+M15,O15+P15)</f>
        <v>13120</v>
      </c>
      <c r="J15" s="102">
        <f>IF(D15&gt;0,I15/D15*100,"-")</f>
        <v>45.297610827233811</v>
      </c>
      <c r="K15" s="101">
        <v>0</v>
      </c>
      <c r="L15" s="102">
        <f>IF(D15&gt;0,K15/D15*100,"-")</f>
        <v>0</v>
      </c>
      <c r="M15" s="101">
        <v>0</v>
      </c>
      <c r="N15" s="102">
        <f>IF(D15&gt;0,M15/D15*100,"-")</f>
        <v>0</v>
      </c>
      <c r="O15" s="123">
        <v>135</v>
      </c>
      <c r="P15" s="101">
        <f>SUM(Q15:S15)</f>
        <v>12985</v>
      </c>
      <c r="Q15" s="101">
        <v>2064</v>
      </c>
      <c r="R15" s="101">
        <v>10921</v>
      </c>
      <c r="S15" s="101">
        <v>0</v>
      </c>
      <c r="T15" s="102">
        <f>IF(D15&gt;0,P15/D15*100,"-")</f>
        <v>44.831514984118215</v>
      </c>
      <c r="U15" s="101">
        <v>176</v>
      </c>
      <c r="V15" s="99" t="s">
        <v>263</v>
      </c>
      <c r="W15" s="99"/>
      <c r="X15" s="99"/>
      <c r="Y15" s="99"/>
      <c r="Z15" s="99" t="s">
        <v>263</v>
      </c>
      <c r="AA15" s="99"/>
      <c r="AB15" s="99"/>
      <c r="AC15" s="99"/>
      <c r="AD15" s="206" t="s">
        <v>262</v>
      </c>
      <c r="AE15" s="207"/>
    </row>
    <row r="16" spans="1:31" s="103" customFormat="1" ht="13.5" customHeight="1">
      <c r="A16" s="99" t="s">
        <v>12</v>
      </c>
      <c r="B16" s="100" t="s">
        <v>278</v>
      </c>
      <c r="C16" s="99" t="s">
        <v>279</v>
      </c>
      <c r="D16" s="101">
        <f>+SUM(E16,+I16)</f>
        <v>25600</v>
      </c>
      <c r="E16" s="101">
        <f>+SUM(G16+H16)</f>
        <v>14454</v>
      </c>
      <c r="F16" s="125">
        <f>IF(D16&gt;0,E16/D16*100,"-")</f>
        <v>56.4609375</v>
      </c>
      <c r="G16" s="101">
        <v>14454</v>
      </c>
      <c r="H16" s="101">
        <v>0</v>
      </c>
      <c r="I16" s="101">
        <f>+SUM(K16,+M16,O16+P16)</f>
        <v>11146</v>
      </c>
      <c r="J16" s="102">
        <f>IF(D16&gt;0,I16/D16*100,"-")</f>
        <v>43.5390625</v>
      </c>
      <c r="K16" s="101">
        <v>1952</v>
      </c>
      <c r="L16" s="102">
        <f>IF(D16&gt;0,K16/D16*100,"-")</f>
        <v>7.625</v>
      </c>
      <c r="M16" s="101">
        <v>0</v>
      </c>
      <c r="N16" s="102">
        <f>IF(D16&gt;0,M16/D16*100,"-")</f>
        <v>0</v>
      </c>
      <c r="O16" s="123">
        <v>1226</v>
      </c>
      <c r="P16" s="101">
        <f>SUM(Q16:S16)</f>
        <v>7968</v>
      </c>
      <c r="Q16" s="101">
        <v>0</v>
      </c>
      <c r="R16" s="101">
        <v>7968</v>
      </c>
      <c r="S16" s="101">
        <v>0</v>
      </c>
      <c r="T16" s="102">
        <f>IF(D16&gt;0,P16/D16*100,"-")</f>
        <v>31.125000000000004</v>
      </c>
      <c r="U16" s="101">
        <v>84</v>
      </c>
      <c r="V16" s="99"/>
      <c r="W16" s="99"/>
      <c r="X16" s="99"/>
      <c r="Y16" s="99" t="s">
        <v>263</v>
      </c>
      <c r="Z16" s="99"/>
      <c r="AA16" s="99"/>
      <c r="AB16" s="99"/>
      <c r="AC16" s="99" t="s">
        <v>263</v>
      </c>
      <c r="AD16" s="206" t="s">
        <v>262</v>
      </c>
      <c r="AE16" s="207"/>
    </row>
    <row r="17" spans="1:31" s="103" customFormat="1" ht="13.5" customHeight="1">
      <c r="A17" s="99" t="s">
        <v>12</v>
      </c>
      <c r="B17" s="100" t="s">
        <v>280</v>
      </c>
      <c r="C17" s="99" t="s">
        <v>281</v>
      </c>
      <c r="D17" s="101">
        <f>+SUM(E17,+I17)</f>
        <v>35093</v>
      </c>
      <c r="E17" s="101">
        <f>+SUM(G17+H17)</f>
        <v>15123</v>
      </c>
      <c r="F17" s="125">
        <f>IF(D17&gt;0,E17/D17*100,"-")</f>
        <v>43.094064343316333</v>
      </c>
      <c r="G17" s="101">
        <v>15123</v>
      </c>
      <c r="H17" s="101">
        <v>0</v>
      </c>
      <c r="I17" s="101">
        <f>+SUM(K17,+M17,O17+P17)</f>
        <v>19970</v>
      </c>
      <c r="J17" s="102">
        <f>IF(D17&gt;0,I17/D17*100,"-")</f>
        <v>56.905935656683667</v>
      </c>
      <c r="K17" s="101">
        <v>0</v>
      </c>
      <c r="L17" s="102">
        <f>IF(D17&gt;0,K17/D17*100,"-")</f>
        <v>0</v>
      </c>
      <c r="M17" s="101">
        <v>0</v>
      </c>
      <c r="N17" s="102">
        <f>IF(D17&gt;0,M17/D17*100,"-")</f>
        <v>0</v>
      </c>
      <c r="O17" s="123">
        <v>46</v>
      </c>
      <c r="P17" s="101">
        <f>SUM(Q17:S17)</f>
        <v>19924</v>
      </c>
      <c r="Q17" s="101">
        <v>3631</v>
      </c>
      <c r="R17" s="101">
        <v>16293</v>
      </c>
      <c r="S17" s="101">
        <v>0</v>
      </c>
      <c r="T17" s="102">
        <f>IF(D17&gt;0,P17/D17*100,"-")</f>
        <v>56.774855384264669</v>
      </c>
      <c r="U17" s="101">
        <v>174</v>
      </c>
      <c r="V17" s="99" t="s">
        <v>263</v>
      </c>
      <c r="W17" s="99"/>
      <c r="X17" s="99"/>
      <c r="Y17" s="99"/>
      <c r="Z17" s="99" t="s">
        <v>263</v>
      </c>
      <c r="AA17" s="99"/>
      <c r="AB17" s="99"/>
      <c r="AC17" s="99"/>
      <c r="AD17" s="206" t="s">
        <v>262</v>
      </c>
      <c r="AE17" s="207"/>
    </row>
    <row r="18" spans="1:31" s="103" customFormat="1" ht="13.5" customHeight="1">
      <c r="A18" s="99" t="s">
        <v>12</v>
      </c>
      <c r="B18" s="100" t="s">
        <v>282</v>
      </c>
      <c r="C18" s="99" t="s">
        <v>283</v>
      </c>
      <c r="D18" s="101">
        <f>+SUM(E18,+I18)</f>
        <v>26518</v>
      </c>
      <c r="E18" s="101">
        <f>+SUM(G18+H18)</f>
        <v>6297</v>
      </c>
      <c r="F18" s="125">
        <f>IF(D18&gt;0,E18/D18*100,"-")</f>
        <v>23.746134700957843</v>
      </c>
      <c r="G18" s="101">
        <v>6297</v>
      </c>
      <c r="H18" s="101">
        <v>0</v>
      </c>
      <c r="I18" s="101">
        <f>+SUM(K18,+M18,O18+P18)</f>
        <v>20221</v>
      </c>
      <c r="J18" s="102">
        <f>IF(D18&gt;0,I18/D18*100,"-")</f>
        <v>76.253865299042161</v>
      </c>
      <c r="K18" s="101">
        <v>2266</v>
      </c>
      <c r="L18" s="102">
        <f>IF(D18&gt;0,K18/D18*100,"-")</f>
        <v>8.5451391507655181</v>
      </c>
      <c r="M18" s="101">
        <v>3346</v>
      </c>
      <c r="N18" s="102">
        <f>IF(D18&gt;0,M18/D18*100,"-")</f>
        <v>12.617844482992686</v>
      </c>
      <c r="O18" s="123">
        <v>0</v>
      </c>
      <c r="P18" s="101">
        <f>SUM(Q18:S18)</f>
        <v>14609</v>
      </c>
      <c r="Q18" s="101">
        <v>267</v>
      </c>
      <c r="R18" s="101">
        <v>14342</v>
      </c>
      <c r="S18" s="101">
        <v>0</v>
      </c>
      <c r="T18" s="102">
        <f>IF(D18&gt;0,P18/D18*100,"-")</f>
        <v>55.090881665283952</v>
      </c>
      <c r="U18" s="101">
        <v>383</v>
      </c>
      <c r="V18" s="99"/>
      <c r="W18" s="99" t="s">
        <v>263</v>
      </c>
      <c r="X18" s="99"/>
      <c r="Y18" s="99"/>
      <c r="Z18" s="99"/>
      <c r="AA18" s="99"/>
      <c r="AB18" s="99"/>
      <c r="AC18" s="99" t="s">
        <v>263</v>
      </c>
      <c r="AD18" s="206" t="s">
        <v>262</v>
      </c>
      <c r="AE18" s="207"/>
    </row>
    <row r="19" spans="1:31" s="103" customFormat="1" ht="13.5" customHeight="1">
      <c r="A19" s="99" t="s">
        <v>12</v>
      </c>
      <c r="B19" s="100" t="s">
        <v>284</v>
      </c>
      <c r="C19" s="99" t="s">
        <v>285</v>
      </c>
      <c r="D19" s="101">
        <f>+SUM(E19,+I19)</f>
        <v>42309</v>
      </c>
      <c r="E19" s="101">
        <f>+SUM(G19+H19)</f>
        <v>16802</v>
      </c>
      <c r="F19" s="125">
        <f>IF(D19&gt;0,E19/D19*100,"-")</f>
        <v>39.712590701741945</v>
      </c>
      <c r="G19" s="101">
        <v>16802</v>
      </c>
      <c r="H19" s="101">
        <v>0</v>
      </c>
      <c r="I19" s="101">
        <f>+SUM(K19,+M19,O19+P19)</f>
        <v>25507</v>
      </c>
      <c r="J19" s="102">
        <f>IF(D19&gt;0,I19/D19*100,"-")</f>
        <v>60.287409298258055</v>
      </c>
      <c r="K19" s="101">
        <v>9142</v>
      </c>
      <c r="L19" s="102">
        <f>IF(D19&gt;0,K19/D19*100,"-")</f>
        <v>21.607695762130987</v>
      </c>
      <c r="M19" s="101">
        <v>0</v>
      </c>
      <c r="N19" s="102">
        <f>IF(D19&gt;0,M19/D19*100,"-")</f>
        <v>0</v>
      </c>
      <c r="O19" s="123">
        <v>0</v>
      </c>
      <c r="P19" s="101">
        <f>SUM(Q19:S19)</f>
        <v>16365</v>
      </c>
      <c r="Q19" s="101">
        <v>777</v>
      </c>
      <c r="R19" s="101">
        <v>15588</v>
      </c>
      <c r="S19" s="101">
        <v>0</v>
      </c>
      <c r="T19" s="102">
        <f>IF(D19&gt;0,P19/D19*100,"-")</f>
        <v>38.679713536127061</v>
      </c>
      <c r="U19" s="101">
        <v>586</v>
      </c>
      <c r="V19" s="99" t="s">
        <v>263</v>
      </c>
      <c r="W19" s="99"/>
      <c r="X19" s="99"/>
      <c r="Y19" s="99"/>
      <c r="Z19" s="99" t="s">
        <v>263</v>
      </c>
      <c r="AA19" s="99"/>
      <c r="AB19" s="99"/>
      <c r="AC19" s="99"/>
      <c r="AD19" s="206" t="s">
        <v>262</v>
      </c>
      <c r="AE19" s="207"/>
    </row>
    <row r="20" spans="1:31" s="103" customFormat="1" ht="13.5" customHeight="1">
      <c r="A20" s="99" t="s">
        <v>12</v>
      </c>
      <c r="B20" s="100" t="s">
        <v>286</v>
      </c>
      <c r="C20" s="99" t="s">
        <v>287</v>
      </c>
      <c r="D20" s="101">
        <f>+SUM(E20,+I20)</f>
        <v>43652</v>
      </c>
      <c r="E20" s="101">
        <f>+SUM(G20+H20)</f>
        <v>18884</v>
      </c>
      <c r="F20" s="125">
        <f>IF(D20&gt;0,E20/D20*100,"-")</f>
        <v>43.260331714468983</v>
      </c>
      <c r="G20" s="101">
        <v>18884</v>
      </c>
      <c r="H20" s="101">
        <v>0</v>
      </c>
      <c r="I20" s="101">
        <f>+SUM(K20,+M20,O20+P20)</f>
        <v>24768</v>
      </c>
      <c r="J20" s="102">
        <f>IF(D20&gt;0,I20/D20*100,"-")</f>
        <v>56.739668285531017</v>
      </c>
      <c r="K20" s="101">
        <v>4697</v>
      </c>
      <c r="L20" s="102">
        <f>IF(D20&gt;0,K20/D20*100,"-")</f>
        <v>10.760102629890955</v>
      </c>
      <c r="M20" s="101">
        <v>535</v>
      </c>
      <c r="N20" s="102">
        <f>IF(D20&gt;0,M20/D20*100,"-")</f>
        <v>1.2256024924402089</v>
      </c>
      <c r="O20" s="123">
        <v>562</v>
      </c>
      <c r="P20" s="101">
        <f>SUM(Q20:S20)</f>
        <v>18974</v>
      </c>
      <c r="Q20" s="101">
        <v>2731</v>
      </c>
      <c r="R20" s="101">
        <v>16243</v>
      </c>
      <c r="S20" s="101">
        <v>0</v>
      </c>
      <c r="T20" s="102">
        <f>IF(D20&gt;0,P20/D20*100,"-")</f>
        <v>43.466507834692571</v>
      </c>
      <c r="U20" s="101">
        <v>328</v>
      </c>
      <c r="V20" s="99" t="s">
        <v>263</v>
      </c>
      <c r="W20" s="99"/>
      <c r="X20" s="99"/>
      <c r="Y20" s="99"/>
      <c r="Z20" s="99" t="s">
        <v>263</v>
      </c>
      <c r="AA20" s="99"/>
      <c r="AB20" s="99"/>
      <c r="AC20" s="99"/>
      <c r="AD20" s="206" t="s">
        <v>262</v>
      </c>
      <c r="AE20" s="207"/>
    </row>
    <row r="21" spans="1:31" s="103" customFormat="1" ht="13.5" customHeight="1">
      <c r="A21" s="99" t="s">
        <v>12</v>
      </c>
      <c r="B21" s="100" t="s">
        <v>288</v>
      </c>
      <c r="C21" s="99" t="s">
        <v>289</v>
      </c>
      <c r="D21" s="101">
        <f>+SUM(E21,+I21)</f>
        <v>40944</v>
      </c>
      <c r="E21" s="101">
        <f>+SUM(G21+H21)</f>
        <v>346</v>
      </c>
      <c r="F21" s="125">
        <f>IF(D21&gt;0,E21/D21*100,"-")</f>
        <v>0.84505666275889024</v>
      </c>
      <c r="G21" s="101">
        <v>337</v>
      </c>
      <c r="H21" s="101">
        <v>9</v>
      </c>
      <c r="I21" s="101">
        <f>+SUM(K21,+M21,O21+P21)</f>
        <v>40598</v>
      </c>
      <c r="J21" s="102">
        <f>IF(D21&gt;0,I21/D21*100,"-")</f>
        <v>99.154943337241107</v>
      </c>
      <c r="K21" s="101">
        <v>40481</v>
      </c>
      <c r="L21" s="102">
        <f>IF(D21&gt;0,K21/D21*100,"-")</f>
        <v>98.869187182493164</v>
      </c>
      <c r="M21" s="101">
        <v>0</v>
      </c>
      <c r="N21" s="102">
        <f>IF(D21&gt;0,M21/D21*100,"-")</f>
        <v>0</v>
      </c>
      <c r="O21" s="123">
        <v>0</v>
      </c>
      <c r="P21" s="101">
        <f>SUM(Q21:S21)</f>
        <v>117</v>
      </c>
      <c r="Q21" s="101">
        <v>0</v>
      </c>
      <c r="R21" s="101">
        <v>117</v>
      </c>
      <c r="S21" s="101">
        <v>0</v>
      </c>
      <c r="T21" s="102">
        <f>IF(D21&gt;0,P21/D21*100,"-")</f>
        <v>0.28575615474794841</v>
      </c>
      <c r="U21" s="101">
        <v>176</v>
      </c>
      <c r="V21" s="99" t="s">
        <v>263</v>
      </c>
      <c r="W21" s="99"/>
      <c r="X21" s="99"/>
      <c r="Y21" s="99"/>
      <c r="Z21" s="99"/>
      <c r="AA21" s="99"/>
      <c r="AB21" s="99"/>
      <c r="AC21" s="99" t="s">
        <v>263</v>
      </c>
      <c r="AD21" s="206" t="s">
        <v>262</v>
      </c>
      <c r="AE21" s="207"/>
    </row>
    <row r="22" spans="1:31" s="103" customFormat="1" ht="13.5" customHeight="1">
      <c r="A22" s="99" t="s">
        <v>12</v>
      </c>
      <c r="B22" s="100" t="s">
        <v>290</v>
      </c>
      <c r="C22" s="99" t="s">
        <v>291</v>
      </c>
      <c r="D22" s="101">
        <f>+SUM(E22,+I22)</f>
        <v>29531</v>
      </c>
      <c r="E22" s="101">
        <f>+SUM(G22+H22)</f>
        <v>200</v>
      </c>
      <c r="F22" s="125">
        <f>IF(D22&gt;0,E22/D22*100,"-")</f>
        <v>0.67725441061934921</v>
      </c>
      <c r="G22" s="101">
        <v>200</v>
      </c>
      <c r="H22" s="101">
        <v>0</v>
      </c>
      <c r="I22" s="101">
        <f>+SUM(K22,+M22,O22+P22)</f>
        <v>29331</v>
      </c>
      <c r="J22" s="102">
        <f>IF(D22&gt;0,I22/D22*100,"-")</f>
        <v>99.322745589380645</v>
      </c>
      <c r="K22" s="101">
        <v>28564</v>
      </c>
      <c r="L22" s="102">
        <f>IF(D22&gt;0,K22/D22*100,"-")</f>
        <v>96.725474924655444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767</v>
      </c>
      <c r="Q22" s="101">
        <v>174</v>
      </c>
      <c r="R22" s="101">
        <v>522</v>
      </c>
      <c r="S22" s="101">
        <v>71</v>
      </c>
      <c r="T22" s="102">
        <f>IF(D22&gt;0,P22/D22*100,"-")</f>
        <v>2.5972706647252042</v>
      </c>
      <c r="U22" s="101">
        <v>279</v>
      </c>
      <c r="V22" s="99" t="s">
        <v>263</v>
      </c>
      <c r="W22" s="99"/>
      <c r="X22" s="99"/>
      <c r="Y22" s="99"/>
      <c r="Z22" s="99" t="s">
        <v>263</v>
      </c>
      <c r="AA22" s="99"/>
      <c r="AB22" s="99"/>
      <c r="AC22" s="99"/>
      <c r="AD22" s="206" t="s">
        <v>262</v>
      </c>
      <c r="AE22" s="207"/>
    </row>
    <row r="23" spans="1:31" s="103" customFormat="1" ht="13.5" customHeight="1">
      <c r="A23" s="99" t="s">
        <v>12</v>
      </c>
      <c r="B23" s="100" t="s">
        <v>292</v>
      </c>
      <c r="C23" s="99" t="s">
        <v>293</v>
      </c>
      <c r="D23" s="101">
        <f>+SUM(E23,+I23)</f>
        <v>7647</v>
      </c>
      <c r="E23" s="101">
        <f>+SUM(G23+H23)</f>
        <v>2334</v>
      </c>
      <c r="F23" s="125">
        <f>IF(D23&gt;0,E23/D23*100,"-")</f>
        <v>30.521773244409573</v>
      </c>
      <c r="G23" s="101">
        <v>2334</v>
      </c>
      <c r="H23" s="101">
        <v>0</v>
      </c>
      <c r="I23" s="101">
        <f>+SUM(K23,+M23,O23+P23)</f>
        <v>5313</v>
      </c>
      <c r="J23" s="102">
        <f>IF(D23&gt;0,I23/D23*100,"-")</f>
        <v>69.478226755590427</v>
      </c>
      <c r="K23" s="101">
        <v>2870</v>
      </c>
      <c r="L23" s="102">
        <f>IF(D23&gt;0,K23/D23*100,"-")</f>
        <v>37.531057931214853</v>
      </c>
      <c r="M23" s="101">
        <v>0</v>
      </c>
      <c r="N23" s="102">
        <f>IF(D23&gt;0,M23/D23*100,"-")</f>
        <v>0</v>
      </c>
      <c r="O23" s="123">
        <v>0</v>
      </c>
      <c r="P23" s="101">
        <f>SUM(Q23:S23)</f>
        <v>2443</v>
      </c>
      <c r="Q23" s="101">
        <v>6</v>
      </c>
      <c r="R23" s="101">
        <v>2437</v>
      </c>
      <c r="S23" s="101">
        <v>0</v>
      </c>
      <c r="T23" s="102">
        <f>IF(D23&gt;0,P23/D23*100,"-")</f>
        <v>31.94716882437557</v>
      </c>
      <c r="U23" s="101">
        <v>41</v>
      </c>
      <c r="V23" s="99" t="s">
        <v>263</v>
      </c>
      <c r="W23" s="99"/>
      <c r="X23" s="99"/>
      <c r="Y23" s="99"/>
      <c r="Z23" s="99" t="s">
        <v>263</v>
      </c>
      <c r="AA23" s="99"/>
      <c r="AB23" s="99"/>
      <c r="AC23" s="99"/>
      <c r="AD23" s="206" t="s">
        <v>262</v>
      </c>
      <c r="AE23" s="207"/>
    </row>
    <row r="24" spans="1:31" s="103" customFormat="1" ht="13.5" customHeight="1">
      <c r="A24" s="99" t="s">
        <v>12</v>
      </c>
      <c r="B24" s="100" t="s">
        <v>294</v>
      </c>
      <c r="C24" s="99" t="s">
        <v>295</v>
      </c>
      <c r="D24" s="101">
        <f>+SUM(E24,+I24)</f>
        <v>13598</v>
      </c>
      <c r="E24" s="101">
        <f>+SUM(G24+H24)</f>
        <v>2836</v>
      </c>
      <c r="F24" s="125">
        <f>IF(D24&gt;0,E24/D24*100,"-")</f>
        <v>20.856008236505367</v>
      </c>
      <c r="G24" s="101">
        <v>2836</v>
      </c>
      <c r="H24" s="101">
        <v>0</v>
      </c>
      <c r="I24" s="101">
        <f>+SUM(K24,+M24,O24+P24)</f>
        <v>10762</v>
      </c>
      <c r="J24" s="102">
        <f>IF(D24&gt;0,I24/D24*100,"-")</f>
        <v>79.14399176349464</v>
      </c>
      <c r="K24" s="101">
        <v>7924</v>
      </c>
      <c r="L24" s="102">
        <f>IF(D24&gt;0,K24/D24*100,"-")</f>
        <v>58.273275481688479</v>
      </c>
      <c r="M24" s="101">
        <v>0</v>
      </c>
      <c r="N24" s="102">
        <f>IF(D24&gt;0,M24/D24*100,"-")</f>
        <v>0</v>
      </c>
      <c r="O24" s="123">
        <v>0</v>
      </c>
      <c r="P24" s="101">
        <f>SUM(Q24:S24)</f>
        <v>2838</v>
      </c>
      <c r="Q24" s="101">
        <v>168</v>
      </c>
      <c r="R24" s="101">
        <v>2670</v>
      </c>
      <c r="S24" s="101">
        <v>0</v>
      </c>
      <c r="T24" s="102">
        <f>IF(D24&gt;0,P24/D24*100,"-")</f>
        <v>20.87071628180615</v>
      </c>
      <c r="U24" s="101">
        <v>78</v>
      </c>
      <c r="V24" s="99" t="s">
        <v>263</v>
      </c>
      <c r="W24" s="99"/>
      <c r="X24" s="99"/>
      <c r="Y24" s="99"/>
      <c r="Z24" s="99" t="s">
        <v>263</v>
      </c>
      <c r="AA24" s="99"/>
      <c r="AB24" s="99"/>
      <c r="AC24" s="99"/>
      <c r="AD24" s="206" t="s">
        <v>262</v>
      </c>
      <c r="AE24" s="207"/>
    </row>
    <row r="25" spans="1:31" s="103" customFormat="1" ht="13.5" customHeight="1">
      <c r="A25" s="99" t="s">
        <v>12</v>
      </c>
      <c r="B25" s="100" t="s">
        <v>296</v>
      </c>
      <c r="C25" s="99" t="s">
        <v>297</v>
      </c>
      <c r="D25" s="101">
        <f>+SUM(E25,+I25)</f>
        <v>14499</v>
      </c>
      <c r="E25" s="101">
        <f>+SUM(G25+H25)</f>
        <v>4071</v>
      </c>
      <c r="F25" s="125">
        <f>IF(D25&gt;0,E25/D25*100,"-")</f>
        <v>28.077798468859921</v>
      </c>
      <c r="G25" s="101">
        <v>4071</v>
      </c>
      <c r="H25" s="101">
        <v>0</v>
      </c>
      <c r="I25" s="101">
        <f>+SUM(K25,+M25,O25+P25)</f>
        <v>10428</v>
      </c>
      <c r="J25" s="102">
        <f>IF(D25&gt;0,I25/D25*100,"-")</f>
        <v>71.922201531140075</v>
      </c>
      <c r="K25" s="101">
        <v>6042</v>
      </c>
      <c r="L25" s="102">
        <f>IF(D25&gt;0,K25/D25*100,"-")</f>
        <v>41.671839437202571</v>
      </c>
      <c r="M25" s="101">
        <v>0</v>
      </c>
      <c r="N25" s="102">
        <f>IF(D25&gt;0,M25/D25*100,"-")</f>
        <v>0</v>
      </c>
      <c r="O25" s="123">
        <v>0</v>
      </c>
      <c r="P25" s="101">
        <f>SUM(Q25:S25)</f>
        <v>4386</v>
      </c>
      <c r="Q25" s="101">
        <v>0</v>
      </c>
      <c r="R25" s="101">
        <v>4386</v>
      </c>
      <c r="S25" s="101">
        <v>0</v>
      </c>
      <c r="T25" s="102">
        <f>IF(D25&gt;0,P25/D25*100,"-")</f>
        <v>30.250362093937511</v>
      </c>
      <c r="U25" s="101">
        <v>34</v>
      </c>
      <c r="V25" s="99" t="s">
        <v>263</v>
      </c>
      <c r="W25" s="99"/>
      <c r="X25" s="99"/>
      <c r="Y25" s="99"/>
      <c r="Z25" s="99" t="s">
        <v>263</v>
      </c>
      <c r="AA25" s="99"/>
      <c r="AB25" s="99"/>
      <c r="AC25" s="99"/>
      <c r="AD25" s="206" t="s">
        <v>262</v>
      </c>
      <c r="AE25" s="207"/>
    </row>
    <row r="26" spans="1:31" s="103" customFormat="1" ht="13.5" customHeight="1">
      <c r="A26" s="99" t="s">
        <v>12</v>
      </c>
      <c r="B26" s="100" t="s">
        <v>298</v>
      </c>
      <c r="C26" s="99" t="s">
        <v>299</v>
      </c>
      <c r="D26" s="101">
        <f>+SUM(E26,+I26)</f>
        <v>2285</v>
      </c>
      <c r="E26" s="101">
        <f>+SUM(G26+H26)</f>
        <v>450</v>
      </c>
      <c r="F26" s="125">
        <f>IF(D26&gt;0,E26/D26*100,"-")</f>
        <v>19.693654266958426</v>
      </c>
      <c r="G26" s="101">
        <v>449</v>
      </c>
      <c r="H26" s="101">
        <v>1</v>
      </c>
      <c r="I26" s="101">
        <f>+SUM(K26,+M26,O26+P26)</f>
        <v>1835</v>
      </c>
      <c r="J26" s="102">
        <f>IF(D26&gt;0,I26/D26*100,"-")</f>
        <v>80.306345733041567</v>
      </c>
      <c r="K26" s="101">
        <v>1025</v>
      </c>
      <c r="L26" s="102">
        <f>IF(D26&gt;0,K26/D26*100,"-")</f>
        <v>44.857768052516413</v>
      </c>
      <c r="M26" s="101">
        <v>0</v>
      </c>
      <c r="N26" s="102">
        <f>IF(D26&gt;0,M26/D26*100,"-")</f>
        <v>0</v>
      </c>
      <c r="O26" s="123">
        <v>0</v>
      </c>
      <c r="P26" s="101">
        <f>SUM(Q26:S26)</f>
        <v>810</v>
      </c>
      <c r="Q26" s="101">
        <v>760</v>
      </c>
      <c r="R26" s="101">
        <v>50</v>
      </c>
      <c r="S26" s="101">
        <v>0</v>
      </c>
      <c r="T26" s="102">
        <f>IF(D26&gt;0,P26/D26*100,"-")</f>
        <v>35.448577680525162</v>
      </c>
      <c r="U26" s="101">
        <v>7</v>
      </c>
      <c r="V26" s="99" t="s">
        <v>263</v>
      </c>
      <c r="W26" s="99"/>
      <c r="X26" s="99"/>
      <c r="Y26" s="99"/>
      <c r="Z26" s="99" t="s">
        <v>263</v>
      </c>
      <c r="AA26" s="99"/>
      <c r="AB26" s="99"/>
      <c r="AC26" s="99"/>
      <c r="AD26" s="206" t="s">
        <v>262</v>
      </c>
      <c r="AE26" s="207"/>
    </row>
    <row r="27" spans="1:31" s="103" customFormat="1" ht="13.5" customHeight="1">
      <c r="A27" s="99" t="s">
        <v>12</v>
      </c>
      <c r="B27" s="100" t="s">
        <v>300</v>
      </c>
      <c r="C27" s="99" t="s">
        <v>301</v>
      </c>
      <c r="D27" s="101">
        <f>+SUM(E27,+I27)</f>
        <v>14027</v>
      </c>
      <c r="E27" s="101">
        <f>+SUM(G27+H27)</f>
        <v>1494</v>
      </c>
      <c r="F27" s="125">
        <f>IF(D27&gt;0,E27/D27*100,"-")</f>
        <v>10.650887573964498</v>
      </c>
      <c r="G27" s="101">
        <v>1494</v>
      </c>
      <c r="H27" s="101">
        <v>0</v>
      </c>
      <c r="I27" s="101">
        <f>+SUM(K27,+M27,O27+P27)</f>
        <v>12533</v>
      </c>
      <c r="J27" s="102">
        <f>IF(D27&gt;0,I27/D27*100,"-")</f>
        <v>89.349112426035504</v>
      </c>
      <c r="K27" s="101">
        <v>11283</v>
      </c>
      <c r="L27" s="102">
        <f>IF(D27&gt;0,K27/D27*100,"-")</f>
        <v>80.437727240322232</v>
      </c>
      <c r="M27" s="101">
        <v>0</v>
      </c>
      <c r="N27" s="102">
        <f>IF(D27&gt;0,M27/D27*100,"-")</f>
        <v>0</v>
      </c>
      <c r="O27" s="123">
        <v>0</v>
      </c>
      <c r="P27" s="101">
        <f>SUM(Q27:S27)</f>
        <v>1250</v>
      </c>
      <c r="Q27" s="101">
        <v>0</v>
      </c>
      <c r="R27" s="101">
        <v>1250</v>
      </c>
      <c r="S27" s="101">
        <v>0</v>
      </c>
      <c r="T27" s="102">
        <f>IF(D27&gt;0,P27/D27*100,"-")</f>
        <v>8.911385185713268</v>
      </c>
      <c r="U27" s="101">
        <v>55</v>
      </c>
      <c r="V27" s="99" t="s">
        <v>263</v>
      </c>
      <c r="W27" s="99"/>
      <c r="X27" s="99"/>
      <c r="Y27" s="99"/>
      <c r="Z27" s="99" t="s">
        <v>263</v>
      </c>
      <c r="AA27" s="99"/>
      <c r="AB27" s="99"/>
      <c r="AC27" s="99"/>
      <c r="AD27" s="206" t="s">
        <v>262</v>
      </c>
      <c r="AE27" s="207"/>
    </row>
    <row r="28" spans="1:31" s="103" customFormat="1" ht="13.5" customHeight="1">
      <c r="A28" s="99" t="s">
        <v>12</v>
      </c>
      <c r="B28" s="100" t="s">
        <v>302</v>
      </c>
      <c r="C28" s="99" t="s">
        <v>303</v>
      </c>
      <c r="D28" s="101">
        <f>+SUM(E28,+I28)</f>
        <v>18074</v>
      </c>
      <c r="E28" s="101">
        <f>+SUM(G28+H28)</f>
        <v>11705</v>
      </c>
      <c r="F28" s="125">
        <f>IF(D28&gt;0,E28/D28*100,"-")</f>
        <v>64.761535907934046</v>
      </c>
      <c r="G28" s="101">
        <v>11360</v>
      </c>
      <c r="H28" s="101">
        <v>345</v>
      </c>
      <c r="I28" s="101">
        <f>+SUM(K28,+M28,O28+P28)</f>
        <v>6369</v>
      </c>
      <c r="J28" s="102">
        <f>IF(D28&gt;0,I28/D28*100,"-")</f>
        <v>35.238464092065954</v>
      </c>
      <c r="K28" s="101">
        <v>0</v>
      </c>
      <c r="L28" s="102">
        <f>IF(D28&gt;0,K28/D28*100,"-")</f>
        <v>0</v>
      </c>
      <c r="M28" s="101">
        <v>233</v>
      </c>
      <c r="N28" s="102">
        <f>IF(D28&gt;0,M28/D28*100,"-")</f>
        <v>1.2891446276419165</v>
      </c>
      <c r="O28" s="123">
        <v>0</v>
      </c>
      <c r="P28" s="101">
        <f>SUM(Q28:S28)</f>
        <v>6136</v>
      </c>
      <c r="Q28" s="101">
        <v>177</v>
      </c>
      <c r="R28" s="101">
        <v>5959</v>
      </c>
      <c r="S28" s="101">
        <v>0</v>
      </c>
      <c r="T28" s="102">
        <f>IF(D28&gt;0,P28/D28*100,"-")</f>
        <v>33.949319464424036</v>
      </c>
      <c r="U28" s="101">
        <v>62</v>
      </c>
      <c r="V28" s="99" t="s">
        <v>263</v>
      </c>
      <c r="W28" s="99"/>
      <c r="X28" s="99"/>
      <c r="Y28" s="99"/>
      <c r="Z28" s="99" t="s">
        <v>263</v>
      </c>
      <c r="AA28" s="99"/>
      <c r="AB28" s="99"/>
      <c r="AC28" s="99"/>
      <c r="AD28" s="206" t="s">
        <v>262</v>
      </c>
      <c r="AE28" s="207"/>
    </row>
    <row r="29" spans="1:31" s="103" customFormat="1" ht="13.5" customHeight="1">
      <c r="A29" s="99"/>
      <c r="B29" s="100"/>
      <c r="C29" s="99"/>
      <c r="D29" s="101"/>
      <c r="E29" s="101"/>
      <c r="F29" s="125"/>
      <c r="G29" s="101"/>
      <c r="H29" s="101"/>
      <c r="I29" s="101"/>
      <c r="J29" s="102"/>
      <c r="K29" s="101"/>
      <c r="L29" s="102"/>
      <c r="M29" s="101"/>
      <c r="N29" s="102"/>
      <c r="O29" s="123"/>
      <c r="P29" s="101"/>
      <c r="Q29" s="101"/>
      <c r="R29" s="101"/>
      <c r="S29" s="101"/>
      <c r="T29" s="102"/>
      <c r="U29" s="101"/>
      <c r="V29" s="99"/>
      <c r="W29" s="99"/>
      <c r="X29" s="99"/>
      <c r="Y29" s="99"/>
      <c r="Z29" s="99"/>
      <c r="AA29" s="99"/>
      <c r="AB29" s="99"/>
      <c r="AC29" s="99"/>
      <c r="AD29" s="207"/>
      <c r="AE29" s="207"/>
    </row>
    <row r="30" spans="1:31" s="103" customFormat="1" ht="13.5" customHeight="1">
      <c r="A30" s="99"/>
      <c r="B30" s="100"/>
      <c r="C30" s="99"/>
      <c r="D30" s="101"/>
      <c r="E30" s="101"/>
      <c r="F30" s="125"/>
      <c r="G30" s="101"/>
      <c r="H30" s="101"/>
      <c r="I30" s="101"/>
      <c r="J30" s="102"/>
      <c r="K30" s="101"/>
      <c r="L30" s="102"/>
      <c r="M30" s="101"/>
      <c r="N30" s="102"/>
      <c r="O30" s="123"/>
      <c r="P30" s="101"/>
      <c r="Q30" s="101"/>
      <c r="R30" s="101"/>
      <c r="S30" s="101"/>
      <c r="T30" s="102"/>
      <c r="U30" s="101"/>
      <c r="V30" s="99"/>
      <c r="W30" s="99"/>
      <c r="X30" s="99"/>
      <c r="Y30" s="99"/>
      <c r="Z30" s="99"/>
      <c r="AA30" s="99"/>
      <c r="AB30" s="99"/>
      <c r="AC30" s="99"/>
      <c r="AD30" s="207"/>
      <c r="AE30" s="207"/>
    </row>
    <row r="31" spans="1:31" s="103" customFormat="1" ht="13.5" customHeight="1">
      <c r="A31" s="99"/>
      <c r="B31" s="100"/>
      <c r="C31" s="99"/>
      <c r="D31" s="101"/>
      <c r="E31" s="101"/>
      <c r="F31" s="125"/>
      <c r="G31" s="101"/>
      <c r="H31" s="101"/>
      <c r="I31" s="101"/>
      <c r="J31" s="102"/>
      <c r="K31" s="101"/>
      <c r="L31" s="102"/>
      <c r="M31" s="101"/>
      <c r="N31" s="102"/>
      <c r="O31" s="123"/>
      <c r="P31" s="101"/>
      <c r="Q31" s="101"/>
      <c r="R31" s="101"/>
      <c r="S31" s="101"/>
      <c r="T31" s="102"/>
      <c r="U31" s="101"/>
      <c r="V31" s="99"/>
      <c r="W31" s="99"/>
      <c r="X31" s="99"/>
      <c r="Y31" s="99"/>
      <c r="Z31" s="99"/>
      <c r="AA31" s="99"/>
      <c r="AB31" s="99"/>
      <c r="AC31" s="99"/>
      <c r="AD31" s="207"/>
      <c r="AE31" s="207"/>
    </row>
    <row r="32" spans="1:31" s="103" customFormat="1" ht="13.5" customHeight="1">
      <c r="A32" s="99"/>
      <c r="B32" s="100"/>
      <c r="C32" s="99"/>
      <c r="D32" s="101"/>
      <c r="E32" s="101"/>
      <c r="F32" s="125"/>
      <c r="G32" s="101"/>
      <c r="H32" s="101"/>
      <c r="I32" s="101"/>
      <c r="J32" s="102"/>
      <c r="K32" s="101"/>
      <c r="L32" s="102"/>
      <c r="M32" s="101"/>
      <c r="N32" s="102"/>
      <c r="O32" s="123"/>
      <c r="P32" s="101"/>
      <c r="Q32" s="101"/>
      <c r="R32" s="101"/>
      <c r="S32" s="101"/>
      <c r="T32" s="102"/>
      <c r="U32" s="101"/>
      <c r="V32" s="99"/>
      <c r="W32" s="99"/>
      <c r="X32" s="99"/>
      <c r="Y32" s="99"/>
      <c r="Z32" s="99"/>
      <c r="AA32" s="99"/>
      <c r="AB32" s="99"/>
      <c r="AC32" s="99"/>
      <c r="AD32" s="207"/>
      <c r="AE32" s="207"/>
    </row>
    <row r="33" spans="1:31" s="103" customFormat="1" ht="13.5" customHeight="1">
      <c r="A33" s="99"/>
      <c r="B33" s="100"/>
      <c r="C33" s="99"/>
      <c r="D33" s="101"/>
      <c r="E33" s="101"/>
      <c r="F33" s="125"/>
      <c r="G33" s="101"/>
      <c r="H33" s="101"/>
      <c r="I33" s="101"/>
      <c r="J33" s="102"/>
      <c r="K33" s="101"/>
      <c r="L33" s="102"/>
      <c r="M33" s="101"/>
      <c r="N33" s="102"/>
      <c r="O33" s="123"/>
      <c r="P33" s="101"/>
      <c r="Q33" s="101"/>
      <c r="R33" s="101"/>
      <c r="S33" s="101"/>
      <c r="T33" s="102"/>
      <c r="U33" s="101"/>
      <c r="V33" s="99"/>
      <c r="W33" s="99"/>
      <c r="X33" s="99"/>
      <c r="Y33" s="99"/>
      <c r="Z33" s="99"/>
      <c r="AA33" s="99"/>
      <c r="AB33" s="99"/>
      <c r="AC33" s="99"/>
      <c r="AD33" s="207"/>
      <c r="AE33" s="207"/>
    </row>
    <row r="34" spans="1:31" s="103" customFormat="1" ht="13.5" customHeight="1">
      <c r="A34" s="99"/>
      <c r="B34" s="100"/>
      <c r="C34" s="99"/>
      <c r="D34" s="101"/>
      <c r="E34" s="101"/>
      <c r="F34" s="125"/>
      <c r="G34" s="101"/>
      <c r="H34" s="101"/>
      <c r="I34" s="101"/>
      <c r="J34" s="102"/>
      <c r="K34" s="101"/>
      <c r="L34" s="102"/>
      <c r="M34" s="101"/>
      <c r="N34" s="102"/>
      <c r="O34" s="123"/>
      <c r="P34" s="101"/>
      <c r="Q34" s="101"/>
      <c r="R34" s="101"/>
      <c r="S34" s="101"/>
      <c r="T34" s="102"/>
      <c r="U34" s="101"/>
      <c r="V34" s="99"/>
      <c r="W34" s="99"/>
      <c r="X34" s="99"/>
      <c r="Y34" s="99"/>
      <c r="Z34" s="99"/>
      <c r="AA34" s="99"/>
      <c r="AB34" s="99"/>
      <c r="AC34" s="99"/>
      <c r="AD34" s="207"/>
      <c r="AE34" s="207"/>
    </row>
    <row r="35" spans="1:31" s="103" customFormat="1" ht="13.5" customHeight="1">
      <c r="A35" s="99"/>
      <c r="B35" s="100"/>
      <c r="C35" s="99"/>
      <c r="D35" s="101"/>
      <c r="E35" s="101"/>
      <c r="F35" s="125"/>
      <c r="G35" s="101"/>
      <c r="H35" s="101"/>
      <c r="I35" s="101"/>
      <c r="J35" s="102"/>
      <c r="K35" s="101"/>
      <c r="L35" s="102"/>
      <c r="M35" s="101"/>
      <c r="N35" s="102"/>
      <c r="O35" s="123"/>
      <c r="P35" s="101"/>
      <c r="Q35" s="101"/>
      <c r="R35" s="101"/>
      <c r="S35" s="101"/>
      <c r="T35" s="102"/>
      <c r="U35" s="101"/>
      <c r="V35" s="99"/>
      <c r="W35" s="99"/>
      <c r="X35" s="99"/>
      <c r="Y35" s="99"/>
      <c r="Z35" s="99"/>
      <c r="AA35" s="99"/>
      <c r="AB35" s="99"/>
      <c r="AC35" s="99"/>
      <c r="AD35" s="207"/>
      <c r="AE35" s="207"/>
    </row>
    <row r="36" spans="1:31" s="103" customFormat="1" ht="13.5" customHeight="1">
      <c r="A36" s="99"/>
      <c r="B36" s="100"/>
      <c r="C36" s="99"/>
      <c r="D36" s="101"/>
      <c r="E36" s="101"/>
      <c r="F36" s="125"/>
      <c r="G36" s="101"/>
      <c r="H36" s="101"/>
      <c r="I36" s="101"/>
      <c r="J36" s="102"/>
      <c r="K36" s="101"/>
      <c r="L36" s="102"/>
      <c r="M36" s="101"/>
      <c r="N36" s="102"/>
      <c r="O36" s="123"/>
      <c r="P36" s="101"/>
      <c r="Q36" s="101"/>
      <c r="R36" s="101"/>
      <c r="S36" s="101"/>
      <c r="T36" s="102"/>
      <c r="U36" s="101"/>
      <c r="V36" s="99"/>
      <c r="W36" s="99"/>
      <c r="X36" s="99"/>
      <c r="Y36" s="99"/>
      <c r="Z36" s="99"/>
      <c r="AA36" s="99"/>
      <c r="AB36" s="99"/>
      <c r="AC36" s="99"/>
      <c r="AD36" s="207"/>
      <c r="AE36" s="207"/>
    </row>
    <row r="37" spans="1:31" s="103" customFormat="1" ht="13.5" customHeight="1">
      <c r="A37" s="99"/>
      <c r="B37" s="100"/>
      <c r="C37" s="99"/>
      <c r="D37" s="101"/>
      <c r="E37" s="101"/>
      <c r="F37" s="125"/>
      <c r="G37" s="101"/>
      <c r="H37" s="101"/>
      <c r="I37" s="101"/>
      <c r="J37" s="102"/>
      <c r="K37" s="101"/>
      <c r="L37" s="102"/>
      <c r="M37" s="101"/>
      <c r="N37" s="102"/>
      <c r="O37" s="123"/>
      <c r="P37" s="101"/>
      <c r="Q37" s="101"/>
      <c r="R37" s="101"/>
      <c r="S37" s="101"/>
      <c r="T37" s="102"/>
      <c r="U37" s="101"/>
      <c r="V37" s="99"/>
      <c r="W37" s="99"/>
      <c r="X37" s="99"/>
      <c r="Y37" s="99"/>
      <c r="Z37" s="99"/>
      <c r="AA37" s="99"/>
      <c r="AB37" s="99"/>
      <c r="AC37" s="99"/>
      <c r="AD37" s="207"/>
      <c r="AE37" s="207"/>
    </row>
    <row r="38" spans="1:31" s="103" customFormat="1" ht="13.5" customHeight="1">
      <c r="A38" s="99"/>
      <c r="B38" s="100"/>
      <c r="C38" s="99"/>
      <c r="D38" s="101"/>
      <c r="E38" s="101"/>
      <c r="F38" s="125"/>
      <c r="G38" s="101"/>
      <c r="H38" s="101"/>
      <c r="I38" s="101"/>
      <c r="J38" s="102"/>
      <c r="K38" s="101"/>
      <c r="L38" s="102"/>
      <c r="M38" s="101"/>
      <c r="N38" s="102"/>
      <c r="O38" s="123"/>
      <c r="P38" s="101"/>
      <c r="Q38" s="101"/>
      <c r="R38" s="101"/>
      <c r="S38" s="101"/>
      <c r="T38" s="102"/>
      <c r="U38" s="101"/>
      <c r="V38" s="99"/>
      <c r="W38" s="99"/>
      <c r="X38" s="99"/>
      <c r="Y38" s="99"/>
      <c r="Z38" s="99"/>
      <c r="AA38" s="99"/>
      <c r="AB38" s="99"/>
      <c r="AC38" s="99"/>
      <c r="AD38" s="207"/>
      <c r="AE38" s="207"/>
    </row>
    <row r="39" spans="1:31" s="103" customFormat="1" ht="13.5" customHeight="1">
      <c r="A39" s="99"/>
      <c r="B39" s="100"/>
      <c r="C39" s="99"/>
      <c r="D39" s="101"/>
      <c r="E39" s="101"/>
      <c r="F39" s="125"/>
      <c r="G39" s="101"/>
      <c r="H39" s="101"/>
      <c r="I39" s="101"/>
      <c r="J39" s="102"/>
      <c r="K39" s="101"/>
      <c r="L39" s="102"/>
      <c r="M39" s="101"/>
      <c r="N39" s="102"/>
      <c r="O39" s="123"/>
      <c r="P39" s="101"/>
      <c r="Q39" s="101"/>
      <c r="R39" s="101"/>
      <c r="S39" s="101"/>
      <c r="T39" s="102"/>
      <c r="U39" s="101"/>
      <c r="V39" s="99"/>
      <c r="W39" s="99"/>
      <c r="X39" s="99"/>
      <c r="Y39" s="99"/>
      <c r="Z39" s="99"/>
      <c r="AA39" s="99"/>
      <c r="AB39" s="99"/>
      <c r="AC39" s="99"/>
      <c r="AD39" s="207"/>
      <c r="AE39" s="207"/>
    </row>
    <row r="40" spans="1:31" s="103" customFormat="1" ht="13.5" customHeight="1">
      <c r="A40" s="99"/>
      <c r="B40" s="100"/>
      <c r="C40" s="99"/>
      <c r="D40" s="101"/>
      <c r="E40" s="101"/>
      <c r="F40" s="125"/>
      <c r="G40" s="101"/>
      <c r="H40" s="101"/>
      <c r="I40" s="101"/>
      <c r="J40" s="102"/>
      <c r="K40" s="101"/>
      <c r="L40" s="102"/>
      <c r="M40" s="101"/>
      <c r="N40" s="102"/>
      <c r="O40" s="123"/>
      <c r="P40" s="101"/>
      <c r="Q40" s="101"/>
      <c r="R40" s="101"/>
      <c r="S40" s="101"/>
      <c r="T40" s="102"/>
      <c r="U40" s="101"/>
      <c r="V40" s="99"/>
      <c r="W40" s="99"/>
      <c r="X40" s="99"/>
      <c r="Y40" s="99"/>
      <c r="Z40" s="99"/>
      <c r="AA40" s="99"/>
      <c r="AB40" s="99"/>
      <c r="AC40" s="99"/>
      <c r="AD40" s="207"/>
      <c r="AE40" s="207"/>
    </row>
    <row r="41" spans="1:31" s="103" customFormat="1" ht="13.5" customHeight="1">
      <c r="A41" s="99"/>
      <c r="B41" s="100"/>
      <c r="C41" s="99"/>
      <c r="D41" s="101"/>
      <c r="E41" s="101"/>
      <c r="F41" s="125"/>
      <c r="G41" s="101"/>
      <c r="H41" s="101"/>
      <c r="I41" s="101"/>
      <c r="J41" s="102"/>
      <c r="K41" s="101"/>
      <c r="L41" s="102"/>
      <c r="M41" s="101"/>
      <c r="N41" s="102"/>
      <c r="O41" s="123"/>
      <c r="P41" s="101"/>
      <c r="Q41" s="101"/>
      <c r="R41" s="101"/>
      <c r="S41" s="101"/>
      <c r="T41" s="102"/>
      <c r="U41" s="101"/>
      <c r="V41" s="99"/>
      <c r="W41" s="99"/>
      <c r="X41" s="99"/>
      <c r="Y41" s="99"/>
      <c r="Z41" s="99"/>
      <c r="AA41" s="99"/>
      <c r="AB41" s="99"/>
      <c r="AC41" s="99"/>
      <c r="AD41" s="207"/>
      <c r="AE41" s="207"/>
    </row>
    <row r="42" spans="1:31" s="103" customFormat="1" ht="13.5" customHeight="1">
      <c r="A42" s="99"/>
      <c r="B42" s="100"/>
      <c r="C42" s="99"/>
      <c r="D42" s="101"/>
      <c r="E42" s="101"/>
      <c r="F42" s="125"/>
      <c r="G42" s="101"/>
      <c r="H42" s="101"/>
      <c r="I42" s="101"/>
      <c r="J42" s="102"/>
      <c r="K42" s="101"/>
      <c r="L42" s="102"/>
      <c r="M42" s="101"/>
      <c r="N42" s="102"/>
      <c r="O42" s="123"/>
      <c r="P42" s="101"/>
      <c r="Q42" s="101"/>
      <c r="R42" s="101"/>
      <c r="S42" s="101"/>
      <c r="T42" s="102"/>
      <c r="U42" s="101"/>
      <c r="V42" s="99"/>
      <c r="W42" s="99"/>
      <c r="X42" s="99"/>
      <c r="Y42" s="99"/>
      <c r="Z42" s="99"/>
      <c r="AA42" s="99"/>
      <c r="AB42" s="99"/>
      <c r="AC42" s="99"/>
      <c r="AD42" s="207"/>
      <c r="AE42" s="207"/>
    </row>
    <row r="43" spans="1:31" s="103" customFormat="1" ht="13.5" customHeight="1">
      <c r="A43" s="99"/>
      <c r="B43" s="100"/>
      <c r="C43" s="99"/>
      <c r="D43" s="101"/>
      <c r="E43" s="101"/>
      <c r="F43" s="125"/>
      <c r="G43" s="101"/>
      <c r="H43" s="101"/>
      <c r="I43" s="101"/>
      <c r="J43" s="102"/>
      <c r="K43" s="101"/>
      <c r="L43" s="102"/>
      <c r="M43" s="101"/>
      <c r="N43" s="102"/>
      <c r="O43" s="123"/>
      <c r="P43" s="101"/>
      <c r="Q43" s="101"/>
      <c r="R43" s="101"/>
      <c r="S43" s="101"/>
      <c r="T43" s="102"/>
      <c r="U43" s="101"/>
      <c r="V43" s="99"/>
      <c r="W43" s="99"/>
      <c r="X43" s="99"/>
      <c r="Y43" s="99"/>
      <c r="Z43" s="99"/>
      <c r="AA43" s="99"/>
      <c r="AB43" s="99"/>
      <c r="AC43" s="99"/>
      <c r="AD43" s="207"/>
      <c r="AE43" s="207"/>
    </row>
    <row r="44" spans="1:31" s="103" customFormat="1" ht="13.5" customHeight="1">
      <c r="A44" s="99"/>
      <c r="B44" s="100"/>
      <c r="C44" s="99"/>
      <c r="D44" s="101"/>
      <c r="E44" s="101"/>
      <c r="F44" s="125"/>
      <c r="G44" s="101"/>
      <c r="H44" s="101"/>
      <c r="I44" s="101"/>
      <c r="J44" s="102"/>
      <c r="K44" s="101"/>
      <c r="L44" s="102"/>
      <c r="M44" s="101"/>
      <c r="N44" s="102"/>
      <c r="O44" s="123"/>
      <c r="P44" s="101"/>
      <c r="Q44" s="101"/>
      <c r="R44" s="101"/>
      <c r="S44" s="101"/>
      <c r="T44" s="102"/>
      <c r="U44" s="101"/>
      <c r="V44" s="99"/>
      <c r="W44" s="99"/>
      <c r="X44" s="99"/>
      <c r="Y44" s="99"/>
      <c r="Z44" s="99"/>
      <c r="AA44" s="99"/>
      <c r="AB44" s="99"/>
      <c r="AC44" s="99"/>
      <c r="AD44" s="207"/>
      <c r="AE44" s="207"/>
    </row>
    <row r="45" spans="1:31" s="103" customFormat="1" ht="13.5" customHeight="1">
      <c r="A45" s="99"/>
      <c r="B45" s="100"/>
      <c r="C45" s="99"/>
      <c r="D45" s="101"/>
      <c r="E45" s="101"/>
      <c r="F45" s="125"/>
      <c r="G45" s="101"/>
      <c r="H45" s="101"/>
      <c r="I45" s="101"/>
      <c r="J45" s="102"/>
      <c r="K45" s="101"/>
      <c r="L45" s="102"/>
      <c r="M45" s="101"/>
      <c r="N45" s="102"/>
      <c r="O45" s="123"/>
      <c r="P45" s="101"/>
      <c r="Q45" s="101"/>
      <c r="R45" s="101"/>
      <c r="S45" s="101"/>
      <c r="T45" s="102"/>
      <c r="U45" s="101"/>
      <c r="V45" s="99"/>
      <c r="W45" s="99"/>
      <c r="X45" s="99"/>
      <c r="Y45" s="99"/>
      <c r="Z45" s="99"/>
      <c r="AA45" s="99"/>
      <c r="AB45" s="99"/>
      <c r="AC45" s="99"/>
      <c r="AD45" s="207"/>
      <c r="AE45" s="207"/>
    </row>
    <row r="46" spans="1:31" s="103" customFormat="1" ht="13.5" customHeight="1">
      <c r="A46" s="99"/>
      <c r="B46" s="100"/>
      <c r="C46" s="99"/>
      <c r="D46" s="101"/>
      <c r="E46" s="101"/>
      <c r="F46" s="125"/>
      <c r="G46" s="101"/>
      <c r="H46" s="101"/>
      <c r="I46" s="101"/>
      <c r="J46" s="102"/>
      <c r="K46" s="101"/>
      <c r="L46" s="102"/>
      <c r="M46" s="101"/>
      <c r="N46" s="102"/>
      <c r="O46" s="123"/>
      <c r="P46" s="101"/>
      <c r="Q46" s="101"/>
      <c r="R46" s="101"/>
      <c r="S46" s="101"/>
      <c r="T46" s="102"/>
      <c r="U46" s="101"/>
      <c r="V46" s="99"/>
      <c r="W46" s="99"/>
      <c r="X46" s="99"/>
      <c r="Y46" s="99"/>
      <c r="Z46" s="99"/>
      <c r="AA46" s="99"/>
      <c r="AB46" s="99"/>
      <c r="AC46" s="99"/>
      <c r="AD46" s="207"/>
      <c r="AE46" s="207"/>
    </row>
    <row r="47" spans="1:31" s="103" customFormat="1" ht="13.5" customHeight="1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28">
    <sortCondition ref="A8:A28"/>
    <sortCondition ref="B8:B28"/>
    <sortCondition ref="C8:C28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長崎県</v>
      </c>
      <c r="B7" s="105" t="str">
        <f>水洗化人口等!B7</f>
        <v>42000</v>
      </c>
      <c r="C7" s="104" t="s">
        <v>199</v>
      </c>
      <c r="D7" s="106">
        <f>SUM(E7,+H7,+K7)</f>
        <v>584310</v>
      </c>
      <c r="E7" s="106">
        <f>SUM(F7:G7)</f>
        <v>54224</v>
      </c>
      <c r="F7" s="106">
        <f>SUM(F$8:F$207)</f>
        <v>38423</v>
      </c>
      <c r="G7" s="106">
        <f>SUM(G$8:G$207)</f>
        <v>15801</v>
      </c>
      <c r="H7" s="106">
        <f>SUM(I7:J7)</f>
        <v>8460</v>
      </c>
      <c r="I7" s="106">
        <f>SUM(I$8:I$207)</f>
        <v>5995</v>
      </c>
      <c r="J7" s="106">
        <f>SUM(J$8:J$207)</f>
        <v>2465</v>
      </c>
      <c r="K7" s="106">
        <f>SUM(L7:M7)</f>
        <v>521626</v>
      </c>
      <c r="L7" s="106">
        <f>SUM(L$8:L$207)</f>
        <v>304406</v>
      </c>
      <c r="M7" s="106">
        <f>SUM(M$8:M$207)</f>
        <v>217220</v>
      </c>
      <c r="N7" s="106">
        <f>SUM(O7,+V7,+AC7)</f>
        <v>584739</v>
      </c>
      <c r="O7" s="106">
        <f>SUM(P7:U7)</f>
        <v>348824</v>
      </c>
      <c r="P7" s="106">
        <f t="shared" ref="P7:U7" si="0">SUM(P$8:P$207)</f>
        <v>339660</v>
      </c>
      <c r="Q7" s="106">
        <f t="shared" si="0"/>
        <v>0</v>
      </c>
      <c r="R7" s="106">
        <f t="shared" si="0"/>
        <v>0</v>
      </c>
      <c r="S7" s="106">
        <f t="shared" si="0"/>
        <v>9164</v>
      </c>
      <c r="T7" s="106">
        <f t="shared" si="0"/>
        <v>0</v>
      </c>
      <c r="U7" s="106">
        <f t="shared" si="0"/>
        <v>0</v>
      </c>
      <c r="V7" s="106">
        <f>SUM(W7:AB7)</f>
        <v>235486</v>
      </c>
      <c r="W7" s="106">
        <f t="shared" ref="W7:AB7" si="1">SUM(W$8:W$207)</f>
        <v>224872</v>
      </c>
      <c r="X7" s="106">
        <f t="shared" si="1"/>
        <v>0</v>
      </c>
      <c r="Y7" s="106">
        <f t="shared" si="1"/>
        <v>0</v>
      </c>
      <c r="Z7" s="106">
        <f t="shared" si="1"/>
        <v>10614</v>
      </c>
      <c r="AA7" s="106">
        <f t="shared" si="1"/>
        <v>0</v>
      </c>
      <c r="AB7" s="106">
        <f t="shared" si="1"/>
        <v>0</v>
      </c>
      <c r="AC7" s="106">
        <f>SUM(AD7:AE7)</f>
        <v>429</v>
      </c>
      <c r="AD7" s="106">
        <f>SUM(AD$8:AD$207)</f>
        <v>429</v>
      </c>
      <c r="AE7" s="106">
        <f>SUM(AE$8:AE$207)</f>
        <v>0</v>
      </c>
      <c r="AF7" s="106">
        <f>SUM(AG7:AI7)</f>
        <v>3241</v>
      </c>
      <c r="AG7" s="106">
        <f>SUM(AG$8:AG$207)</f>
        <v>3241</v>
      </c>
      <c r="AH7" s="106">
        <f>SUM(AH$8:AH$207)</f>
        <v>0</v>
      </c>
      <c r="AI7" s="106">
        <f>SUM(AI$8:AI$207)</f>
        <v>0</v>
      </c>
      <c r="AJ7" s="106">
        <f>SUM(AK7:AS7)</f>
        <v>5112</v>
      </c>
      <c r="AK7" s="106">
        <f t="shared" ref="AK7:AS7" si="2">SUM(AK$8:AK$207)</f>
        <v>0</v>
      </c>
      <c r="AL7" s="106">
        <f t="shared" si="2"/>
        <v>1871</v>
      </c>
      <c r="AM7" s="106">
        <f t="shared" si="2"/>
        <v>1813</v>
      </c>
      <c r="AN7" s="106">
        <f t="shared" si="2"/>
        <v>0</v>
      </c>
      <c r="AO7" s="106">
        <f t="shared" si="2"/>
        <v>0</v>
      </c>
      <c r="AP7" s="106">
        <f t="shared" si="2"/>
        <v>0</v>
      </c>
      <c r="AQ7" s="106">
        <f t="shared" si="2"/>
        <v>10</v>
      </c>
      <c r="AR7" s="106">
        <f t="shared" si="2"/>
        <v>37</v>
      </c>
      <c r="AS7" s="106">
        <f t="shared" si="2"/>
        <v>1381</v>
      </c>
      <c r="AT7" s="106">
        <f>SUM(AU7:AY7)</f>
        <v>12</v>
      </c>
      <c r="AU7" s="106">
        <f>SUM(AU$8:AU$207)</f>
        <v>0</v>
      </c>
      <c r="AV7" s="106">
        <f>SUM(AV$8:AV$207)</f>
        <v>0</v>
      </c>
      <c r="AW7" s="106">
        <f>SUM(AW$8:AW$207)</f>
        <v>12</v>
      </c>
      <c r="AX7" s="106">
        <f>SUM(AX$8:AX$207)</f>
        <v>0</v>
      </c>
      <c r="AY7" s="106">
        <f>SUM(AY$8:AY$207)</f>
        <v>0</v>
      </c>
      <c r="AZ7" s="106">
        <f>SUM(BA7:BC7)</f>
        <v>4181</v>
      </c>
      <c r="BA7" s="106">
        <f>SUM(BA$8:BA$207)</f>
        <v>4181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12</v>
      </c>
      <c r="B8" s="111" t="s">
        <v>260</v>
      </c>
      <c r="C8" s="99" t="s">
        <v>261</v>
      </c>
      <c r="D8" s="101">
        <f>SUM(E8,+H8,+K8)</f>
        <v>24223</v>
      </c>
      <c r="E8" s="101">
        <f>SUM(F8:G8)</f>
        <v>0</v>
      </c>
      <c r="F8" s="101">
        <v>0</v>
      </c>
      <c r="G8" s="101">
        <v>0</v>
      </c>
      <c r="H8" s="101">
        <f>SUM(I8:J8)</f>
        <v>720</v>
      </c>
      <c r="I8" s="101">
        <v>720</v>
      </c>
      <c r="J8" s="101">
        <v>0</v>
      </c>
      <c r="K8" s="101">
        <f>SUM(L8:M8)</f>
        <v>23503</v>
      </c>
      <c r="L8" s="101">
        <v>13743</v>
      </c>
      <c r="M8" s="101">
        <v>9760</v>
      </c>
      <c r="N8" s="101">
        <f>SUM(O8,+V8,+AC8)</f>
        <v>24223</v>
      </c>
      <c r="O8" s="101">
        <f>SUM(P8:U8)</f>
        <v>14463</v>
      </c>
      <c r="P8" s="101">
        <v>14463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9760</v>
      </c>
      <c r="W8" s="101">
        <v>9760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890</v>
      </c>
      <c r="AG8" s="101">
        <v>890</v>
      </c>
      <c r="AH8" s="101">
        <v>0</v>
      </c>
      <c r="AI8" s="101">
        <v>0</v>
      </c>
      <c r="AJ8" s="101">
        <f>SUM(AK8:AS8)</f>
        <v>890</v>
      </c>
      <c r="AK8" s="101">
        <v>0</v>
      </c>
      <c r="AL8" s="101">
        <v>0</v>
      </c>
      <c r="AM8" s="101">
        <v>890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12</v>
      </c>
      <c r="B9" s="111" t="s">
        <v>264</v>
      </c>
      <c r="C9" s="99" t="s">
        <v>265</v>
      </c>
      <c r="D9" s="101">
        <f>SUM(E9,+H9,+K9)</f>
        <v>116077</v>
      </c>
      <c r="E9" s="101">
        <f>SUM(F9:G9)</f>
        <v>0</v>
      </c>
      <c r="F9" s="101">
        <v>0</v>
      </c>
      <c r="G9" s="101">
        <v>0</v>
      </c>
      <c r="H9" s="101">
        <f>SUM(I9:J9)</f>
        <v>0</v>
      </c>
      <c r="I9" s="101">
        <v>0</v>
      </c>
      <c r="J9" s="101">
        <v>0</v>
      </c>
      <c r="K9" s="101">
        <f>SUM(L9:M9)</f>
        <v>116077</v>
      </c>
      <c r="L9" s="101">
        <v>74269</v>
      </c>
      <c r="M9" s="101">
        <v>41808</v>
      </c>
      <c r="N9" s="101">
        <f>SUM(O9,+V9,+AC9)</f>
        <v>116077</v>
      </c>
      <c r="O9" s="101">
        <f>SUM(P9:U9)</f>
        <v>74269</v>
      </c>
      <c r="P9" s="101">
        <v>74269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41808</v>
      </c>
      <c r="W9" s="101">
        <v>41808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296</v>
      </c>
      <c r="AG9" s="101">
        <v>296</v>
      </c>
      <c r="AH9" s="101">
        <v>0</v>
      </c>
      <c r="AI9" s="101">
        <v>0</v>
      </c>
      <c r="AJ9" s="101">
        <f>SUM(AK9:AS9)</f>
        <v>296</v>
      </c>
      <c r="AK9" s="101">
        <v>0</v>
      </c>
      <c r="AL9" s="101">
        <v>0</v>
      </c>
      <c r="AM9" s="101">
        <v>96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200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1372</v>
      </c>
      <c r="BA9" s="101">
        <v>1372</v>
      </c>
      <c r="BB9" s="101">
        <v>0</v>
      </c>
      <c r="BC9" s="101">
        <v>0</v>
      </c>
    </row>
    <row r="10" spans="1:55" s="103" customFormat="1" ht="13.5" customHeight="1">
      <c r="A10" s="113" t="s">
        <v>12</v>
      </c>
      <c r="B10" s="111" t="s">
        <v>266</v>
      </c>
      <c r="C10" s="99" t="s">
        <v>267</v>
      </c>
      <c r="D10" s="101">
        <f>SUM(E10,+H10,+K10)</f>
        <v>53438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53438</v>
      </c>
      <c r="L10" s="101">
        <v>32955</v>
      </c>
      <c r="M10" s="101">
        <v>20483</v>
      </c>
      <c r="N10" s="101">
        <f>SUM(O10,+V10,+AC10)</f>
        <v>53438</v>
      </c>
      <c r="O10" s="101">
        <f>SUM(P10:U10)</f>
        <v>32955</v>
      </c>
      <c r="P10" s="101">
        <v>32955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20483</v>
      </c>
      <c r="W10" s="101">
        <v>20483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118</v>
      </c>
      <c r="AG10" s="101">
        <v>118</v>
      </c>
      <c r="AH10" s="101">
        <v>0</v>
      </c>
      <c r="AI10" s="101">
        <v>0</v>
      </c>
      <c r="AJ10" s="101">
        <f>SUM(AK10:AS10)</f>
        <v>118</v>
      </c>
      <c r="AK10" s="101">
        <v>0</v>
      </c>
      <c r="AL10" s="101">
        <v>0</v>
      </c>
      <c r="AM10" s="101">
        <v>28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90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234</v>
      </c>
      <c r="BA10" s="101">
        <v>234</v>
      </c>
      <c r="BB10" s="101">
        <v>0</v>
      </c>
      <c r="BC10" s="101">
        <v>0</v>
      </c>
    </row>
    <row r="11" spans="1:55" s="103" customFormat="1" ht="13.5" customHeight="1">
      <c r="A11" s="113" t="s">
        <v>12</v>
      </c>
      <c r="B11" s="111" t="s">
        <v>268</v>
      </c>
      <c r="C11" s="99" t="s">
        <v>269</v>
      </c>
      <c r="D11" s="101">
        <f>SUM(E11,+H11,+K11)</f>
        <v>49518</v>
      </c>
      <c r="E11" s="101">
        <f>SUM(F11:G11)</f>
        <v>0</v>
      </c>
      <c r="F11" s="101">
        <v>0</v>
      </c>
      <c r="G11" s="101">
        <v>0</v>
      </c>
      <c r="H11" s="101">
        <f>SUM(I11:J11)</f>
        <v>0</v>
      </c>
      <c r="I11" s="101">
        <v>0</v>
      </c>
      <c r="J11" s="101">
        <v>0</v>
      </c>
      <c r="K11" s="101">
        <f>SUM(L11:M11)</f>
        <v>49518</v>
      </c>
      <c r="L11" s="101">
        <v>21148</v>
      </c>
      <c r="M11" s="101">
        <v>28370</v>
      </c>
      <c r="N11" s="101">
        <f>SUM(O11,+V11,+AC11)</f>
        <v>49523</v>
      </c>
      <c r="O11" s="101">
        <f>SUM(P11:U11)</f>
        <v>21148</v>
      </c>
      <c r="P11" s="101">
        <v>16501</v>
      </c>
      <c r="Q11" s="101">
        <v>0</v>
      </c>
      <c r="R11" s="101">
        <v>0</v>
      </c>
      <c r="S11" s="101">
        <v>4647</v>
      </c>
      <c r="T11" s="101">
        <v>0</v>
      </c>
      <c r="U11" s="101">
        <v>0</v>
      </c>
      <c r="V11" s="101">
        <f>SUM(W11:AB11)</f>
        <v>28370</v>
      </c>
      <c r="W11" s="101">
        <v>22143</v>
      </c>
      <c r="X11" s="101">
        <v>0</v>
      </c>
      <c r="Y11" s="101">
        <v>0</v>
      </c>
      <c r="Z11" s="101">
        <v>6227</v>
      </c>
      <c r="AA11" s="101">
        <v>0</v>
      </c>
      <c r="AB11" s="101">
        <v>0</v>
      </c>
      <c r="AC11" s="101">
        <f>SUM(AD11:AE11)</f>
        <v>5</v>
      </c>
      <c r="AD11" s="101">
        <v>5</v>
      </c>
      <c r="AE11" s="101">
        <v>0</v>
      </c>
      <c r="AF11" s="101">
        <f>SUM(AG11:AI11)</f>
        <v>146</v>
      </c>
      <c r="AG11" s="101">
        <v>146</v>
      </c>
      <c r="AH11" s="101">
        <v>0</v>
      </c>
      <c r="AI11" s="101">
        <v>0</v>
      </c>
      <c r="AJ11" s="101">
        <f>SUM(AK11:AS11)</f>
        <v>422</v>
      </c>
      <c r="AK11" s="101">
        <v>0</v>
      </c>
      <c r="AL11" s="101">
        <v>276</v>
      </c>
      <c r="AM11" s="101">
        <v>0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146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276</v>
      </c>
      <c r="BA11" s="101">
        <v>276</v>
      </c>
      <c r="BB11" s="101">
        <v>0</v>
      </c>
      <c r="BC11" s="101">
        <v>0</v>
      </c>
    </row>
    <row r="12" spans="1:55" s="103" customFormat="1" ht="13.5" customHeight="1">
      <c r="A12" s="113" t="s">
        <v>12</v>
      </c>
      <c r="B12" s="111" t="s">
        <v>270</v>
      </c>
      <c r="C12" s="99" t="s">
        <v>271</v>
      </c>
      <c r="D12" s="101">
        <f>SUM(E12,+H12,+K12)</f>
        <v>5744</v>
      </c>
      <c r="E12" s="101">
        <f>SUM(F12:G12)</f>
        <v>0</v>
      </c>
      <c r="F12" s="101">
        <v>0</v>
      </c>
      <c r="G12" s="101">
        <v>0</v>
      </c>
      <c r="H12" s="101">
        <f>SUM(I12:J12)</f>
        <v>0</v>
      </c>
      <c r="I12" s="101">
        <v>0</v>
      </c>
      <c r="J12" s="101">
        <v>0</v>
      </c>
      <c r="K12" s="101">
        <f>SUM(L12:M12)</f>
        <v>5744</v>
      </c>
      <c r="L12" s="101">
        <v>2728</v>
      </c>
      <c r="M12" s="101">
        <v>3016</v>
      </c>
      <c r="N12" s="101">
        <f>SUM(O12,+V12,+AC12)</f>
        <v>5744</v>
      </c>
      <c r="O12" s="101">
        <f>SUM(P12:U12)</f>
        <v>2728</v>
      </c>
      <c r="P12" s="101">
        <v>0</v>
      </c>
      <c r="Q12" s="101">
        <v>0</v>
      </c>
      <c r="R12" s="101">
        <v>0</v>
      </c>
      <c r="S12" s="101">
        <v>2728</v>
      </c>
      <c r="T12" s="101">
        <v>0</v>
      </c>
      <c r="U12" s="101">
        <v>0</v>
      </c>
      <c r="V12" s="101">
        <f>SUM(W12:AB12)</f>
        <v>3016</v>
      </c>
      <c r="W12" s="101">
        <v>0</v>
      </c>
      <c r="X12" s="101">
        <v>0</v>
      </c>
      <c r="Y12" s="101">
        <v>0</v>
      </c>
      <c r="Z12" s="101">
        <v>3016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0</v>
      </c>
      <c r="AG12" s="101">
        <v>0</v>
      </c>
      <c r="AH12" s="101">
        <v>0</v>
      </c>
      <c r="AI12" s="101">
        <v>0</v>
      </c>
      <c r="AJ12" s="101">
        <f>SUM(AK12:AS12)</f>
        <v>0</v>
      </c>
      <c r="AK12" s="101">
        <v>0</v>
      </c>
      <c r="AL12" s="101">
        <v>0</v>
      </c>
      <c r="AM12" s="101">
        <v>0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12</v>
      </c>
      <c r="B13" s="111" t="s">
        <v>272</v>
      </c>
      <c r="C13" s="99" t="s">
        <v>273</v>
      </c>
      <c r="D13" s="101">
        <f>SUM(E13,+H13,+K13)</f>
        <v>35674</v>
      </c>
      <c r="E13" s="101">
        <f>SUM(F13:G13)</f>
        <v>0</v>
      </c>
      <c r="F13" s="101">
        <v>0</v>
      </c>
      <c r="G13" s="101">
        <v>0</v>
      </c>
      <c r="H13" s="101">
        <f>SUM(I13:J13)</f>
        <v>1322</v>
      </c>
      <c r="I13" s="101">
        <v>1322</v>
      </c>
      <c r="J13" s="101">
        <v>0</v>
      </c>
      <c r="K13" s="101">
        <f>SUM(L13:M13)</f>
        <v>34352</v>
      </c>
      <c r="L13" s="101">
        <v>20399</v>
      </c>
      <c r="M13" s="101">
        <v>13953</v>
      </c>
      <c r="N13" s="101">
        <f>SUM(O13,+V13,+AC13)</f>
        <v>35674</v>
      </c>
      <c r="O13" s="101">
        <f>SUM(P13:U13)</f>
        <v>21721</v>
      </c>
      <c r="P13" s="101">
        <v>21721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13953</v>
      </c>
      <c r="W13" s="101">
        <v>13953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171</v>
      </c>
      <c r="AG13" s="101">
        <v>171</v>
      </c>
      <c r="AH13" s="101">
        <v>0</v>
      </c>
      <c r="AI13" s="101">
        <v>0</v>
      </c>
      <c r="AJ13" s="101">
        <f>SUM(AK13:AS13)</f>
        <v>571</v>
      </c>
      <c r="AK13" s="101">
        <v>0</v>
      </c>
      <c r="AL13" s="101">
        <v>400</v>
      </c>
      <c r="AM13" s="101">
        <v>171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10</v>
      </c>
      <c r="AU13" s="101">
        <v>0</v>
      </c>
      <c r="AV13" s="101">
        <v>0</v>
      </c>
      <c r="AW13" s="101">
        <v>10</v>
      </c>
      <c r="AX13" s="101">
        <v>0</v>
      </c>
      <c r="AY13" s="101">
        <v>0</v>
      </c>
      <c r="AZ13" s="101">
        <f>SUM(BA13:BC13)</f>
        <v>247</v>
      </c>
      <c r="BA13" s="101">
        <v>247</v>
      </c>
      <c r="BB13" s="101">
        <v>0</v>
      </c>
      <c r="BC13" s="101">
        <v>0</v>
      </c>
    </row>
    <row r="14" spans="1:55" s="103" customFormat="1" ht="13.5" customHeight="1">
      <c r="A14" s="113" t="s">
        <v>12</v>
      </c>
      <c r="B14" s="111" t="s">
        <v>274</v>
      </c>
      <c r="C14" s="99" t="s">
        <v>275</v>
      </c>
      <c r="D14" s="101">
        <f>SUM(E14,+H14,+K14)</f>
        <v>24714</v>
      </c>
      <c r="E14" s="101">
        <f>SUM(F14:G14)</f>
        <v>0</v>
      </c>
      <c r="F14" s="101">
        <v>0</v>
      </c>
      <c r="G14" s="101">
        <v>0</v>
      </c>
      <c r="H14" s="101">
        <f>SUM(I14:J14)</f>
        <v>5765</v>
      </c>
      <c r="I14" s="101">
        <v>3300</v>
      </c>
      <c r="J14" s="101">
        <v>2465</v>
      </c>
      <c r="K14" s="101">
        <f>SUM(L14:M14)</f>
        <v>18949</v>
      </c>
      <c r="L14" s="101">
        <v>13239</v>
      </c>
      <c r="M14" s="101">
        <v>5710</v>
      </c>
      <c r="N14" s="101">
        <f>SUM(O14,+V14,+AC14)</f>
        <v>24714</v>
      </c>
      <c r="O14" s="101">
        <f>SUM(P14:U14)</f>
        <v>16539</v>
      </c>
      <c r="P14" s="101">
        <v>16539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8175</v>
      </c>
      <c r="W14" s="101">
        <v>8175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120</v>
      </c>
      <c r="AG14" s="101">
        <v>120</v>
      </c>
      <c r="AH14" s="101">
        <v>0</v>
      </c>
      <c r="AI14" s="101">
        <v>0</v>
      </c>
      <c r="AJ14" s="101">
        <f>SUM(AK14:AS14)</f>
        <v>278</v>
      </c>
      <c r="AK14" s="101">
        <v>0</v>
      </c>
      <c r="AL14" s="101">
        <v>158</v>
      </c>
      <c r="AM14" s="101">
        <v>120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2</v>
      </c>
      <c r="AU14" s="101">
        <v>0</v>
      </c>
      <c r="AV14" s="101">
        <v>0</v>
      </c>
      <c r="AW14" s="101">
        <v>2</v>
      </c>
      <c r="AX14" s="101">
        <v>0</v>
      </c>
      <c r="AY14" s="101">
        <v>0</v>
      </c>
      <c r="AZ14" s="101">
        <f>SUM(BA14:BC14)</f>
        <v>158</v>
      </c>
      <c r="BA14" s="101">
        <v>158</v>
      </c>
      <c r="BB14" s="101">
        <v>0</v>
      </c>
      <c r="BC14" s="101">
        <v>0</v>
      </c>
    </row>
    <row r="15" spans="1:55" s="103" customFormat="1" ht="13.5" customHeight="1">
      <c r="A15" s="113" t="s">
        <v>12</v>
      </c>
      <c r="B15" s="111" t="s">
        <v>276</v>
      </c>
      <c r="C15" s="99" t="s">
        <v>277</v>
      </c>
      <c r="D15" s="101">
        <f>SUM(E15,+H15,+K15)</f>
        <v>44576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44576</v>
      </c>
      <c r="L15" s="101">
        <v>32750</v>
      </c>
      <c r="M15" s="101">
        <v>11826</v>
      </c>
      <c r="N15" s="101">
        <f>SUM(O15,+V15,+AC15)</f>
        <v>44576</v>
      </c>
      <c r="O15" s="101">
        <f>SUM(P15:U15)</f>
        <v>32750</v>
      </c>
      <c r="P15" s="101">
        <v>32750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11826</v>
      </c>
      <c r="W15" s="101">
        <v>11826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63</v>
      </c>
      <c r="AG15" s="101">
        <v>63</v>
      </c>
      <c r="AH15" s="101">
        <v>0</v>
      </c>
      <c r="AI15" s="101">
        <v>0</v>
      </c>
      <c r="AJ15" s="101">
        <f>SUM(AK15:AS15)</f>
        <v>216</v>
      </c>
      <c r="AK15" s="101">
        <v>0</v>
      </c>
      <c r="AL15" s="101">
        <v>153</v>
      </c>
      <c r="AM15" s="101">
        <v>58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5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153</v>
      </c>
      <c r="BA15" s="101">
        <v>153</v>
      </c>
      <c r="BB15" s="101">
        <v>0</v>
      </c>
      <c r="BC15" s="101">
        <v>0</v>
      </c>
    </row>
    <row r="16" spans="1:55" s="103" customFormat="1" ht="13.5" customHeight="1">
      <c r="A16" s="113" t="s">
        <v>12</v>
      </c>
      <c r="B16" s="111" t="s">
        <v>278</v>
      </c>
      <c r="C16" s="99" t="s">
        <v>279</v>
      </c>
      <c r="D16" s="101">
        <f>SUM(E16,+H16,+K16)</f>
        <v>26370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26370</v>
      </c>
      <c r="L16" s="101">
        <v>18334</v>
      </c>
      <c r="M16" s="101">
        <v>8036</v>
      </c>
      <c r="N16" s="101">
        <f>SUM(O16,+V16,+AC16)</f>
        <v>26370</v>
      </c>
      <c r="O16" s="101">
        <f>SUM(P16:U16)</f>
        <v>18334</v>
      </c>
      <c r="P16" s="101">
        <v>18334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8036</v>
      </c>
      <c r="W16" s="101">
        <v>8036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62</v>
      </c>
      <c r="AG16" s="101">
        <v>62</v>
      </c>
      <c r="AH16" s="101">
        <v>0</v>
      </c>
      <c r="AI16" s="101">
        <v>0</v>
      </c>
      <c r="AJ16" s="101">
        <f>SUM(AK16:AS16)</f>
        <v>62</v>
      </c>
      <c r="AK16" s="101">
        <v>0</v>
      </c>
      <c r="AL16" s="101">
        <v>0</v>
      </c>
      <c r="AM16" s="101">
        <v>16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46</v>
      </c>
      <c r="AT16" s="101">
        <f>SUM(AU16:AY16)</f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128</v>
      </c>
      <c r="BA16" s="101">
        <v>128</v>
      </c>
      <c r="BB16" s="101">
        <v>0</v>
      </c>
      <c r="BC16" s="101">
        <v>0</v>
      </c>
    </row>
    <row r="17" spans="1:55" s="103" customFormat="1" ht="13.5" customHeight="1">
      <c r="A17" s="113" t="s">
        <v>12</v>
      </c>
      <c r="B17" s="111" t="s">
        <v>280</v>
      </c>
      <c r="C17" s="99" t="s">
        <v>281</v>
      </c>
      <c r="D17" s="101">
        <f>SUM(E17,+H17,+K17)</f>
        <v>41096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41096</v>
      </c>
      <c r="L17" s="101">
        <v>16760</v>
      </c>
      <c r="M17" s="101">
        <v>24336</v>
      </c>
      <c r="N17" s="101">
        <f>SUM(O17,+V17,+AC17)</f>
        <v>41096</v>
      </c>
      <c r="O17" s="101">
        <f>SUM(P17:U17)</f>
        <v>16760</v>
      </c>
      <c r="P17" s="101">
        <v>16760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24336</v>
      </c>
      <c r="W17" s="101">
        <v>24336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303</v>
      </c>
      <c r="AG17" s="101">
        <v>303</v>
      </c>
      <c r="AH17" s="101">
        <v>0</v>
      </c>
      <c r="AI17" s="101">
        <v>0</v>
      </c>
      <c r="AJ17" s="101">
        <f>SUM(AK17:AS17)</f>
        <v>303</v>
      </c>
      <c r="AK17" s="101">
        <v>0</v>
      </c>
      <c r="AL17" s="101">
        <v>0</v>
      </c>
      <c r="AM17" s="101">
        <v>303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12</v>
      </c>
      <c r="B18" s="111" t="s">
        <v>282</v>
      </c>
      <c r="C18" s="99" t="s">
        <v>283</v>
      </c>
      <c r="D18" s="101">
        <f>SUM(E18,+H18,+K18)</f>
        <v>27885</v>
      </c>
      <c r="E18" s="101">
        <f>SUM(F18:G18)</f>
        <v>0</v>
      </c>
      <c r="F18" s="101">
        <v>0</v>
      </c>
      <c r="G18" s="101">
        <v>0</v>
      </c>
      <c r="H18" s="101">
        <f>SUM(I18:J18)</f>
        <v>132</v>
      </c>
      <c r="I18" s="101">
        <v>132</v>
      </c>
      <c r="J18" s="101">
        <v>0</v>
      </c>
      <c r="K18" s="101">
        <f>SUM(L18:M18)</f>
        <v>27753</v>
      </c>
      <c r="L18" s="101">
        <v>8987</v>
      </c>
      <c r="M18" s="101">
        <v>18766</v>
      </c>
      <c r="N18" s="101">
        <f>SUM(O18,+V18,+AC18)</f>
        <v>27885</v>
      </c>
      <c r="O18" s="101">
        <f>SUM(P18:U18)</f>
        <v>9119</v>
      </c>
      <c r="P18" s="101">
        <v>9119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18766</v>
      </c>
      <c r="W18" s="101">
        <v>18766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15</v>
      </c>
      <c r="AG18" s="101">
        <v>15</v>
      </c>
      <c r="AH18" s="101">
        <v>0</v>
      </c>
      <c r="AI18" s="101">
        <v>0</v>
      </c>
      <c r="AJ18" s="101">
        <f>SUM(AK18:AS18)</f>
        <v>16</v>
      </c>
      <c r="AK18" s="101">
        <v>0</v>
      </c>
      <c r="AL18" s="101">
        <v>1</v>
      </c>
      <c r="AM18" s="101">
        <v>0</v>
      </c>
      <c r="AN18" s="101">
        <v>0</v>
      </c>
      <c r="AO18" s="101">
        <v>0</v>
      </c>
      <c r="AP18" s="101">
        <v>0</v>
      </c>
      <c r="AQ18" s="101">
        <v>10</v>
      </c>
      <c r="AR18" s="101">
        <v>5</v>
      </c>
      <c r="AS18" s="101">
        <v>0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430</v>
      </c>
      <c r="BA18" s="101">
        <v>430</v>
      </c>
      <c r="BB18" s="101">
        <v>0</v>
      </c>
      <c r="BC18" s="101">
        <v>0</v>
      </c>
    </row>
    <row r="19" spans="1:55" s="103" customFormat="1" ht="13.5" customHeight="1">
      <c r="A19" s="113" t="s">
        <v>12</v>
      </c>
      <c r="B19" s="111" t="s">
        <v>284</v>
      </c>
      <c r="C19" s="99" t="s">
        <v>285</v>
      </c>
      <c r="D19" s="101">
        <f>SUM(E19,+H19,+K19)</f>
        <v>37323</v>
      </c>
      <c r="E19" s="101">
        <f>SUM(F19:G19)</f>
        <v>8026</v>
      </c>
      <c r="F19" s="101">
        <v>5637</v>
      </c>
      <c r="G19" s="101">
        <v>2389</v>
      </c>
      <c r="H19" s="101">
        <f>SUM(I19:J19)</f>
        <v>0</v>
      </c>
      <c r="I19" s="101">
        <v>0</v>
      </c>
      <c r="J19" s="101">
        <v>0</v>
      </c>
      <c r="K19" s="101">
        <f>SUM(L19:M19)</f>
        <v>29297</v>
      </c>
      <c r="L19" s="101">
        <v>18844</v>
      </c>
      <c r="M19" s="101">
        <v>10453</v>
      </c>
      <c r="N19" s="101">
        <f>SUM(O19,+V19,+AC19)</f>
        <v>37323</v>
      </c>
      <c r="O19" s="101">
        <f>SUM(P19:U19)</f>
        <v>24481</v>
      </c>
      <c r="P19" s="101">
        <v>24481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12842</v>
      </c>
      <c r="W19" s="101">
        <v>12842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14</v>
      </c>
      <c r="AG19" s="101">
        <v>14</v>
      </c>
      <c r="AH19" s="101">
        <v>0</v>
      </c>
      <c r="AI19" s="101">
        <v>0</v>
      </c>
      <c r="AJ19" s="101">
        <f>SUM(AK19:AS19)</f>
        <v>14</v>
      </c>
      <c r="AK19" s="101">
        <v>0</v>
      </c>
      <c r="AL19" s="101">
        <v>0</v>
      </c>
      <c r="AM19" s="101">
        <v>14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0</v>
      </c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176</v>
      </c>
      <c r="BA19" s="101">
        <v>176</v>
      </c>
      <c r="BB19" s="101">
        <v>0</v>
      </c>
      <c r="BC19" s="101">
        <v>0</v>
      </c>
    </row>
    <row r="20" spans="1:55" s="103" customFormat="1" ht="13.5" customHeight="1">
      <c r="A20" s="113" t="s">
        <v>12</v>
      </c>
      <c r="B20" s="111" t="s">
        <v>286</v>
      </c>
      <c r="C20" s="99" t="s">
        <v>287</v>
      </c>
      <c r="D20" s="101">
        <f>SUM(E20,+H20,+K20)</f>
        <v>45080</v>
      </c>
      <c r="E20" s="101">
        <f>SUM(F20:G20)</f>
        <v>27497</v>
      </c>
      <c r="F20" s="101">
        <v>23291</v>
      </c>
      <c r="G20" s="101">
        <v>4206</v>
      </c>
      <c r="H20" s="101">
        <f>SUM(I20:J20)</f>
        <v>0</v>
      </c>
      <c r="I20" s="101">
        <v>0</v>
      </c>
      <c r="J20" s="101">
        <v>0</v>
      </c>
      <c r="K20" s="101">
        <f>SUM(L20:M20)</f>
        <v>17583</v>
      </c>
      <c r="L20" s="101">
        <v>6867</v>
      </c>
      <c r="M20" s="101">
        <v>10716</v>
      </c>
      <c r="N20" s="101">
        <f>SUM(O20,+V20,+AC20)</f>
        <v>45080</v>
      </c>
      <c r="O20" s="101">
        <f>SUM(P20:U20)</f>
        <v>30158</v>
      </c>
      <c r="P20" s="101">
        <v>30158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14922</v>
      </c>
      <c r="W20" s="101">
        <v>14922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215</v>
      </c>
      <c r="AG20" s="101">
        <v>215</v>
      </c>
      <c r="AH20" s="101">
        <v>0</v>
      </c>
      <c r="AI20" s="101">
        <v>0</v>
      </c>
      <c r="AJ20" s="101">
        <f>SUM(AK20:AS20)</f>
        <v>1019</v>
      </c>
      <c r="AK20" s="101">
        <v>0</v>
      </c>
      <c r="AL20" s="101">
        <v>804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215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804</v>
      </c>
      <c r="BA20" s="101">
        <v>804</v>
      </c>
      <c r="BB20" s="101">
        <v>0</v>
      </c>
      <c r="BC20" s="101">
        <v>0</v>
      </c>
    </row>
    <row r="21" spans="1:55" s="103" customFormat="1" ht="13.5" customHeight="1">
      <c r="A21" s="113" t="s">
        <v>12</v>
      </c>
      <c r="B21" s="111" t="s">
        <v>288</v>
      </c>
      <c r="C21" s="99" t="s">
        <v>289</v>
      </c>
      <c r="D21" s="101">
        <f>SUM(E21,+H21,+K21)</f>
        <v>613</v>
      </c>
      <c r="E21" s="101">
        <f>SUM(F21:G21)</f>
        <v>0</v>
      </c>
      <c r="F21" s="101">
        <v>0</v>
      </c>
      <c r="G21" s="101">
        <v>0</v>
      </c>
      <c r="H21" s="101">
        <f>SUM(I21:J21)</f>
        <v>521</v>
      </c>
      <c r="I21" s="101">
        <v>521</v>
      </c>
      <c r="J21" s="101">
        <v>0</v>
      </c>
      <c r="K21" s="101">
        <f>SUM(L21:M21)</f>
        <v>92</v>
      </c>
      <c r="L21" s="101">
        <v>0</v>
      </c>
      <c r="M21" s="101">
        <v>92</v>
      </c>
      <c r="N21" s="101">
        <f>SUM(O21,+V21,+AC21)</f>
        <v>617</v>
      </c>
      <c r="O21" s="101">
        <f>SUM(P21:U21)</f>
        <v>521</v>
      </c>
      <c r="P21" s="101">
        <v>0</v>
      </c>
      <c r="Q21" s="101">
        <v>0</v>
      </c>
      <c r="R21" s="101">
        <v>0</v>
      </c>
      <c r="S21" s="101">
        <v>521</v>
      </c>
      <c r="T21" s="101">
        <v>0</v>
      </c>
      <c r="U21" s="101">
        <v>0</v>
      </c>
      <c r="V21" s="101">
        <f>SUM(W21:AB21)</f>
        <v>92</v>
      </c>
      <c r="W21" s="101">
        <v>0</v>
      </c>
      <c r="X21" s="101">
        <v>0</v>
      </c>
      <c r="Y21" s="101">
        <v>0</v>
      </c>
      <c r="Z21" s="101">
        <v>92</v>
      </c>
      <c r="AA21" s="101">
        <v>0</v>
      </c>
      <c r="AB21" s="101">
        <v>0</v>
      </c>
      <c r="AC21" s="101">
        <f>SUM(AD21:AE21)</f>
        <v>4</v>
      </c>
      <c r="AD21" s="101">
        <v>4</v>
      </c>
      <c r="AE21" s="101">
        <v>0</v>
      </c>
      <c r="AF21" s="101">
        <f>SUM(AG21:AI21)</f>
        <v>0</v>
      </c>
      <c r="AG21" s="101">
        <v>0</v>
      </c>
      <c r="AH21" s="101">
        <v>0</v>
      </c>
      <c r="AI21" s="101">
        <v>0</v>
      </c>
      <c r="AJ21" s="101">
        <f>SUM(AK21:AS21)</f>
        <v>0</v>
      </c>
      <c r="AK21" s="101">
        <v>0</v>
      </c>
      <c r="AL21" s="101">
        <v>0</v>
      </c>
      <c r="AM21" s="101">
        <v>0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12</v>
      </c>
      <c r="B22" s="111" t="s">
        <v>290</v>
      </c>
      <c r="C22" s="99" t="s">
        <v>291</v>
      </c>
      <c r="D22" s="101">
        <f>SUM(E22,+H22,+K22)</f>
        <v>2547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2547</v>
      </c>
      <c r="L22" s="101">
        <v>1268</v>
      </c>
      <c r="M22" s="101">
        <v>1279</v>
      </c>
      <c r="N22" s="101">
        <f>SUM(O22,+V22,+AC22)</f>
        <v>2547</v>
      </c>
      <c r="O22" s="101">
        <f>SUM(P22:U22)</f>
        <v>1268</v>
      </c>
      <c r="P22" s="101">
        <v>0</v>
      </c>
      <c r="Q22" s="101">
        <v>0</v>
      </c>
      <c r="R22" s="101">
        <v>0</v>
      </c>
      <c r="S22" s="101">
        <v>1268</v>
      </c>
      <c r="T22" s="101">
        <v>0</v>
      </c>
      <c r="U22" s="101">
        <v>0</v>
      </c>
      <c r="V22" s="101">
        <f>SUM(W22:AB22)</f>
        <v>1279</v>
      </c>
      <c r="W22" s="101">
        <v>0</v>
      </c>
      <c r="X22" s="101">
        <v>0</v>
      </c>
      <c r="Y22" s="101">
        <v>0</v>
      </c>
      <c r="Z22" s="101">
        <v>1279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0</v>
      </c>
      <c r="AG22" s="101">
        <v>0</v>
      </c>
      <c r="AH22" s="101">
        <v>0</v>
      </c>
      <c r="AI22" s="101">
        <v>0</v>
      </c>
      <c r="AJ22" s="101">
        <f>SUM(AK22:AS22)</f>
        <v>0</v>
      </c>
      <c r="AK22" s="101">
        <v>0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12</v>
      </c>
      <c r="B23" s="111" t="s">
        <v>292</v>
      </c>
      <c r="C23" s="99" t="s">
        <v>293</v>
      </c>
      <c r="D23" s="101">
        <f>SUM(E23,+H23,+K23)</f>
        <v>4489</v>
      </c>
      <c r="E23" s="101">
        <f>SUM(F23:G23)</f>
        <v>4489</v>
      </c>
      <c r="F23" s="101">
        <v>1794</v>
      </c>
      <c r="G23" s="101">
        <v>2695</v>
      </c>
      <c r="H23" s="101">
        <f>SUM(I23:J23)</f>
        <v>0</v>
      </c>
      <c r="I23" s="101">
        <v>0</v>
      </c>
      <c r="J23" s="101">
        <v>0</v>
      </c>
      <c r="K23" s="101">
        <f>SUM(L23:M23)</f>
        <v>0</v>
      </c>
      <c r="L23" s="101">
        <v>0</v>
      </c>
      <c r="M23" s="101">
        <v>0</v>
      </c>
      <c r="N23" s="101">
        <f>SUM(O23,+V23,+AC23)</f>
        <v>4489</v>
      </c>
      <c r="O23" s="101">
        <f>SUM(P23:U23)</f>
        <v>1794</v>
      </c>
      <c r="P23" s="101">
        <v>1794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2695</v>
      </c>
      <c r="W23" s="101">
        <v>2695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2</v>
      </c>
      <c r="AG23" s="101">
        <v>2</v>
      </c>
      <c r="AH23" s="101">
        <v>0</v>
      </c>
      <c r="AI23" s="101">
        <v>0</v>
      </c>
      <c r="AJ23" s="101">
        <f>SUM(AK23:AS23)</f>
        <v>21</v>
      </c>
      <c r="AK23" s="101">
        <v>0</v>
      </c>
      <c r="AL23" s="101">
        <v>19</v>
      </c>
      <c r="AM23" s="101">
        <v>2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19</v>
      </c>
      <c r="BA23" s="101">
        <v>19</v>
      </c>
      <c r="BB23" s="101">
        <v>0</v>
      </c>
      <c r="BC23" s="101">
        <v>0</v>
      </c>
    </row>
    <row r="24" spans="1:55" s="103" customFormat="1" ht="13.5" customHeight="1">
      <c r="A24" s="113" t="s">
        <v>12</v>
      </c>
      <c r="B24" s="111" t="s">
        <v>294</v>
      </c>
      <c r="C24" s="99" t="s">
        <v>295</v>
      </c>
      <c r="D24" s="101">
        <f>SUM(E24,+H24,+K24)</f>
        <v>5043</v>
      </c>
      <c r="E24" s="101">
        <f>SUM(F24:G24)</f>
        <v>5043</v>
      </c>
      <c r="F24" s="101">
        <v>2549</v>
      </c>
      <c r="G24" s="101">
        <v>2494</v>
      </c>
      <c r="H24" s="101">
        <f>SUM(I24:J24)</f>
        <v>0</v>
      </c>
      <c r="I24" s="101">
        <v>0</v>
      </c>
      <c r="J24" s="101">
        <v>0</v>
      </c>
      <c r="K24" s="101">
        <f>SUM(L24:M24)</f>
        <v>0</v>
      </c>
      <c r="L24" s="101">
        <v>0</v>
      </c>
      <c r="M24" s="101">
        <v>0</v>
      </c>
      <c r="N24" s="101">
        <f>SUM(O24,+V24,+AC24)</f>
        <v>5043</v>
      </c>
      <c r="O24" s="101">
        <f>SUM(P24:U24)</f>
        <v>2549</v>
      </c>
      <c r="P24" s="101">
        <v>2549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2494</v>
      </c>
      <c r="W24" s="101">
        <v>2494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2</v>
      </c>
      <c r="AG24" s="101">
        <v>2</v>
      </c>
      <c r="AH24" s="101">
        <v>0</v>
      </c>
      <c r="AI24" s="101">
        <v>0</v>
      </c>
      <c r="AJ24" s="101">
        <f>SUM(AK24:AS24)</f>
        <v>23</v>
      </c>
      <c r="AK24" s="101">
        <v>0</v>
      </c>
      <c r="AL24" s="101">
        <v>21</v>
      </c>
      <c r="AM24" s="101">
        <v>2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21</v>
      </c>
      <c r="BA24" s="101">
        <v>21</v>
      </c>
      <c r="BB24" s="101">
        <v>0</v>
      </c>
      <c r="BC24" s="101">
        <v>0</v>
      </c>
    </row>
    <row r="25" spans="1:55" s="103" customFormat="1" ht="13.5" customHeight="1">
      <c r="A25" s="113" t="s">
        <v>12</v>
      </c>
      <c r="B25" s="111" t="s">
        <v>296</v>
      </c>
      <c r="C25" s="99" t="s">
        <v>297</v>
      </c>
      <c r="D25" s="101">
        <f>SUM(E25,+H25,+K25)</f>
        <v>9169</v>
      </c>
      <c r="E25" s="101">
        <f>SUM(F25:G25)</f>
        <v>9169</v>
      </c>
      <c r="F25" s="101">
        <v>5152</v>
      </c>
      <c r="G25" s="101">
        <v>4017</v>
      </c>
      <c r="H25" s="101">
        <f>SUM(I25:J25)</f>
        <v>0</v>
      </c>
      <c r="I25" s="101">
        <v>0</v>
      </c>
      <c r="J25" s="101">
        <v>0</v>
      </c>
      <c r="K25" s="101">
        <f>SUM(L25:M25)</f>
        <v>0</v>
      </c>
      <c r="L25" s="101">
        <v>0</v>
      </c>
      <c r="M25" s="101">
        <v>0</v>
      </c>
      <c r="N25" s="101">
        <f>SUM(O25,+V25,+AC25)</f>
        <v>9169</v>
      </c>
      <c r="O25" s="101">
        <f>SUM(P25:U25)</f>
        <v>5152</v>
      </c>
      <c r="P25" s="101">
        <v>5152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4017</v>
      </c>
      <c r="W25" s="101">
        <v>4017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4</v>
      </c>
      <c r="AG25" s="101">
        <v>4</v>
      </c>
      <c r="AH25" s="101">
        <v>0</v>
      </c>
      <c r="AI25" s="101">
        <v>0</v>
      </c>
      <c r="AJ25" s="101">
        <f>SUM(AK25:AS25)</f>
        <v>43</v>
      </c>
      <c r="AK25" s="101">
        <v>0</v>
      </c>
      <c r="AL25" s="101">
        <v>39</v>
      </c>
      <c r="AM25" s="101">
        <v>4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39</v>
      </c>
      <c r="BA25" s="101">
        <v>39</v>
      </c>
      <c r="BB25" s="101">
        <v>0</v>
      </c>
      <c r="BC25" s="101">
        <v>0</v>
      </c>
    </row>
    <row r="26" spans="1:55" s="103" customFormat="1" ht="13.5" customHeight="1">
      <c r="A26" s="113" t="s">
        <v>12</v>
      </c>
      <c r="B26" s="111" t="s">
        <v>298</v>
      </c>
      <c r="C26" s="99" t="s">
        <v>299</v>
      </c>
      <c r="D26" s="101">
        <f>SUM(E26,+H26,+K26)</f>
        <v>3156</v>
      </c>
      <c r="E26" s="101">
        <f>SUM(F26:G26)</f>
        <v>0</v>
      </c>
      <c r="F26" s="101">
        <v>0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3156</v>
      </c>
      <c r="L26" s="101">
        <v>715</v>
      </c>
      <c r="M26" s="101">
        <v>2441</v>
      </c>
      <c r="N26" s="101">
        <f>SUM(O26,+V26,+AC26)</f>
        <v>3164</v>
      </c>
      <c r="O26" s="101">
        <f>SUM(P26:U26)</f>
        <v>715</v>
      </c>
      <c r="P26" s="101">
        <v>715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2441</v>
      </c>
      <c r="W26" s="101">
        <v>2441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8</v>
      </c>
      <c r="AD26" s="101">
        <v>8</v>
      </c>
      <c r="AE26" s="101">
        <v>0</v>
      </c>
      <c r="AF26" s="101">
        <f>SUM(AG26:AI26)</f>
        <v>5</v>
      </c>
      <c r="AG26" s="101">
        <v>5</v>
      </c>
      <c r="AH26" s="101">
        <v>0</v>
      </c>
      <c r="AI26" s="101">
        <v>0</v>
      </c>
      <c r="AJ26" s="101">
        <f>SUM(AK26:AS26)</f>
        <v>5</v>
      </c>
      <c r="AK26" s="101">
        <v>0</v>
      </c>
      <c r="AL26" s="101">
        <v>0</v>
      </c>
      <c r="AM26" s="101">
        <v>5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12</v>
      </c>
      <c r="B27" s="111" t="s">
        <v>300</v>
      </c>
      <c r="C27" s="99" t="s">
        <v>301</v>
      </c>
      <c r="D27" s="101">
        <f>SUM(E27,+H27,+K27)</f>
        <v>4007</v>
      </c>
      <c r="E27" s="101">
        <f>SUM(F27:G27)</f>
        <v>0</v>
      </c>
      <c r="F27" s="101">
        <v>0</v>
      </c>
      <c r="G27" s="101">
        <v>0</v>
      </c>
      <c r="H27" s="101">
        <f>SUM(I27:J27)</f>
        <v>0</v>
      </c>
      <c r="I27" s="101">
        <v>0</v>
      </c>
      <c r="J27" s="101">
        <v>0</v>
      </c>
      <c r="K27" s="101">
        <f>SUM(L27:M27)</f>
        <v>4007</v>
      </c>
      <c r="L27" s="101">
        <v>2223</v>
      </c>
      <c r="M27" s="101">
        <v>1784</v>
      </c>
      <c r="N27" s="101">
        <f>SUM(O27,+V27,+AC27)</f>
        <v>4007</v>
      </c>
      <c r="O27" s="101">
        <f>SUM(P27:U27)</f>
        <v>2223</v>
      </c>
      <c r="P27" s="101">
        <v>2223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1784</v>
      </c>
      <c r="W27" s="101">
        <v>1784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679</v>
      </c>
      <c r="AG27" s="101">
        <v>679</v>
      </c>
      <c r="AH27" s="101">
        <v>0</v>
      </c>
      <c r="AI27" s="101">
        <v>0</v>
      </c>
      <c r="AJ27" s="101">
        <f>SUM(AK27:AS27)</f>
        <v>679</v>
      </c>
      <c r="AK27" s="101">
        <v>0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679</v>
      </c>
      <c r="AT27" s="101">
        <f>SUM(AU27:AY27)</f>
        <v>0</v>
      </c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12</v>
      </c>
      <c r="B28" s="111" t="s">
        <v>302</v>
      </c>
      <c r="C28" s="99" t="s">
        <v>303</v>
      </c>
      <c r="D28" s="101">
        <f>SUM(E28,+H28,+K28)</f>
        <v>23568</v>
      </c>
      <c r="E28" s="101">
        <f>SUM(F28:G28)</f>
        <v>0</v>
      </c>
      <c r="F28" s="101">
        <v>0</v>
      </c>
      <c r="G28" s="101">
        <v>0</v>
      </c>
      <c r="H28" s="101">
        <f>SUM(I28:J28)</f>
        <v>0</v>
      </c>
      <c r="I28" s="101">
        <v>0</v>
      </c>
      <c r="J28" s="101">
        <v>0</v>
      </c>
      <c r="K28" s="101">
        <f>SUM(L28:M28)</f>
        <v>23568</v>
      </c>
      <c r="L28" s="101">
        <v>19177</v>
      </c>
      <c r="M28" s="101">
        <v>4391</v>
      </c>
      <c r="N28" s="101">
        <f>SUM(O28,+V28,+AC28)</f>
        <v>23980</v>
      </c>
      <c r="O28" s="101">
        <f>SUM(P28:U28)</f>
        <v>19177</v>
      </c>
      <c r="P28" s="101">
        <v>19177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f>SUM(W28:AB28)</f>
        <v>4391</v>
      </c>
      <c r="W28" s="101">
        <v>4391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f>SUM(AD28:AE28)</f>
        <v>412</v>
      </c>
      <c r="AD28" s="101">
        <v>412</v>
      </c>
      <c r="AE28" s="101">
        <v>0</v>
      </c>
      <c r="AF28" s="101">
        <f>SUM(AG28:AI28)</f>
        <v>136</v>
      </c>
      <c r="AG28" s="101">
        <v>136</v>
      </c>
      <c r="AH28" s="101">
        <v>0</v>
      </c>
      <c r="AI28" s="101">
        <v>0</v>
      </c>
      <c r="AJ28" s="101">
        <f>SUM(AK28:AS28)</f>
        <v>136</v>
      </c>
      <c r="AK28" s="101">
        <v>0</v>
      </c>
      <c r="AL28" s="101">
        <v>0</v>
      </c>
      <c r="AM28" s="101">
        <v>104</v>
      </c>
      <c r="AN28" s="101">
        <v>0</v>
      </c>
      <c r="AO28" s="101">
        <v>0</v>
      </c>
      <c r="AP28" s="101">
        <v>0</v>
      </c>
      <c r="AQ28" s="101">
        <v>0</v>
      </c>
      <c r="AR28" s="101">
        <v>32</v>
      </c>
      <c r="AS28" s="101">
        <v>0</v>
      </c>
      <c r="AT28" s="101">
        <f>SUM(AU28:AY28)</f>
        <v>0</v>
      </c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f>SUM(BA28:BC28)</f>
        <v>124</v>
      </c>
      <c r="BA28" s="101">
        <v>124</v>
      </c>
      <c r="BB28" s="101">
        <v>0</v>
      </c>
      <c r="BC28" s="101">
        <v>0</v>
      </c>
    </row>
    <row r="29" spans="1:55" s="103" customFormat="1" ht="13.5" customHeight="1">
      <c r="A29" s="113"/>
      <c r="B29" s="111"/>
      <c r="C29" s="99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</row>
    <row r="30" spans="1:55" s="103" customFormat="1" ht="13.5" customHeight="1">
      <c r="A30" s="113"/>
      <c r="B30" s="111"/>
      <c r="C30" s="99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</row>
    <row r="31" spans="1:55" s="103" customFormat="1" ht="13.5" customHeight="1">
      <c r="A31" s="113"/>
      <c r="B31" s="111"/>
      <c r="C31" s="99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</row>
    <row r="32" spans="1:55" s="103" customFormat="1" ht="13.5" customHeight="1">
      <c r="A32" s="113"/>
      <c r="B32" s="111"/>
      <c r="C32" s="99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</row>
    <row r="33" spans="1:55" s="103" customFormat="1" ht="13.5" customHeight="1">
      <c r="A33" s="113"/>
      <c r="B33" s="111"/>
      <c r="C33" s="99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</row>
    <row r="34" spans="1:55" s="103" customFormat="1" ht="13.5" customHeight="1">
      <c r="A34" s="113"/>
      <c r="B34" s="111"/>
      <c r="C34" s="99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</row>
    <row r="35" spans="1:55" s="103" customFormat="1" ht="13.5" customHeight="1">
      <c r="A35" s="113"/>
      <c r="B35" s="111"/>
      <c r="C35" s="99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 s="103" customFormat="1" ht="13.5" customHeight="1">
      <c r="A36" s="113"/>
      <c r="B36" s="111"/>
      <c r="C36" s="99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</row>
    <row r="37" spans="1:55" s="103" customFormat="1" ht="13.5" customHeight="1">
      <c r="A37" s="113"/>
      <c r="B37" s="111"/>
      <c r="C37" s="99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</row>
    <row r="38" spans="1:55" s="103" customFormat="1" ht="13.5" customHeight="1">
      <c r="A38" s="113"/>
      <c r="B38" s="111"/>
      <c r="C38" s="99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</row>
    <row r="39" spans="1:55" s="103" customFormat="1" ht="13.5" customHeight="1">
      <c r="A39" s="113"/>
      <c r="B39" s="111"/>
      <c r="C39" s="99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</row>
    <row r="40" spans="1:55" s="103" customFormat="1" ht="13.5" customHeight="1">
      <c r="A40" s="113"/>
      <c r="B40" s="111"/>
      <c r="C40" s="99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</row>
    <row r="41" spans="1:55" s="103" customFormat="1" ht="13.5" customHeight="1">
      <c r="A41" s="113"/>
      <c r="B41" s="111"/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</row>
    <row r="42" spans="1:55" s="103" customFormat="1" ht="13.5" customHeight="1">
      <c r="A42" s="113"/>
      <c r="B42" s="111"/>
      <c r="C42" s="99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</row>
    <row r="43" spans="1:55" s="103" customFormat="1" ht="13.5" customHeight="1">
      <c r="A43" s="113"/>
      <c r="B43" s="111"/>
      <c r="C43" s="9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 s="103" customFormat="1" ht="13.5" customHeight="1">
      <c r="A44" s="113"/>
      <c r="B44" s="111"/>
      <c r="C44" s="9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</row>
    <row r="45" spans="1:55" s="103" customFormat="1" ht="13.5" customHeight="1">
      <c r="A45" s="113"/>
      <c r="B45" s="111"/>
      <c r="C45" s="9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</row>
    <row r="46" spans="1:55" s="103" customFormat="1" ht="13.5" customHeight="1">
      <c r="A46" s="113"/>
      <c r="B46" s="111"/>
      <c r="C46" s="9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</row>
    <row r="47" spans="1:55" s="103" customFormat="1" ht="13.5" customHeight="1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28">
    <sortCondition ref="A8:A28"/>
    <sortCondition ref="B8:B28"/>
    <sortCondition ref="C8:C28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27" man="1"/>
    <brk id="31" min="1" max="27" man="1"/>
    <brk id="45" min="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42000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42201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42202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42203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42204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42205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42207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42208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42209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42210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42211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42212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42213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42214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42307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42308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42321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42322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42323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42383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42391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42411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>
        <f>+水洗化人口等!B29</f>
        <v>0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>
        <f>+水洗化人口等!B30</f>
        <v>0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>
        <f>+水洗化人口等!B31</f>
        <v>0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>
        <f>+水洗化人口等!B32</f>
        <v>0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>
        <f>+水洗化人口等!B33</f>
        <v>0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>
        <f>+水洗化人口等!B34</f>
        <v>0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>
        <f>+水洗化人口等!B35</f>
        <v>0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>
        <f>+水洗化人口等!B36</f>
        <v>0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>
        <f>+水洗化人口等!B37</f>
        <v>0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>
        <f>+水洗化人口等!B38</f>
        <v>0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>
        <f>+水洗化人口等!B39</f>
        <v>0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>
        <f>+水洗化人口等!B40</f>
        <v>0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>
        <f>+水洗化人口等!B41</f>
        <v>0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>
        <f>+水洗化人口等!B42</f>
        <v>0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>
        <f>+水洗化人口等!B43</f>
        <v>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>
        <f>+水洗化人口等!B44</f>
        <v>0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>
        <f>+水洗化人口等!B45</f>
        <v>0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>
        <f>+水洗化人口等!B46</f>
        <v>0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2023-02-10T03:08:06Z</dcterms:modified>
</cp:coreProperties>
</file>