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1佐賀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水洗化人口等!$A$6:$AD$26</definedName>
    <definedName name="_xlnm.Print_Area" localSheetId="2">し尿集計結果!$A$1:$M$37</definedName>
    <definedName name="_xlnm.Print_Area" localSheetId="1">し尿処理状況!$2:$27</definedName>
    <definedName name="_xlnm.Print_Area" localSheetId="0">水洗化人口等!$2:$27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V8" i="2"/>
  <c r="N8" i="2" s="1"/>
  <c r="V9" i="2"/>
  <c r="V10" i="2"/>
  <c r="V11" i="2"/>
  <c r="N11" i="2" s="1"/>
  <c r="V12" i="2"/>
  <c r="N12" i="2" s="1"/>
  <c r="V13" i="2"/>
  <c r="V14" i="2"/>
  <c r="N14" i="2" s="1"/>
  <c r="V15" i="2"/>
  <c r="V16" i="2"/>
  <c r="V17" i="2"/>
  <c r="N17" i="2" s="1"/>
  <c r="V18" i="2"/>
  <c r="N18" i="2" s="1"/>
  <c r="V19" i="2"/>
  <c r="V20" i="2"/>
  <c r="N20" i="2" s="1"/>
  <c r="V21" i="2"/>
  <c r="V22" i="2"/>
  <c r="V23" i="2"/>
  <c r="N23" i="2" s="1"/>
  <c r="V24" i="2"/>
  <c r="N24" i="2" s="1"/>
  <c r="V25" i="2"/>
  <c r="V26" i="2"/>
  <c r="N26" i="2" s="1"/>
  <c r="V2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N9" i="2"/>
  <c r="N10" i="2"/>
  <c r="N13" i="2"/>
  <c r="N15" i="2"/>
  <c r="N16" i="2"/>
  <c r="N19" i="2"/>
  <c r="N21" i="2"/>
  <c r="N22" i="2"/>
  <c r="N25" i="2"/>
  <c r="N2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H8" i="2"/>
  <c r="H9" i="2"/>
  <c r="D9" i="2" s="1"/>
  <c r="H10" i="2"/>
  <c r="D10" i="2" s="1"/>
  <c r="H11" i="2"/>
  <c r="H12" i="2"/>
  <c r="D12" i="2" s="1"/>
  <c r="H13" i="2"/>
  <c r="H14" i="2"/>
  <c r="H15" i="2"/>
  <c r="D15" i="2" s="1"/>
  <c r="H16" i="2"/>
  <c r="D16" i="2" s="1"/>
  <c r="H17" i="2"/>
  <c r="H18" i="2"/>
  <c r="D18" i="2" s="1"/>
  <c r="H19" i="2"/>
  <c r="H20" i="2"/>
  <c r="H21" i="2"/>
  <c r="D21" i="2" s="1"/>
  <c r="H22" i="2"/>
  <c r="D22" i="2" s="1"/>
  <c r="H23" i="2"/>
  <c r="H24" i="2"/>
  <c r="D24" i="2" s="1"/>
  <c r="H25" i="2"/>
  <c r="H26" i="2"/>
  <c r="H27" i="2"/>
  <c r="D27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D8" i="2"/>
  <c r="D11" i="2"/>
  <c r="D13" i="2"/>
  <c r="D14" i="2"/>
  <c r="D17" i="2"/>
  <c r="D19" i="2"/>
  <c r="D20" i="2"/>
  <c r="D23" i="2"/>
  <c r="D25" i="2"/>
  <c r="D26" i="2"/>
  <c r="T12" i="1"/>
  <c r="T18" i="1"/>
  <c r="T24" i="1"/>
  <c r="P8" i="1"/>
  <c r="P9" i="1"/>
  <c r="I9" i="1" s="1"/>
  <c r="D9" i="1" s="1"/>
  <c r="P10" i="1"/>
  <c r="I10" i="1" s="1"/>
  <c r="D10" i="1" s="1"/>
  <c r="P11" i="1"/>
  <c r="P12" i="1"/>
  <c r="P13" i="1"/>
  <c r="P14" i="1"/>
  <c r="P15" i="1"/>
  <c r="I15" i="1" s="1"/>
  <c r="D15" i="1" s="1"/>
  <c r="P16" i="1"/>
  <c r="I16" i="1" s="1"/>
  <c r="D16" i="1" s="1"/>
  <c r="P17" i="1"/>
  <c r="P18" i="1"/>
  <c r="P19" i="1"/>
  <c r="P20" i="1"/>
  <c r="P21" i="1"/>
  <c r="I21" i="1" s="1"/>
  <c r="D21" i="1" s="1"/>
  <c r="P22" i="1"/>
  <c r="I22" i="1" s="1"/>
  <c r="D22" i="1" s="1"/>
  <c r="P23" i="1"/>
  <c r="P24" i="1"/>
  <c r="P25" i="1"/>
  <c r="P26" i="1"/>
  <c r="P27" i="1"/>
  <c r="I27" i="1" s="1"/>
  <c r="D27" i="1" s="1"/>
  <c r="L12" i="1"/>
  <c r="L18" i="1"/>
  <c r="L24" i="1"/>
  <c r="I8" i="1"/>
  <c r="I11" i="1"/>
  <c r="I12" i="1"/>
  <c r="I13" i="1"/>
  <c r="I14" i="1"/>
  <c r="I17" i="1"/>
  <c r="I18" i="1"/>
  <c r="I19" i="1"/>
  <c r="I20" i="1"/>
  <c r="I23" i="1"/>
  <c r="I24" i="1"/>
  <c r="I25" i="1"/>
  <c r="I26" i="1"/>
  <c r="F11" i="1"/>
  <c r="F12" i="1"/>
  <c r="F17" i="1"/>
  <c r="F18" i="1"/>
  <c r="F23" i="1"/>
  <c r="F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D8" i="1"/>
  <c r="F8" i="1" s="1"/>
  <c r="D11" i="1"/>
  <c r="N11" i="1" s="1"/>
  <c r="D12" i="1"/>
  <c r="N12" i="1" s="1"/>
  <c r="D13" i="1"/>
  <c r="J13" i="1" s="1"/>
  <c r="D14" i="1"/>
  <c r="T14" i="1" s="1"/>
  <c r="D17" i="1"/>
  <c r="N17" i="1" s="1"/>
  <c r="D18" i="1"/>
  <c r="N18" i="1" s="1"/>
  <c r="D19" i="1"/>
  <c r="J19" i="1" s="1"/>
  <c r="D20" i="1"/>
  <c r="F20" i="1" s="1"/>
  <c r="D23" i="1"/>
  <c r="N23" i="1" s="1"/>
  <c r="D24" i="1"/>
  <c r="J24" i="1" s="1"/>
  <c r="D25" i="1"/>
  <c r="J25" i="1" s="1"/>
  <c r="D26" i="1"/>
  <c r="L26" i="1" s="1"/>
  <c r="T16" i="1" l="1"/>
  <c r="L16" i="1"/>
  <c r="F16" i="1"/>
  <c r="N16" i="1"/>
  <c r="J16" i="1"/>
  <c r="N22" i="1"/>
  <c r="T22" i="1"/>
  <c r="L22" i="1"/>
  <c r="F22" i="1"/>
  <c r="J22" i="1"/>
  <c r="J10" i="1"/>
  <c r="T10" i="1"/>
  <c r="L10" i="1"/>
  <c r="F10" i="1"/>
  <c r="N10" i="1"/>
  <c r="L27" i="1"/>
  <c r="T27" i="1"/>
  <c r="F27" i="1"/>
  <c r="J27" i="1"/>
  <c r="N27" i="1"/>
  <c r="T21" i="1"/>
  <c r="L21" i="1"/>
  <c r="F21" i="1"/>
  <c r="J21" i="1"/>
  <c r="N21" i="1"/>
  <c r="J15" i="1"/>
  <c r="N15" i="1"/>
  <c r="T15" i="1"/>
  <c r="L15" i="1"/>
  <c r="F15" i="1"/>
  <c r="T9" i="1"/>
  <c r="L9" i="1"/>
  <c r="F9" i="1"/>
  <c r="J9" i="1"/>
  <c r="N9" i="1"/>
  <c r="N14" i="1"/>
  <c r="F26" i="1"/>
  <c r="F14" i="1"/>
  <c r="J18" i="1"/>
  <c r="J12" i="1"/>
  <c r="L20" i="1"/>
  <c r="L8" i="1"/>
  <c r="T26" i="1"/>
  <c r="T20" i="1"/>
  <c r="T8" i="1"/>
  <c r="F25" i="1"/>
  <c r="F19" i="1"/>
  <c r="F13" i="1"/>
  <c r="J23" i="1"/>
  <c r="J17" i="1"/>
  <c r="J11" i="1"/>
  <c r="L25" i="1"/>
  <c r="L19" i="1"/>
  <c r="L13" i="1"/>
  <c r="T25" i="1"/>
  <c r="T19" i="1"/>
  <c r="T13" i="1"/>
  <c r="N8" i="1"/>
  <c r="L23" i="1"/>
  <c r="L17" i="1"/>
  <c r="L11" i="1"/>
  <c r="N25" i="1"/>
  <c r="N19" i="1"/>
  <c r="N13" i="1"/>
  <c r="T23" i="1"/>
  <c r="T17" i="1"/>
  <c r="T11" i="1"/>
  <c r="J26" i="1"/>
  <c r="J20" i="1"/>
  <c r="J14" i="1"/>
  <c r="J8" i="1"/>
  <c r="N24" i="1"/>
  <c r="N26" i="1"/>
  <c r="N20" i="1"/>
  <c r="L1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<sst xmlns="http://schemas.openxmlformats.org/spreadsheetml/2006/main" count="674" uniqueCount="302">
  <si>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</si>
  <si>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</si>
  <si>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</si>
  <si>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</si>
  <si>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</si>
  <si>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</si>
  <si>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</si>
  <si>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</si>
  <si>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</si>
  <si>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</si>
  <si>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</si>
  <si>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</si>
  <si>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</si>
  <si>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</si>
  <si>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</si>
  <si>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</si>
  <si>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</si>
  <si>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</si>
  <si>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</si>
  <si>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</si>
  <si>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</si>
  <si>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</si>
  <si>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</si>
  <si>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</si>
  <si>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</si>
  <si>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</si>
  <si>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</si>
  <si>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</si>
  <si>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</si>
  <si>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</si>
  <si>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</si>
  <si>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</si>
  <si>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</si>
  <si>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</si>
  <si>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</si>
  <si>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</si>
  <si>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</si>
  <si>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</si>
  <si>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</si>
  <si>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</si>
  <si>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</si>
  <si>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</si>
  <si>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</si>
  <si>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</si>
  <si>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</si>
  <si>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</si>
  <si>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</si>
  <si>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</si>
  <si>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</si>
  <si>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</si>
  <si>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</si>
  <si>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</si>
  <si>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</si>
  <si>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</si>
  <si>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</si>
  <si>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</si>
  <si>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</si>
  <si>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</si>
  <si>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</si>
  <si>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</si>
  <si>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</si>
  <si>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</si>
  <si>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</si>
  <si>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</si>
  <si>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</si>
  <si>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</si>
  <si>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</si>
  <si>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</si>
  <si>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</si>
  <si>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</si>
  <si>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</si>
  <si>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</si>
  <si>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</si>
  <si>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</si>
  <si>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</si>
  <si>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</si>
  <si>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</si>
  <si>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</si>
  <si>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</si>
  <si>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</si>
  <si>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</si>
  <si>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</si>
  <si>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</si>
  <si>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</si>
  <si>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</si>
  <si>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</si>
  <si>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</si>
  <si>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</si>
  <si>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</si>
  <si>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</si>
  <si>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</si>
  <si>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</si>
  <si>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</si>
  <si>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</si>
  <si>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</si>
  <si>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</si>
  <si>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</si>
  <si>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</si>
  <si>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</si>
  <si>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</si>
  <si>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</si>
  <si>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</si>
  <si>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</si>
  <si>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</si>
  <si>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</si>
  <si>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</si>
  <si>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</si>
  <si>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</si>
  <si>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</si>
  <si>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</si>
  <si>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</si>
  <si>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</si>
  <si>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</si>
  <si>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</si>
  <si>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</si>
  <si>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</si>
  <si>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</si>
  <si>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</si>
  <si>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</si>
  <si>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</si>
  <si>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</si>
  <si>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</si>
  <si>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</si>
  <si>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</si>
  <si>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</si>
  <si>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</si>
  <si>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</si>
  <si>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</si>
  <si>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</si>
  <si>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</si>
  <si>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</si>
  <si>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</si>
  <si>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</si>
  <si>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</si>
  <si>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</si>
  <si>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</si>
  <si>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</si>
  <si>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</si>
  <si>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</si>
  <si>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</si>
  <si>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</si>
  <si>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</si>
  <si>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</si>
  <si>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</si>
  <si>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</si>
  <si>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</si>
  <si>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</si>
  <si>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</si>
  <si>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</si>
  <si>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</si>
  <si>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</si>
  <si>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</si>
  <si>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</si>
  <si>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</si>
  <si>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</si>
  <si>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</si>
  <si>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</si>
  <si>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</si>
  <si>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</si>
  <si>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</si>
  <si>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</si>
  <si>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</si>
  <si>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</si>
  <si>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</si>
  <si>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</si>
  <si>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</si>
  <si>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</si>
  <si>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</si>
  <si>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</si>
  <si>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</si>
  <si>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</si>
  <si>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</si>
  <si>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</si>
  <si>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</si>
  <si>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</si>
  <si>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</si>
  <si>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</si>
  <si>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</si>
  <si>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</si>
  <si>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</si>
  <si>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</si>
  <si>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</si>
  <si>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</si>
  <si>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</si>
  <si>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</si>
  <si>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</si>
  <si>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</si>
  <si>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</si>
  <si>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</si>
  <si>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</si>
  <si>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</si>
  <si>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</si>
  <si>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</si>
  <si>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</si>
  <si>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</si>
  <si>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</si>
  <si>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</si>
  <si>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</si>
  <si>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</si>
  <si>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</si>
  <si>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</si>
  <si>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</si>
  <si>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</si>
  <si>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</si>
  <si>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</si>
  <si>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</si>
  <si>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</si>
  <si>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</si>
  <si>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</si>
  <si>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</si>
  <si>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</si>
  <si>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</si>
  <si>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</si>
  <si>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</si>
  <si>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</si>
  <si>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</si>
  <si>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</si>
  <si>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</si>
  <si>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</si>
  <si>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</si>
  <si>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</si>
  <si>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</si>
  <si>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</si>
  <si>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</si>
  <si>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</si>
  <si>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</si>
  <si>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</si>
  <si>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</si>
  <si>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</si>
  <si>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</si>
  <si>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</si>
  <si>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</si>
  <si>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</si>
  <si>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</si>
  <si>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</si>
  <si>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</si>
  <si>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</si>
  <si>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</si>
  <si>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</si>
  <si>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</si>
  <si>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</si>
  <si>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</si>
  <si>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</si>
  <si>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</si>
  <si>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</si>
  <si>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</si>
  <si>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</si>
  <si>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</si>
  <si>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</si>
  <si>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</si>
  <si>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</si>
  <si>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</si>
  <si>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</si>
  <si>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</si>
  <si>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</si>
  <si>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</si>
  <si>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</si>
  <si>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41000</t>
  </si>
  <si>
    <t>水洗化人口等（令和3年度実績）</t>
    <phoneticPr fontId="3"/>
  </si>
  <si>
    <t>し尿処理の状況（令和3年度実績）</t>
    <phoneticPr fontId="3"/>
  </si>
  <si>
    <t>41201</t>
  </si>
  <si>
    <t>佐賀市</t>
  </si>
  <si>
    <t/>
  </si>
  <si>
    <t>○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</si>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</sst>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13</v>
      </c>
      <c r="B7" s="127" t="s">
        <v>257</v>
      </c>
      <c r="C7" s="107" t="s">
        <v>199</v>
      </c>
      <c r="D7" s="108">
        <f>+SUM(E7,+I7)</f>
        <v>812917</v>
      </c>
      <c r="E7" s="108">
        <f>+SUM(G7+H7)</f>
        <v>132044</v>
      </c>
      <c r="F7" s="109">
        <f>IF(D7&gt;0,E7/D7*100,"-")</f>
        <v>16.243232703953787</v>
      </c>
      <c r="G7" s="108">
        <f>SUM(G$8:G$207)</f>
        <v>131635</v>
      </c>
      <c r="H7" s="108">
        <f>SUM(H$8:H$207)</f>
        <v>409</v>
      </c>
      <c r="I7" s="108">
        <f>+SUM(K7,+M7,O7+P7)</f>
        <v>680873</v>
      </c>
      <c r="J7" s="109">
        <f>IF(D7&gt;0,I7/D7*100,"-")</f>
        <v>83.756767296046206</v>
      </c>
      <c r="K7" s="108">
        <f>SUM(K$8:K$207)</f>
        <v>457352</v>
      </c>
      <c r="L7" s="109">
        <f>IF(D7&gt;0,K7/D7*100,"-")</f>
        <v>56.260602250906302</v>
      </c>
      <c r="M7" s="108">
        <f>SUM(M$8:M$207)</f>
        <v>103</v>
      </c>
      <c r="N7" s="109">
        <f>IF(D7&gt;0,M7/D7*100,"-")</f>
        <v>1.2670420227403289E-2</v>
      </c>
      <c r="O7" s="106">
        <f>SUM(O$8:O$207)</f>
        <v>29399</v>
      </c>
      <c r="P7" s="108">
        <f>SUM(Q7:S7)</f>
        <v>194019</v>
      </c>
      <c r="Q7" s="108">
        <f>SUM(Q$8:Q$207)</f>
        <v>34073</v>
      </c>
      <c r="R7" s="108">
        <f>SUM(R$8:R$207)</f>
        <v>152412</v>
      </c>
      <c r="S7" s="108">
        <f>SUM(S$8:S$207)</f>
        <v>7534</v>
      </c>
      <c r="T7" s="109">
        <f>IF(D7&gt;0,P7/D7*100,"-")</f>
        <v>23.867012253403484</v>
      </c>
      <c r="U7" s="108">
        <f>SUM(U$8:U$207)</f>
        <v>6544</v>
      </c>
      <c r="V7" s="110">
        <f t="shared" ref="V7:AC7" si="0">COUNTIF(V$8:V$207,"○")</f>
        <v>17</v>
      </c>
      <c r="W7" s="110">
        <f t="shared" si="0"/>
        <v>0</v>
      </c>
      <c r="X7" s="110">
        <f t="shared" si="0"/>
        <v>0</v>
      </c>
      <c r="Y7" s="110">
        <f t="shared" si="0"/>
        <v>3</v>
      </c>
      <c r="Z7" s="110">
        <f t="shared" si="0"/>
        <v>15</v>
      </c>
      <c r="AA7" s="110">
        <f t="shared" si="0"/>
        <v>1</v>
      </c>
      <c r="AB7" s="110">
        <f t="shared" si="0"/>
        <v>0</v>
      </c>
      <c r="AC7" s="110">
        <f t="shared" si="0"/>
        <v>4</v>
      </c>
      <c r="AD7" s="205"/>
      <c r="AE7" s="205"/>
    </row>
    <row r="8" spans="1:31" s="103" customFormat="1" ht="13.5" customHeight="1">
      <c r="A8" s="99" t="s">
        <v>13</v>
      </c>
      <c r="B8" s="100" t="s">
        <v>260</v>
      </c>
      <c r="C8" s="99" t="s">
        <v>261</v>
      </c>
      <c r="D8" s="101">
        <f>+SUM(E8,+I8)</f>
        <v>230531</v>
      </c>
      <c r="E8" s="101">
        <f>+SUM(G8+H8)</f>
        <v>20522</v>
      </c>
      <c r="F8" s="125">
        <f>IF(D8&gt;0,E8/D8*100,"-")</f>
        <v>8.9020565563850429</v>
      </c>
      <c r="G8" s="101">
        <v>20522</v>
      </c>
      <c r="H8" s="101">
        <v>0</v>
      </c>
      <c r="I8" s="101">
        <f>+SUM(K8,+M8,O8+P8)</f>
        <v>210009</v>
      </c>
      <c r="J8" s="102">
        <f>IF(D8&gt;0,I8/D8*100,"-")</f>
        <v>91.097943443614966</v>
      </c>
      <c r="K8" s="101">
        <v>177118</v>
      </c>
      <c r="L8" s="102">
        <f>IF(D8&gt;0,K8/D8*100,"-")</f>
        <v>76.83044796578335</v>
      </c>
      <c r="M8" s="101">
        <v>0</v>
      </c>
      <c r="N8" s="102">
        <f>IF(D8&gt;0,M8/D8*100,"-")</f>
        <v>0</v>
      </c>
      <c r="O8" s="123">
        <v>0</v>
      </c>
      <c r="P8" s="101">
        <f>SUM(Q8:S8)</f>
        <v>32891</v>
      </c>
      <c r="Q8" s="101">
        <v>6372</v>
      </c>
      <c r="R8" s="101">
        <v>26519</v>
      </c>
      <c r="S8" s="101">
        <v>0</v>
      </c>
      <c r="T8" s="102">
        <f>IF(D8&gt;0,P8/D8*100,"-")</f>
        <v>14.267495477831616</v>
      </c>
      <c r="U8" s="101">
        <v>1669</v>
      </c>
      <c r="V8" s="99" t="s">
        <v>263</v>
      </c>
      <c r="W8" s="99"/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13</v>
      </c>
      <c r="B9" s="100" t="s">
        <v>264</v>
      </c>
      <c r="C9" s="99" t="s">
        <v>265</v>
      </c>
      <c r="D9" s="101">
        <f>+SUM(E9,+I9)</f>
        <v>118693</v>
      </c>
      <c r="E9" s="101">
        <f>+SUM(G9+H9)</f>
        <v>10585</v>
      </c>
      <c r="F9" s="125">
        <f>IF(D9&gt;0,E9/D9*100,"-")</f>
        <v>8.917964833646467</v>
      </c>
      <c r="G9" s="101">
        <v>10373</v>
      </c>
      <c r="H9" s="101">
        <v>212</v>
      </c>
      <c r="I9" s="101">
        <f>+SUM(K9,+M9,O9+P9)</f>
        <v>108108</v>
      </c>
      <c r="J9" s="102">
        <f>IF(D9&gt;0,I9/D9*100,"-")</f>
        <v>91.082035166353535</v>
      </c>
      <c r="K9" s="101">
        <v>82402</v>
      </c>
      <c r="L9" s="102">
        <f>IF(D9&gt;0,K9/D9*100,"-")</f>
        <v>69.424481645926889</v>
      </c>
      <c r="M9" s="101">
        <v>0</v>
      </c>
      <c r="N9" s="102">
        <f>IF(D9&gt;0,M9/D9*100,"-")</f>
        <v>0</v>
      </c>
      <c r="O9" s="123">
        <v>10718</v>
      </c>
      <c r="P9" s="101">
        <f>SUM(Q9:S9)</f>
        <v>14988</v>
      </c>
      <c r="Q9" s="101">
        <v>3910</v>
      </c>
      <c r="R9" s="101">
        <v>11078</v>
      </c>
      <c r="S9" s="101">
        <v>0</v>
      </c>
      <c r="T9" s="102">
        <f>IF(D9&gt;0,P9/D9*100,"-")</f>
        <v>12.627534900962988</v>
      </c>
      <c r="U9" s="101">
        <v>732</v>
      </c>
      <c r="V9" s="99" t="s">
        <v>263</v>
      </c>
      <c r="W9" s="99"/>
      <c r="X9" s="99"/>
      <c r="Y9" s="99"/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>
      <c r="A10" s="99" t="s">
        <v>13</v>
      </c>
      <c r="B10" s="100" t="s">
        <v>266</v>
      </c>
      <c r="C10" s="99" t="s">
        <v>267</v>
      </c>
      <c r="D10" s="101">
        <f>+SUM(E10,+I10)</f>
        <v>74063</v>
      </c>
      <c r="E10" s="101">
        <f>+SUM(G10+H10)</f>
        <v>4696</v>
      </c>
      <c r="F10" s="125">
        <f>IF(D10&gt;0,E10/D10*100,"-")</f>
        <v>6.3405479119128305</v>
      </c>
      <c r="G10" s="101">
        <v>4696</v>
      </c>
      <c r="H10" s="101">
        <v>0</v>
      </c>
      <c r="I10" s="101">
        <f>+SUM(K10,+M10,O10+P10)</f>
        <v>69367</v>
      </c>
      <c r="J10" s="102">
        <f>IF(D10&gt;0,I10/D10*100,"-")</f>
        <v>93.659452088087164</v>
      </c>
      <c r="K10" s="101">
        <v>68006</v>
      </c>
      <c r="L10" s="102">
        <f>IF(D10&gt;0,K10/D10*100,"-")</f>
        <v>91.821827363190806</v>
      </c>
      <c r="M10" s="101">
        <v>0</v>
      </c>
      <c r="N10" s="102">
        <f>IF(D10&gt;0,M10/D10*100,"-")</f>
        <v>0</v>
      </c>
      <c r="O10" s="123">
        <v>0</v>
      </c>
      <c r="P10" s="101">
        <f>SUM(Q10:S10)</f>
        <v>1361</v>
      </c>
      <c r="Q10" s="101">
        <v>593</v>
      </c>
      <c r="R10" s="101">
        <v>768</v>
      </c>
      <c r="S10" s="101">
        <v>0</v>
      </c>
      <c r="T10" s="102">
        <f>IF(D10&gt;0,P10/D10*100,"-")</f>
        <v>1.837624724896372</v>
      </c>
      <c r="U10" s="101">
        <v>1170</v>
      </c>
      <c r="V10" s="99" t="s">
        <v>263</v>
      </c>
      <c r="W10" s="99"/>
      <c r="X10" s="99"/>
      <c r="Y10" s="99"/>
      <c r="Z10" s="99" t="s">
        <v>263</v>
      </c>
      <c r="AA10" s="99"/>
      <c r="AB10" s="99"/>
      <c r="AC10" s="99"/>
      <c r="AD10" s="206" t="s">
        <v>262</v>
      </c>
      <c r="AE10" s="207"/>
    </row>
    <row r="11" spans="1:31" s="103" customFormat="1" ht="13.5" customHeight="1">
      <c r="A11" s="99" t="s">
        <v>13</v>
      </c>
      <c r="B11" s="100" t="s">
        <v>268</v>
      </c>
      <c r="C11" s="99" t="s">
        <v>269</v>
      </c>
      <c r="D11" s="101">
        <f>+SUM(E11,+I11)</f>
        <v>18619</v>
      </c>
      <c r="E11" s="101">
        <f>+SUM(G11+H11)</f>
        <v>6421</v>
      </c>
      <c r="F11" s="125">
        <f>IF(D11&gt;0,E11/D11*100,"-")</f>
        <v>34.486277458510123</v>
      </c>
      <c r="G11" s="101">
        <v>6421</v>
      </c>
      <c r="H11" s="101">
        <v>0</v>
      </c>
      <c r="I11" s="101">
        <f>+SUM(K11,+M11,O11+P11)</f>
        <v>12198</v>
      </c>
      <c r="J11" s="102">
        <f>IF(D11&gt;0,I11/D11*100,"-")</f>
        <v>65.513722541489869</v>
      </c>
      <c r="K11" s="101">
        <v>5798</v>
      </c>
      <c r="L11" s="102">
        <f>IF(D11&gt;0,K11/D11*100,"-")</f>
        <v>31.140233095225305</v>
      </c>
      <c r="M11" s="101">
        <v>0</v>
      </c>
      <c r="N11" s="102">
        <f>IF(D11&gt;0,M11/D11*100,"-")</f>
        <v>0</v>
      </c>
      <c r="O11" s="123">
        <v>0</v>
      </c>
      <c r="P11" s="101">
        <f>SUM(Q11:S11)</f>
        <v>6400</v>
      </c>
      <c r="Q11" s="101">
        <v>1165</v>
      </c>
      <c r="R11" s="101">
        <v>5235</v>
      </c>
      <c r="S11" s="101">
        <v>0</v>
      </c>
      <c r="T11" s="102">
        <f>IF(D11&gt;0,P11/D11*100,"-")</f>
        <v>34.373489446264564</v>
      </c>
      <c r="U11" s="101">
        <v>189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13</v>
      </c>
      <c r="B12" s="100" t="s">
        <v>270</v>
      </c>
      <c r="C12" s="99" t="s">
        <v>271</v>
      </c>
      <c r="D12" s="101">
        <f>+SUM(E12,+I12)</f>
        <v>53454</v>
      </c>
      <c r="E12" s="101">
        <f>+SUM(G12+H12)</f>
        <v>13043</v>
      </c>
      <c r="F12" s="125">
        <f>IF(D12&gt;0,E12/D12*100,"-")</f>
        <v>24.400419051895085</v>
      </c>
      <c r="G12" s="101">
        <v>12924</v>
      </c>
      <c r="H12" s="101">
        <v>119</v>
      </c>
      <c r="I12" s="101">
        <f>+SUM(K12,+M12,O12+P12)</f>
        <v>40411</v>
      </c>
      <c r="J12" s="102">
        <f>IF(D12&gt;0,I12/D12*100,"-")</f>
        <v>75.599580948104915</v>
      </c>
      <c r="K12" s="101">
        <v>29040</v>
      </c>
      <c r="L12" s="102">
        <f>IF(D12&gt;0,K12/D12*100,"-")</f>
        <v>54.327084970254802</v>
      </c>
      <c r="M12" s="101">
        <v>0</v>
      </c>
      <c r="N12" s="102">
        <f>IF(D12&gt;0,M12/D12*100,"-")</f>
        <v>0</v>
      </c>
      <c r="O12" s="123">
        <v>1514</v>
      </c>
      <c r="P12" s="101">
        <f>SUM(Q12:S12)</f>
        <v>9857</v>
      </c>
      <c r="Q12" s="101">
        <v>1616</v>
      </c>
      <c r="R12" s="101">
        <v>8241</v>
      </c>
      <c r="S12" s="101">
        <v>0</v>
      </c>
      <c r="T12" s="102">
        <f>IF(D12&gt;0,P12/D12*100,"-")</f>
        <v>18.440154151232836</v>
      </c>
      <c r="U12" s="101">
        <v>534</v>
      </c>
      <c r="V12" s="99"/>
      <c r="W12" s="99"/>
      <c r="X12" s="99"/>
      <c r="Y12" s="99" t="s">
        <v>263</v>
      </c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13</v>
      </c>
      <c r="B13" s="100" t="s">
        <v>272</v>
      </c>
      <c r="C13" s="99" t="s">
        <v>273</v>
      </c>
      <c r="D13" s="101">
        <f>+SUM(E13,+I13)</f>
        <v>48235</v>
      </c>
      <c r="E13" s="101">
        <f>+SUM(G13+H13)</f>
        <v>12875</v>
      </c>
      <c r="F13" s="125">
        <f>IF(D13&gt;0,E13/D13*100,"-")</f>
        <v>26.692235928267856</v>
      </c>
      <c r="G13" s="101">
        <v>12875</v>
      </c>
      <c r="H13" s="101">
        <v>0</v>
      </c>
      <c r="I13" s="101">
        <f>+SUM(K13,+M13,O13+P13)</f>
        <v>35360</v>
      </c>
      <c r="J13" s="102">
        <f>IF(D13&gt;0,I13/D13*100,"-")</f>
        <v>73.307764071732137</v>
      </c>
      <c r="K13" s="101">
        <v>1722</v>
      </c>
      <c r="L13" s="102">
        <f>IF(D13&gt;0,K13/D13*100,"-")</f>
        <v>3.5700217684254172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33638</v>
      </c>
      <c r="Q13" s="101">
        <v>2425</v>
      </c>
      <c r="R13" s="101">
        <v>23759</v>
      </c>
      <c r="S13" s="101">
        <v>7454</v>
      </c>
      <c r="T13" s="102">
        <f>IF(D13&gt;0,P13/D13*100,"-")</f>
        <v>69.737742303306732</v>
      </c>
      <c r="U13" s="101">
        <v>254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13</v>
      </c>
      <c r="B14" s="100" t="s">
        <v>274</v>
      </c>
      <c r="C14" s="99" t="s">
        <v>275</v>
      </c>
      <c r="D14" s="101">
        <f>+SUM(E14,+I14)</f>
        <v>28007</v>
      </c>
      <c r="E14" s="101">
        <f>+SUM(G14+H14)</f>
        <v>10612</v>
      </c>
      <c r="F14" s="125">
        <f>IF(D14&gt;0,E14/D14*100,"-")</f>
        <v>37.890527368157962</v>
      </c>
      <c r="G14" s="101">
        <v>10612</v>
      </c>
      <c r="H14" s="101">
        <v>0</v>
      </c>
      <c r="I14" s="101">
        <f>+SUM(K14,+M14,O14+P14)</f>
        <v>17395</v>
      </c>
      <c r="J14" s="102">
        <f>IF(D14&gt;0,I14/D14*100,"-")</f>
        <v>62.109472631842046</v>
      </c>
      <c r="K14" s="101">
        <v>8924</v>
      </c>
      <c r="L14" s="102">
        <f>IF(D14&gt;0,K14/D14*100,"-")</f>
        <v>31.863462705752134</v>
      </c>
      <c r="M14" s="101">
        <v>0</v>
      </c>
      <c r="N14" s="102">
        <f>IF(D14&gt;0,M14/D14*100,"-")</f>
        <v>0</v>
      </c>
      <c r="O14" s="123">
        <v>0</v>
      </c>
      <c r="P14" s="101">
        <f>SUM(Q14:S14)</f>
        <v>8471</v>
      </c>
      <c r="Q14" s="101">
        <v>1138</v>
      </c>
      <c r="R14" s="101">
        <v>7333</v>
      </c>
      <c r="S14" s="101">
        <v>0</v>
      </c>
      <c r="T14" s="102">
        <f>IF(D14&gt;0,P14/D14*100,"-")</f>
        <v>30.246009926089908</v>
      </c>
      <c r="U14" s="101">
        <v>163</v>
      </c>
      <c r="V14" s="99" t="s">
        <v>263</v>
      </c>
      <c r="W14" s="99"/>
      <c r="X14" s="99"/>
      <c r="Y14" s="99"/>
      <c r="Z14" s="99"/>
      <c r="AA14" s="99" t="s">
        <v>263</v>
      </c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13</v>
      </c>
      <c r="B15" s="100" t="s">
        <v>276</v>
      </c>
      <c r="C15" s="99" t="s">
        <v>277</v>
      </c>
      <c r="D15" s="101">
        <f>+SUM(E15,+I15)</f>
        <v>44697</v>
      </c>
      <c r="E15" s="101">
        <f>+SUM(G15+H15)</f>
        <v>10812</v>
      </c>
      <c r="F15" s="125">
        <f>IF(D15&gt;0,E15/D15*100,"-")</f>
        <v>24.189542922343783</v>
      </c>
      <c r="G15" s="101">
        <v>10812</v>
      </c>
      <c r="H15" s="101">
        <v>0</v>
      </c>
      <c r="I15" s="101">
        <f>+SUM(K15,+M15,O15+P15)</f>
        <v>33885</v>
      </c>
      <c r="J15" s="102">
        <f>IF(D15&gt;0,I15/D15*100,"-")</f>
        <v>75.810457077656224</v>
      </c>
      <c r="K15" s="101">
        <v>15519</v>
      </c>
      <c r="L15" s="102">
        <f>IF(D15&gt;0,K15/D15*100,"-")</f>
        <v>34.720451036982347</v>
      </c>
      <c r="M15" s="101">
        <v>0</v>
      </c>
      <c r="N15" s="102">
        <f>IF(D15&gt;0,M15/D15*100,"-")</f>
        <v>0</v>
      </c>
      <c r="O15" s="123">
        <v>2107</v>
      </c>
      <c r="P15" s="101">
        <f>SUM(Q15:S15)</f>
        <v>16259</v>
      </c>
      <c r="Q15" s="101">
        <v>1582</v>
      </c>
      <c r="R15" s="101">
        <v>14677</v>
      </c>
      <c r="S15" s="101">
        <v>0</v>
      </c>
      <c r="T15" s="102">
        <f>IF(D15&gt;0,P15/D15*100,"-")</f>
        <v>36.376043134886011</v>
      </c>
      <c r="U15" s="101">
        <v>240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13</v>
      </c>
      <c r="B16" s="100" t="s">
        <v>278</v>
      </c>
      <c r="C16" s="99" t="s">
        <v>279</v>
      </c>
      <c r="D16" s="101">
        <f>+SUM(E16,+I16)</f>
        <v>25345</v>
      </c>
      <c r="E16" s="101">
        <f>+SUM(G16+H16)</f>
        <v>8892</v>
      </c>
      <c r="F16" s="125">
        <f>IF(D16&gt;0,E16/D16*100,"-")</f>
        <v>35.083842967054643</v>
      </c>
      <c r="G16" s="101">
        <v>8834</v>
      </c>
      <c r="H16" s="101">
        <v>58</v>
      </c>
      <c r="I16" s="101">
        <f>+SUM(K16,+M16,O16+P16)</f>
        <v>16453</v>
      </c>
      <c r="J16" s="102">
        <f>IF(D16&gt;0,I16/D16*100,"-")</f>
        <v>64.91615703294535</v>
      </c>
      <c r="K16" s="101">
        <v>4062</v>
      </c>
      <c r="L16" s="102">
        <f>IF(D16&gt;0,K16/D16*100,"-")</f>
        <v>16.026829749457487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12391</v>
      </c>
      <c r="Q16" s="101">
        <v>2504</v>
      </c>
      <c r="R16" s="101">
        <v>9887</v>
      </c>
      <c r="S16" s="101">
        <v>0</v>
      </c>
      <c r="T16" s="102">
        <f>IF(D16&gt;0,P16/D16*100,"-")</f>
        <v>48.889327283487866</v>
      </c>
      <c r="U16" s="101">
        <v>159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13</v>
      </c>
      <c r="B17" s="100" t="s">
        <v>280</v>
      </c>
      <c r="C17" s="99" t="s">
        <v>281</v>
      </c>
      <c r="D17" s="101">
        <f>+SUM(E17,+I17)</f>
        <v>30947</v>
      </c>
      <c r="E17" s="101">
        <f>+SUM(G17+H17)</f>
        <v>4739</v>
      </c>
      <c r="F17" s="125">
        <f>IF(D17&gt;0,E17/D17*100,"-")</f>
        <v>15.313277539018323</v>
      </c>
      <c r="G17" s="101">
        <v>4739</v>
      </c>
      <c r="H17" s="101">
        <v>0</v>
      </c>
      <c r="I17" s="101">
        <f>+SUM(K17,+M17,O17+P17)</f>
        <v>26208</v>
      </c>
      <c r="J17" s="102">
        <f>IF(D17&gt;0,I17/D17*100,"-")</f>
        <v>84.686722460981684</v>
      </c>
      <c r="K17" s="101">
        <v>10087</v>
      </c>
      <c r="L17" s="102">
        <f>IF(D17&gt;0,K17/D17*100,"-")</f>
        <v>32.594435648043429</v>
      </c>
      <c r="M17" s="101">
        <v>0</v>
      </c>
      <c r="N17" s="102">
        <f>IF(D17&gt;0,M17/D17*100,"-")</f>
        <v>0</v>
      </c>
      <c r="O17" s="123">
        <v>0</v>
      </c>
      <c r="P17" s="101">
        <f>SUM(Q17:S17)</f>
        <v>16121</v>
      </c>
      <c r="Q17" s="101">
        <v>2946</v>
      </c>
      <c r="R17" s="101">
        <v>13175</v>
      </c>
      <c r="S17" s="101">
        <v>0</v>
      </c>
      <c r="T17" s="102">
        <f>IF(D17&gt;0,P17/D17*100,"-")</f>
        <v>52.092286812938248</v>
      </c>
      <c r="U17" s="101">
        <v>208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13</v>
      </c>
      <c r="B18" s="100" t="s">
        <v>282</v>
      </c>
      <c r="C18" s="99" t="s">
        <v>283</v>
      </c>
      <c r="D18" s="101">
        <f>+SUM(E18,+I18)</f>
        <v>16201</v>
      </c>
      <c r="E18" s="101">
        <f>+SUM(G18+H18)</f>
        <v>1092</v>
      </c>
      <c r="F18" s="125">
        <f>IF(D18&gt;0,E18/D18*100,"-")</f>
        <v>6.7403246713165856</v>
      </c>
      <c r="G18" s="101">
        <v>1092</v>
      </c>
      <c r="H18" s="101">
        <v>0</v>
      </c>
      <c r="I18" s="101">
        <f>+SUM(K18,+M18,O18+P18)</f>
        <v>15109</v>
      </c>
      <c r="J18" s="102">
        <f>IF(D18&gt;0,I18/D18*100,"-")</f>
        <v>93.259675328683414</v>
      </c>
      <c r="K18" s="101">
        <v>13930</v>
      </c>
      <c r="L18" s="102">
        <f>IF(D18&gt;0,K18/D18*100,"-")</f>
        <v>85.982346768717974</v>
      </c>
      <c r="M18" s="101">
        <v>0</v>
      </c>
      <c r="N18" s="102">
        <f>IF(D18&gt;0,M18/D18*100,"-")</f>
        <v>0</v>
      </c>
      <c r="O18" s="123">
        <v>570</v>
      </c>
      <c r="P18" s="101">
        <f>SUM(Q18:S18)</f>
        <v>609</v>
      </c>
      <c r="Q18" s="101">
        <v>4</v>
      </c>
      <c r="R18" s="101">
        <v>605</v>
      </c>
      <c r="S18" s="101">
        <v>0</v>
      </c>
      <c r="T18" s="102">
        <f>IF(D18&gt;0,P18/D18*100,"-")</f>
        <v>3.7590272205419417</v>
      </c>
      <c r="U18" s="101">
        <v>187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13</v>
      </c>
      <c r="B19" s="100" t="s">
        <v>284</v>
      </c>
      <c r="C19" s="99" t="s">
        <v>285</v>
      </c>
      <c r="D19" s="101">
        <f>+SUM(E19,+I19)</f>
        <v>17417</v>
      </c>
      <c r="E19" s="101">
        <f>+SUM(G19+H19)</f>
        <v>714</v>
      </c>
      <c r="F19" s="125">
        <f>IF(D19&gt;0,E19/D19*100,"-")</f>
        <v>4.0994430728598497</v>
      </c>
      <c r="G19" s="101">
        <v>714</v>
      </c>
      <c r="H19" s="101">
        <v>0</v>
      </c>
      <c r="I19" s="101">
        <f>+SUM(K19,+M19,O19+P19)</f>
        <v>16703</v>
      </c>
      <c r="J19" s="102">
        <f>IF(D19&gt;0,I19/D19*100,"-")</f>
        <v>95.900556927140144</v>
      </c>
      <c r="K19" s="101">
        <v>13394</v>
      </c>
      <c r="L19" s="102">
        <f>IF(D19&gt;0,K19/D19*100,"-")</f>
        <v>76.901877476029171</v>
      </c>
      <c r="M19" s="101">
        <v>103</v>
      </c>
      <c r="N19" s="102">
        <f>IF(D19&gt;0,M19/D19*100,"-")</f>
        <v>0.59137624160303159</v>
      </c>
      <c r="O19" s="123">
        <v>0</v>
      </c>
      <c r="P19" s="101">
        <f>SUM(Q19:S19)</f>
        <v>3206</v>
      </c>
      <c r="Q19" s="101">
        <v>232</v>
      </c>
      <c r="R19" s="101">
        <v>2974</v>
      </c>
      <c r="S19" s="101">
        <v>0</v>
      </c>
      <c r="T19" s="102">
        <f>IF(D19&gt;0,P19/D19*100,"-")</f>
        <v>18.407303209507951</v>
      </c>
      <c r="U19" s="101">
        <v>280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13</v>
      </c>
      <c r="B20" s="100" t="s">
        <v>286</v>
      </c>
      <c r="C20" s="99" t="s">
        <v>287</v>
      </c>
      <c r="D20" s="101">
        <f>+SUM(E20,+I20)</f>
        <v>9727</v>
      </c>
      <c r="E20" s="101">
        <f>+SUM(G20+H20)</f>
        <v>311</v>
      </c>
      <c r="F20" s="125">
        <f>IF(D20&gt;0,E20/D20*100,"-")</f>
        <v>3.1972859052122957</v>
      </c>
      <c r="G20" s="101">
        <v>311</v>
      </c>
      <c r="H20" s="101">
        <v>0</v>
      </c>
      <c r="I20" s="101">
        <f>+SUM(K20,+M20,O20+P20)</f>
        <v>9416</v>
      </c>
      <c r="J20" s="102">
        <f>IF(D20&gt;0,I20/D20*100,"-")</f>
        <v>96.802714094787703</v>
      </c>
      <c r="K20" s="101">
        <v>0</v>
      </c>
      <c r="L20" s="102">
        <f>IF(D20&gt;0,K20/D20*100,"-")</f>
        <v>0</v>
      </c>
      <c r="M20" s="101">
        <v>0</v>
      </c>
      <c r="N20" s="102">
        <f>IF(D20&gt;0,M20/D20*100,"-")</f>
        <v>0</v>
      </c>
      <c r="O20" s="123">
        <v>9113</v>
      </c>
      <c r="P20" s="101">
        <f>SUM(Q20:S20)</f>
        <v>303</v>
      </c>
      <c r="Q20" s="101">
        <v>171</v>
      </c>
      <c r="R20" s="101">
        <v>52</v>
      </c>
      <c r="S20" s="101">
        <v>80</v>
      </c>
      <c r="T20" s="102">
        <f>IF(D20&gt;0,P20/D20*100,"-")</f>
        <v>3.1150406086151947</v>
      </c>
      <c r="U20" s="101">
        <v>75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13</v>
      </c>
      <c r="B21" s="100" t="s">
        <v>288</v>
      </c>
      <c r="C21" s="99" t="s">
        <v>289</v>
      </c>
      <c r="D21" s="101">
        <f>+SUM(E21,+I21)</f>
        <v>25818</v>
      </c>
      <c r="E21" s="101">
        <f>+SUM(G21+H21)</f>
        <v>4908</v>
      </c>
      <c r="F21" s="125">
        <f>IF(D21&gt;0,E21/D21*100,"-")</f>
        <v>19.009993028119919</v>
      </c>
      <c r="G21" s="101">
        <v>4908</v>
      </c>
      <c r="H21" s="101">
        <v>0</v>
      </c>
      <c r="I21" s="101">
        <f>+SUM(K21,+M21,O21+P21)</f>
        <v>20910</v>
      </c>
      <c r="J21" s="102">
        <f>IF(D21&gt;0,I21/D21*100,"-")</f>
        <v>80.990006971880078</v>
      </c>
      <c r="K21" s="101">
        <v>8897</v>
      </c>
      <c r="L21" s="102">
        <f>IF(D21&gt;0,K21/D21*100,"-")</f>
        <v>34.460453946858784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12013</v>
      </c>
      <c r="Q21" s="101">
        <v>0</v>
      </c>
      <c r="R21" s="101">
        <v>12013</v>
      </c>
      <c r="S21" s="101">
        <v>0</v>
      </c>
      <c r="T21" s="102">
        <f>IF(D21&gt;0,P21/D21*100,"-")</f>
        <v>46.529553025021301</v>
      </c>
      <c r="U21" s="101">
        <v>201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13</v>
      </c>
      <c r="B22" s="100" t="s">
        <v>290</v>
      </c>
      <c r="C22" s="99" t="s">
        <v>291</v>
      </c>
      <c r="D22" s="101">
        <f>+SUM(E22,+I22)</f>
        <v>5332</v>
      </c>
      <c r="E22" s="101">
        <f>+SUM(G22+H22)</f>
        <v>473</v>
      </c>
      <c r="F22" s="125">
        <f>IF(D22&gt;0,E22/D22*100,"-")</f>
        <v>8.870967741935484</v>
      </c>
      <c r="G22" s="101">
        <v>473</v>
      </c>
      <c r="H22" s="101">
        <v>0</v>
      </c>
      <c r="I22" s="101">
        <f>+SUM(K22,+M22,O22+P22)</f>
        <v>4859</v>
      </c>
      <c r="J22" s="102">
        <f>IF(D22&gt;0,I22/D22*100,"-")</f>
        <v>91.129032258064512</v>
      </c>
      <c r="K22" s="101">
        <v>3737</v>
      </c>
      <c r="L22" s="102">
        <f>IF(D22&gt;0,K22/D22*100,"-")</f>
        <v>70.086271567891984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1122</v>
      </c>
      <c r="Q22" s="101">
        <v>0</v>
      </c>
      <c r="R22" s="101">
        <v>1122</v>
      </c>
      <c r="S22" s="101">
        <v>0</v>
      </c>
      <c r="T22" s="102">
        <f>IF(D22&gt;0,P22/D22*100,"-")</f>
        <v>21.042760690172543</v>
      </c>
      <c r="U22" s="101">
        <v>9</v>
      </c>
      <c r="V22" s="99"/>
      <c r="W22" s="99"/>
      <c r="X22" s="99"/>
      <c r="Y22" s="99" t="s">
        <v>263</v>
      </c>
      <c r="Z22" s="99"/>
      <c r="AA22" s="99"/>
      <c r="AB22" s="99"/>
      <c r="AC22" s="99" t="s">
        <v>263</v>
      </c>
      <c r="AD22" s="206" t="s">
        <v>262</v>
      </c>
      <c r="AE22" s="207"/>
    </row>
    <row r="23" spans="1:31" s="103" customFormat="1" ht="13.5" customHeight="1">
      <c r="A23" s="99" t="s">
        <v>13</v>
      </c>
      <c r="B23" s="100" t="s">
        <v>292</v>
      </c>
      <c r="C23" s="99" t="s">
        <v>293</v>
      </c>
      <c r="D23" s="101">
        <f>+SUM(E23,+I23)</f>
        <v>19330</v>
      </c>
      <c r="E23" s="101">
        <f>+SUM(G23+H23)</f>
        <v>6261</v>
      </c>
      <c r="F23" s="125">
        <f>IF(D23&gt;0,E23/D23*100,"-")</f>
        <v>32.390067252974653</v>
      </c>
      <c r="G23" s="101">
        <v>6261</v>
      </c>
      <c r="H23" s="101">
        <v>0</v>
      </c>
      <c r="I23" s="101">
        <f>+SUM(K23,+M23,O23+P23)</f>
        <v>13069</v>
      </c>
      <c r="J23" s="102">
        <f>IF(D23&gt;0,I23/D23*100,"-")</f>
        <v>67.609932747025354</v>
      </c>
      <c r="K23" s="101">
        <v>5874</v>
      </c>
      <c r="L23" s="102">
        <f>IF(D23&gt;0,K23/D23*100,"-")</f>
        <v>30.387997930677702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7195</v>
      </c>
      <c r="Q23" s="101">
        <v>7195</v>
      </c>
      <c r="R23" s="101">
        <v>0</v>
      </c>
      <c r="S23" s="101">
        <v>0</v>
      </c>
      <c r="T23" s="102">
        <f>IF(D23&gt;0,P23/D23*100,"-")</f>
        <v>37.221934816347648</v>
      </c>
      <c r="U23" s="101">
        <v>142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13</v>
      </c>
      <c r="B24" s="100" t="s">
        <v>294</v>
      </c>
      <c r="C24" s="99" t="s">
        <v>295</v>
      </c>
      <c r="D24" s="101">
        <f>+SUM(E24,+I24)</f>
        <v>6272</v>
      </c>
      <c r="E24" s="101">
        <f>+SUM(G24+H24)</f>
        <v>2401</v>
      </c>
      <c r="F24" s="125">
        <f>IF(D24&gt;0,E24/D24*100,"-")</f>
        <v>38.28125</v>
      </c>
      <c r="G24" s="101">
        <v>2401</v>
      </c>
      <c r="H24" s="101">
        <v>0</v>
      </c>
      <c r="I24" s="101">
        <f>+SUM(K24,+M24,O24+P24)</f>
        <v>3871</v>
      </c>
      <c r="J24" s="102">
        <f>IF(D24&gt;0,I24/D24*100,"-")</f>
        <v>61.71875</v>
      </c>
      <c r="K24" s="101">
        <v>0</v>
      </c>
      <c r="L24" s="102">
        <f>IF(D24&gt;0,K24/D24*100,"-")</f>
        <v>0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3871</v>
      </c>
      <c r="Q24" s="101">
        <v>290</v>
      </c>
      <c r="R24" s="101">
        <v>3581</v>
      </c>
      <c r="S24" s="101">
        <v>0</v>
      </c>
      <c r="T24" s="102">
        <f>IF(D24&gt;0,P24/D24*100,"-")</f>
        <v>61.71875</v>
      </c>
      <c r="U24" s="101">
        <v>15</v>
      </c>
      <c r="V24" s="99" t="s">
        <v>263</v>
      </c>
      <c r="W24" s="99"/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 t="s">
        <v>13</v>
      </c>
      <c r="B25" s="100" t="s">
        <v>296</v>
      </c>
      <c r="C25" s="99" t="s">
        <v>297</v>
      </c>
      <c r="D25" s="101">
        <f>+SUM(E25,+I25)</f>
        <v>9597</v>
      </c>
      <c r="E25" s="101">
        <f>+SUM(G25+H25)</f>
        <v>1278</v>
      </c>
      <c r="F25" s="125">
        <f>IF(D25&gt;0,E25/D25*100,"-")</f>
        <v>13.316661456705219</v>
      </c>
      <c r="G25" s="101">
        <v>1278</v>
      </c>
      <c r="H25" s="101">
        <v>0</v>
      </c>
      <c r="I25" s="101">
        <f>+SUM(K25,+M25,O25+P25)</f>
        <v>8319</v>
      </c>
      <c r="J25" s="102">
        <f>IF(D25&gt;0,I25/D25*100,"-")</f>
        <v>86.683338543294781</v>
      </c>
      <c r="K25" s="101">
        <v>6027</v>
      </c>
      <c r="L25" s="102">
        <f>IF(D25&gt;0,K25/D25*100,"-")</f>
        <v>62.800875273522969</v>
      </c>
      <c r="M25" s="101">
        <v>0</v>
      </c>
      <c r="N25" s="102">
        <f>IF(D25&gt;0,M25/D25*100,"-")</f>
        <v>0</v>
      </c>
      <c r="O25" s="123">
        <v>1539</v>
      </c>
      <c r="P25" s="101">
        <f>SUM(Q25:S25)</f>
        <v>753</v>
      </c>
      <c r="Q25" s="101">
        <v>231</v>
      </c>
      <c r="R25" s="101">
        <v>522</v>
      </c>
      <c r="S25" s="101">
        <v>0</v>
      </c>
      <c r="T25" s="102">
        <f>IF(D25&gt;0,P25/D25*100,"-")</f>
        <v>7.8462019381056587</v>
      </c>
      <c r="U25" s="101">
        <v>67</v>
      </c>
      <c r="V25" s="99" t="s">
        <v>263</v>
      </c>
      <c r="W25" s="99"/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>
      <c r="A26" s="99" t="s">
        <v>13</v>
      </c>
      <c r="B26" s="100" t="s">
        <v>298</v>
      </c>
      <c r="C26" s="99" t="s">
        <v>299</v>
      </c>
      <c r="D26" s="101">
        <f>+SUM(E26,+I26)</f>
        <v>22195</v>
      </c>
      <c r="E26" s="101">
        <f>+SUM(G26+H26)</f>
        <v>8153</v>
      </c>
      <c r="F26" s="125">
        <f>IF(D26&gt;0,E26/D26*100,"-")</f>
        <v>36.733498535706239</v>
      </c>
      <c r="G26" s="101">
        <v>8153</v>
      </c>
      <c r="H26" s="101">
        <v>0</v>
      </c>
      <c r="I26" s="101">
        <f>+SUM(K26,+M26,O26+P26)</f>
        <v>14042</v>
      </c>
      <c r="J26" s="102">
        <f>IF(D26&gt;0,I26/D26*100,"-")</f>
        <v>63.266501464293754</v>
      </c>
      <c r="K26" s="101">
        <v>2815</v>
      </c>
      <c r="L26" s="102">
        <f>IF(D26&gt;0,K26/D26*100,"-")</f>
        <v>12.683036719981978</v>
      </c>
      <c r="M26" s="101">
        <v>0</v>
      </c>
      <c r="N26" s="102">
        <f>IF(D26&gt;0,M26/D26*100,"-")</f>
        <v>0</v>
      </c>
      <c r="O26" s="123">
        <v>3331</v>
      </c>
      <c r="P26" s="101">
        <f>SUM(Q26:S26)</f>
        <v>7896</v>
      </c>
      <c r="Q26" s="101">
        <v>688</v>
      </c>
      <c r="R26" s="101">
        <v>7208</v>
      </c>
      <c r="S26" s="101">
        <v>0</v>
      </c>
      <c r="T26" s="102">
        <f>IF(D26&gt;0,P26/D26*100,"-")</f>
        <v>35.575580085604869</v>
      </c>
      <c r="U26" s="101">
        <v>187</v>
      </c>
      <c r="V26" s="99"/>
      <c r="W26" s="99"/>
      <c r="X26" s="99"/>
      <c r="Y26" s="99" t="s">
        <v>263</v>
      </c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 t="s">
        <v>13</v>
      </c>
      <c r="B27" s="100" t="s">
        <v>300</v>
      </c>
      <c r="C27" s="99" t="s">
        <v>301</v>
      </c>
      <c r="D27" s="101">
        <f>+SUM(E27,+I27)</f>
        <v>8437</v>
      </c>
      <c r="E27" s="101">
        <f>+SUM(G27+H27)</f>
        <v>3256</v>
      </c>
      <c r="F27" s="125">
        <f>IF(D27&gt;0,E27/D27*100,"-")</f>
        <v>38.591916558018255</v>
      </c>
      <c r="G27" s="101">
        <v>3236</v>
      </c>
      <c r="H27" s="101">
        <v>20</v>
      </c>
      <c r="I27" s="101">
        <f>+SUM(K27,+M27,O27+P27)</f>
        <v>5181</v>
      </c>
      <c r="J27" s="102">
        <f>IF(D27&gt;0,I27/D27*100,"-")</f>
        <v>61.408083441981745</v>
      </c>
      <c r="K27" s="101">
        <v>0</v>
      </c>
      <c r="L27" s="102">
        <f>IF(D27&gt;0,K27/D27*100,"-")</f>
        <v>0</v>
      </c>
      <c r="M27" s="101">
        <v>0</v>
      </c>
      <c r="N27" s="102">
        <f>IF(D27&gt;0,M27/D27*100,"-")</f>
        <v>0</v>
      </c>
      <c r="O27" s="123">
        <v>507</v>
      </c>
      <c r="P27" s="101">
        <f>SUM(Q27:S27)</f>
        <v>4674</v>
      </c>
      <c r="Q27" s="101">
        <v>1011</v>
      </c>
      <c r="R27" s="101">
        <v>3663</v>
      </c>
      <c r="S27" s="101">
        <v>0</v>
      </c>
      <c r="T27" s="102">
        <f>IF(D27&gt;0,P27/D27*100,"-")</f>
        <v>55.398838449685904</v>
      </c>
      <c r="U27" s="101">
        <v>63</v>
      </c>
      <c r="V27" s="99" t="s">
        <v>263</v>
      </c>
      <c r="W27" s="99"/>
      <c r="X27" s="99"/>
      <c r="Y27" s="99"/>
      <c r="Z27" s="99" t="s">
        <v>263</v>
      </c>
      <c r="AA27" s="99"/>
      <c r="AB27" s="99"/>
      <c r="AC27" s="99"/>
      <c r="AD27" s="206" t="s">
        <v>262</v>
      </c>
      <c r="AE27" s="207"/>
    </row>
    <row r="28" spans="1:31" s="103" customFormat="1" ht="13.5" customHeight="1">
      <c r="A28" s="99"/>
      <c r="B28" s="100"/>
      <c r="C28" s="99"/>
      <c r="D28" s="101"/>
      <c r="E28" s="101"/>
      <c r="F28" s="125"/>
      <c r="G28" s="101"/>
      <c r="H28" s="101"/>
      <c r="I28" s="101"/>
      <c r="J28" s="102"/>
      <c r="K28" s="101"/>
      <c r="L28" s="102"/>
      <c r="M28" s="101"/>
      <c r="N28" s="102"/>
      <c r="O28" s="123"/>
      <c r="P28" s="101"/>
      <c r="Q28" s="101"/>
      <c r="R28" s="101"/>
      <c r="S28" s="101"/>
      <c r="T28" s="102"/>
      <c r="U28" s="101"/>
      <c r="V28" s="99"/>
      <c r="W28" s="99"/>
      <c r="X28" s="99"/>
      <c r="Y28" s="99"/>
      <c r="Z28" s="99"/>
      <c r="AA28" s="99"/>
      <c r="AB28" s="99"/>
      <c r="AC28" s="99"/>
      <c r="AD28" s="207"/>
      <c r="AE28" s="207"/>
    </row>
    <row r="29" spans="1:31" s="103" customFormat="1" ht="13.5" customHeight="1">
      <c r="A29" s="99"/>
      <c r="B29" s="100"/>
      <c r="C29" s="99"/>
      <c r="D29" s="101"/>
      <c r="E29" s="101"/>
      <c r="F29" s="125"/>
      <c r="G29" s="101"/>
      <c r="H29" s="101"/>
      <c r="I29" s="101"/>
      <c r="J29" s="102"/>
      <c r="K29" s="101"/>
      <c r="L29" s="102"/>
      <c r="M29" s="101"/>
      <c r="N29" s="102"/>
      <c r="O29" s="123"/>
      <c r="P29" s="101"/>
      <c r="Q29" s="101"/>
      <c r="R29" s="101"/>
      <c r="S29" s="101"/>
      <c r="T29" s="102"/>
      <c r="U29" s="101"/>
      <c r="V29" s="99"/>
      <c r="W29" s="99"/>
      <c r="X29" s="99"/>
      <c r="Y29" s="99"/>
      <c r="Z29" s="99"/>
      <c r="AA29" s="99"/>
      <c r="AB29" s="99"/>
      <c r="AC29" s="99"/>
      <c r="AD29" s="207"/>
      <c r="AE29" s="207"/>
    </row>
    <row r="30" spans="1:31" s="103" customFormat="1" ht="13.5" customHeight="1">
      <c r="A30" s="99"/>
      <c r="B30" s="100"/>
      <c r="C30" s="99"/>
      <c r="D30" s="101"/>
      <c r="E30" s="101"/>
      <c r="F30" s="125"/>
      <c r="G30" s="101"/>
      <c r="H30" s="101"/>
      <c r="I30" s="101"/>
      <c r="J30" s="102"/>
      <c r="K30" s="101"/>
      <c r="L30" s="102"/>
      <c r="M30" s="101"/>
      <c r="N30" s="102"/>
      <c r="O30" s="123"/>
      <c r="P30" s="101"/>
      <c r="Q30" s="101"/>
      <c r="R30" s="101"/>
      <c r="S30" s="101"/>
      <c r="T30" s="102"/>
      <c r="U30" s="101"/>
      <c r="V30" s="99"/>
      <c r="W30" s="99"/>
      <c r="X30" s="99"/>
      <c r="Y30" s="99"/>
      <c r="Z30" s="99"/>
      <c r="AA30" s="99"/>
      <c r="AB30" s="99"/>
      <c r="AC30" s="99"/>
      <c r="AD30" s="207"/>
      <c r="AE30" s="207"/>
    </row>
    <row r="31" spans="1:31" s="103" customFormat="1" ht="13.5" customHeight="1">
      <c r="A31" s="99"/>
      <c r="B31" s="100"/>
      <c r="C31" s="99"/>
      <c r="D31" s="101"/>
      <c r="E31" s="101"/>
      <c r="F31" s="125"/>
      <c r="G31" s="101"/>
      <c r="H31" s="101"/>
      <c r="I31" s="101"/>
      <c r="J31" s="102"/>
      <c r="K31" s="101"/>
      <c r="L31" s="102"/>
      <c r="M31" s="101"/>
      <c r="N31" s="102"/>
      <c r="O31" s="123"/>
      <c r="P31" s="101"/>
      <c r="Q31" s="101"/>
      <c r="R31" s="101"/>
      <c r="S31" s="101"/>
      <c r="T31" s="102"/>
      <c r="U31" s="101"/>
      <c r="V31" s="99"/>
      <c r="W31" s="99"/>
      <c r="X31" s="99"/>
      <c r="Y31" s="99"/>
      <c r="Z31" s="99"/>
      <c r="AA31" s="99"/>
      <c r="AB31" s="99"/>
      <c r="AC31" s="99"/>
      <c r="AD31" s="207"/>
      <c r="AE31" s="207"/>
    </row>
    <row r="32" spans="1:31" s="103" customFormat="1" ht="13.5" customHeight="1">
      <c r="A32" s="99"/>
      <c r="B32" s="100"/>
      <c r="C32" s="99"/>
      <c r="D32" s="101"/>
      <c r="E32" s="101"/>
      <c r="F32" s="125"/>
      <c r="G32" s="101"/>
      <c r="H32" s="101"/>
      <c r="I32" s="101"/>
      <c r="J32" s="102"/>
      <c r="K32" s="101"/>
      <c r="L32" s="102"/>
      <c r="M32" s="101"/>
      <c r="N32" s="102"/>
      <c r="O32" s="123"/>
      <c r="P32" s="101"/>
      <c r="Q32" s="101"/>
      <c r="R32" s="101"/>
      <c r="S32" s="101"/>
      <c r="T32" s="102"/>
      <c r="U32" s="101"/>
      <c r="V32" s="99"/>
      <c r="W32" s="99"/>
      <c r="X32" s="99"/>
      <c r="Y32" s="99"/>
      <c r="Z32" s="99"/>
      <c r="AA32" s="99"/>
      <c r="AB32" s="99"/>
      <c r="AC32" s="99"/>
      <c r="AD32" s="207"/>
      <c r="AE32" s="207"/>
    </row>
    <row r="33" spans="1:31" s="103" customFormat="1" ht="13.5" customHeight="1">
      <c r="A33" s="99"/>
      <c r="B33" s="100"/>
      <c r="C33" s="99"/>
      <c r="D33" s="101"/>
      <c r="E33" s="101"/>
      <c r="F33" s="125"/>
      <c r="G33" s="101"/>
      <c r="H33" s="101"/>
      <c r="I33" s="101"/>
      <c r="J33" s="102"/>
      <c r="K33" s="101"/>
      <c r="L33" s="102"/>
      <c r="M33" s="101"/>
      <c r="N33" s="102"/>
      <c r="O33" s="123"/>
      <c r="P33" s="101"/>
      <c r="Q33" s="101"/>
      <c r="R33" s="101"/>
      <c r="S33" s="101"/>
      <c r="T33" s="102"/>
      <c r="U33" s="101"/>
      <c r="V33" s="99"/>
      <c r="W33" s="99"/>
      <c r="X33" s="99"/>
      <c r="Y33" s="99"/>
      <c r="Z33" s="99"/>
      <c r="AA33" s="99"/>
      <c r="AB33" s="99"/>
      <c r="AC33" s="99"/>
      <c r="AD33" s="207"/>
      <c r="AE33" s="207"/>
    </row>
    <row r="34" spans="1:31" s="103" customFormat="1" ht="13.5" customHeight="1">
      <c r="A34" s="99"/>
      <c r="B34" s="100"/>
      <c r="C34" s="99"/>
      <c r="D34" s="101"/>
      <c r="E34" s="101"/>
      <c r="F34" s="125"/>
      <c r="G34" s="101"/>
      <c r="H34" s="101"/>
      <c r="I34" s="101"/>
      <c r="J34" s="102"/>
      <c r="K34" s="101"/>
      <c r="L34" s="102"/>
      <c r="M34" s="101"/>
      <c r="N34" s="102"/>
      <c r="O34" s="123"/>
      <c r="P34" s="101"/>
      <c r="Q34" s="101"/>
      <c r="R34" s="101"/>
      <c r="S34" s="101"/>
      <c r="T34" s="102"/>
      <c r="U34" s="101"/>
      <c r="V34" s="99"/>
      <c r="W34" s="99"/>
      <c r="X34" s="99"/>
      <c r="Y34" s="99"/>
      <c r="Z34" s="99"/>
      <c r="AA34" s="99"/>
      <c r="AB34" s="99"/>
      <c r="AC34" s="99"/>
      <c r="AD34" s="207"/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27">
    <sortCondition ref="A8:A27"/>
    <sortCondition ref="B8:B27"/>
    <sortCondition ref="C8:C27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佐賀県</v>
      </c>
      <c r="B7" s="105" t="str">
        <f>水洗化人口等!B7</f>
        <v>41000</v>
      </c>
      <c r="C7" s="104" t="s">
        <v>199</v>
      </c>
      <c r="D7" s="106">
        <f>SUM(E7,+H7,+K7)</f>
        <v>362897</v>
      </c>
      <c r="E7" s="106">
        <f>SUM(F7:G7)</f>
        <v>0</v>
      </c>
      <c r="F7" s="106">
        <f>SUM(F$8:F$207)</f>
        <v>0</v>
      </c>
      <c r="G7" s="106">
        <f>SUM(G$8:G$207)</f>
        <v>0</v>
      </c>
      <c r="H7" s="106">
        <f>SUM(I7:J7)</f>
        <v>34770</v>
      </c>
      <c r="I7" s="106">
        <f>SUM(I$8:I$207)</f>
        <v>9938</v>
      </c>
      <c r="J7" s="106">
        <f>SUM(J$8:J$207)</f>
        <v>24832</v>
      </c>
      <c r="K7" s="106">
        <f>SUM(L7:M7)</f>
        <v>328127</v>
      </c>
      <c r="L7" s="106">
        <f>SUM(L$8:L$207)</f>
        <v>186085</v>
      </c>
      <c r="M7" s="106">
        <f>SUM(M$8:M$207)</f>
        <v>142042</v>
      </c>
      <c r="N7" s="106">
        <f>SUM(O7,+V7,+AC7)</f>
        <v>363348</v>
      </c>
      <c r="O7" s="106">
        <f>SUM(P7:U7)</f>
        <v>196023</v>
      </c>
      <c r="P7" s="106">
        <f t="shared" ref="P7:U7" si="0">SUM(P$8:P$207)</f>
        <v>196023</v>
      </c>
      <c r="Q7" s="106">
        <f t="shared" si="0"/>
        <v>0</v>
      </c>
      <c r="R7" s="106">
        <f t="shared" si="0"/>
        <v>0</v>
      </c>
      <c r="S7" s="106">
        <f t="shared" si="0"/>
        <v>0</v>
      </c>
      <c r="T7" s="106">
        <f t="shared" si="0"/>
        <v>0</v>
      </c>
      <c r="U7" s="106">
        <f t="shared" si="0"/>
        <v>0</v>
      </c>
      <c r="V7" s="106">
        <f>SUM(W7:AB7)</f>
        <v>166873</v>
      </c>
      <c r="W7" s="106">
        <f t="shared" ref="W7:AB7" si="1">SUM(W$8:W$207)</f>
        <v>164417</v>
      </c>
      <c r="X7" s="106">
        <f t="shared" si="1"/>
        <v>2456</v>
      </c>
      <c r="Y7" s="106">
        <f t="shared" si="1"/>
        <v>0</v>
      </c>
      <c r="Z7" s="106">
        <f t="shared" si="1"/>
        <v>0</v>
      </c>
      <c r="AA7" s="106">
        <f t="shared" si="1"/>
        <v>0</v>
      </c>
      <c r="AB7" s="106">
        <f t="shared" si="1"/>
        <v>0</v>
      </c>
      <c r="AC7" s="106">
        <f>SUM(AD7:AE7)</f>
        <v>452</v>
      </c>
      <c r="AD7" s="106">
        <f>SUM(AD$8:AD$207)</f>
        <v>452</v>
      </c>
      <c r="AE7" s="106">
        <f>SUM(AE$8:AE$207)</f>
        <v>0</v>
      </c>
      <c r="AF7" s="106">
        <f>SUM(AG7:AI7)</f>
        <v>17499</v>
      </c>
      <c r="AG7" s="106">
        <f>SUM(AG$8:AG$207)</f>
        <v>17499</v>
      </c>
      <c r="AH7" s="106">
        <f>SUM(AH$8:AH$207)</f>
        <v>0</v>
      </c>
      <c r="AI7" s="106">
        <f>SUM(AI$8:AI$207)</f>
        <v>0</v>
      </c>
      <c r="AJ7" s="106">
        <f>SUM(AK7:AS7)</f>
        <v>23379</v>
      </c>
      <c r="AK7" s="106">
        <f t="shared" ref="AK7:AS7" si="2">SUM(AK$8:AK$207)</f>
        <v>3642</v>
      </c>
      <c r="AL7" s="106">
        <f t="shared" si="2"/>
        <v>2238</v>
      </c>
      <c r="AM7" s="106">
        <f t="shared" si="2"/>
        <v>3294</v>
      </c>
      <c r="AN7" s="106">
        <f t="shared" si="2"/>
        <v>1717</v>
      </c>
      <c r="AO7" s="106">
        <f t="shared" si="2"/>
        <v>0</v>
      </c>
      <c r="AP7" s="106">
        <f t="shared" si="2"/>
        <v>12016</v>
      </c>
      <c r="AQ7" s="106">
        <f t="shared" si="2"/>
        <v>463</v>
      </c>
      <c r="AR7" s="106">
        <f t="shared" si="2"/>
        <v>0</v>
      </c>
      <c r="AS7" s="106">
        <f t="shared" si="2"/>
        <v>9</v>
      </c>
      <c r="AT7" s="106">
        <f>SUM(AU7:AY7)</f>
        <v>1</v>
      </c>
      <c r="AU7" s="106">
        <f>SUM(AU$8:AU$207)</f>
        <v>0</v>
      </c>
      <c r="AV7" s="106">
        <f>SUM(AV$8:AV$207)</f>
        <v>0</v>
      </c>
      <c r="AW7" s="106">
        <f>SUM(AW$8:AW$207)</f>
        <v>1</v>
      </c>
      <c r="AX7" s="106">
        <f>SUM(AX$8:AX$207)</f>
        <v>0</v>
      </c>
      <c r="AY7" s="106">
        <f>SUM(AY$8:AY$207)</f>
        <v>0</v>
      </c>
      <c r="AZ7" s="106">
        <f>SUM(BA7:BC7)</f>
        <v>1007</v>
      </c>
      <c r="BA7" s="106">
        <f>SUM(BA$8:BA$207)</f>
        <v>713</v>
      </c>
      <c r="BB7" s="106">
        <f>SUM(BB$8:BB$207)</f>
        <v>294</v>
      </c>
      <c r="BC7" s="106">
        <f>SUM(BC$8:BC$207)</f>
        <v>0</v>
      </c>
    </row>
    <row r="8" spans="1:55" s="103" customFormat="1" ht="13.5" customHeight="1">
      <c r="A8" s="113" t="s">
        <v>13</v>
      </c>
      <c r="B8" s="111" t="s">
        <v>260</v>
      </c>
      <c r="C8" s="99" t="s">
        <v>261</v>
      </c>
      <c r="D8" s="101">
        <f>SUM(E8,+H8,+K8)</f>
        <v>45814</v>
      </c>
      <c r="E8" s="101">
        <f>SUM(F8:G8)</f>
        <v>0</v>
      </c>
      <c r="F8" s="101">
        <v>0</v>
      </c>
      <c r="G8" s="101">
        <v>0</v>
      </c>
      <c r="H8" s="101">
        <f>SUM(I8:J8)</f>
        <v>11391</v>
      </c>
      <c r="I8" s="101">
        <v>145</v>
      </c>
      <c r="J8" s="101">
        <v>11246</v>
      </c>
      <c r="K8" s="101">
        <f>SUM(L8:M8)</f>
        <v>34423</v>
      </c>
      <c r="L8" s="101">
        <v>21062</v>
      </c>
      <c r="M8" s="101">
        <v>13361</v>
      </c>
      <c r="N8" s="101">
        <f>SUM(O8,+V8,+AC8)</f>
        <v>45814</v>
      </c>
      <c r="O8" s="101">
        <f>SUM(P8:U8)</f>
        <v>21207</v>
      </c>
      <c r="P8" s="101">
        <v>21207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24607</v>
      </c>
      <c r="W8" s="101">
        <v>24445</v>
      </c>
      <c r="X8" s="101">
        <v>162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1024</v>
      </c>
      <c r="AG8" s="101">
        <v>1024</v>
      </c>
      <c r="AH8" s="101">
        <v>0</v>
      </c>
      <c r="AI8" s="101">
        <v>0</v>
      </c>
      <c r="AJ8" s="101">
        <f>SUM(AK8:AS8)</f>
        <v>1782</v>
      </c>
      <c r="AK8" s="101">
        <v>696</v>
      </c>
      <c r="AL8" s="101">
        <v>62</v>
      </c>
      <c r="AM8" s="101">
        <v>836</v>
      </c>
      <c r="AN8" s="101">
        <v>152</v>
      </c>
      <c r="AO8" s="101">
        <v>0</v>
      </c>
      <c r="AP8" s="101">
        <v>0</v>
      </c>
      <c r="AQ8" s="101">
        <v>36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198</v>
      </c>
      <c r="BA8" s="101">
        <v>36</v>
      </c>
      <c r="BB8" s="101">
        <v>162</v>
      </c>
      <c r="BC8" s="101">
        <v>0</v>
      </c>
    </row>
    <row r="9" spans="1:55" s="103" customFormat="1" ht="13.5" customHeight="1">
      <c r="A9" s="113" t="s">
        <v>13</v>
      </c>
      <c r="B9" s="111" t="s">
        <v>264</v>
      </c>
      <c r="C9" s="99" t="s">
        <v>265</v>
      </c>
      <c r="D9" s="101">
        <f>SUM(E9,+H9,+K9)</f>
        <v>37115</v>
      </c>
      <c r="E9" s="101">
        <f>SUM(F9:G9)</f>
        <v>0</v>
      </c>
      <c r="F9" s="101">
        <v>0</v>
      </c>
      <c r="G9" s="101">
        <v>0</v>
      </c>
      <c r="H9" s="101">
        <f>SUM(I9:J9)</f>
        <v>8862</v>
      </c>
      <c r="I9" s="101">
        <v>26</v>
      </c>
      <c r="J9" s="101">
        <v>8836</v>
      </c>
      <c r="K9" s="101">
        <f>SUM(L9:M9)</f>
        <v>28253</v>
      </c>
      <c r="L9" s="101">
        <v>15938</v>
      </c>
      <c r="M9" s="101">
        <v>12315</v>
      </c>
      <c r="N9" s="101">
        <f>SUM(O9,+V9,+AC9)</f>
        <v>37422</v>
      </c>
      <c r="O9" s="101">
        <f>SUM(P9:U9)</f>
        <v>15964</v>
      </c>
      <c r="P9" s="101">
        <v>15964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21151</v>
      </c>
      <c r="W9" s="101">
        <v>21151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307</v>
      </c>
      <c r="AD9" s="101">
        <v>307</v>
      </c>
      <c r="AE9" s="101">
        <v>0</v>
      </c>
      <c r="AF9" s="101">
        <f>SUM(AG9:AI9)</f>
        <v>216</v>
      </c>
      <c r="AG9" s="101">
        <v>216</v>
      </c>
      <c r="AH9" s="101">
        <v>0</v>
      </c>
      <c r="AI9" s="101">
        <v>0</v>
      </c>
      <c r="AJ9" s="101">
        <f>SUM(AK9:AS9)</f>
        <v>1305</v>
      </c>
      <c r="AK9" s="101">
        <v>629</v>
      </c>
      <c r="AL9" s="101">
        <v>460</v>
      </c>
      <c r="AM9" s="101">
        <v>157</v>
      </c>
      <c r="AN9" s="101">
        <v>0</v>
      </c>
      <c r="AO9" s="101">
        <v>0</v>
      </c>
      <c r="AP9" s="101">
        <v>0</v>
      </c>
      <c r="AQ9" s="101">
        <v>51</v>
      </c>
      <c r="AR9" s="101">
        <v>0</v>
      </c>
      <c r="AS9" s="101">
        <v>8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59</v>
      </c>
      <c r="BA9" s="101">
        <v>59</v>
      </c>
      <c r="BB9" s="101">
        <v>0</v>
      </c>
      <c r="BC9" s="101">
        <v>0</v>
      </c>
    </row>
    <row r="10" spans="1:55" s="103" customFormat="1" ht="13.5" customHeight="1">
      <c r="A10" s="113" t="s">
        <v>13</v>
      </c>
      <c r="B10" s="111" t="s">
        <v>266</v>
      </c>
      <c r="C10" s="99" t="s">
        <v>267</v>
      </c>
      <c r="D10" s="101">
        <f>SUM(E10,+H10,+K10)</f>
        <v>4588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4588</v>
      </c>
      <c r="L10" s="101">
        <v>2891</v>
      </c>
      <c r="M10" s="101">
        <v>1697</v>
      </c>
      <c r="N10" s="101">
        <f>SUM(O10,+V10,+AC10)</f>
        <v>4588</v>
      </c>
      <c r="O10" s="101">
        <f>SUM(P10:U10)</f>
        <v>2891</v>
      </c>
      <c r="P10" s="101">
        <v>2891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1697</v>
      </c>
      <c r="W10" s="101">
        <v>1697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12016</v>
      </c>
      <c r="AG10" s="101">
        <v>12016</v>
      </c>
      <c r="AH10" s="101">
        <v>0</v>
      </c>
      <c r="AI10" s="101">
        <v>0</v>
      </c>
      <c r="AJ10" s="101">
        <f>SUM(AK10:AS10)</f>
        <v>12016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12016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13</v>
      </c>
      <c r="B11" s="111" t="s">
        <v>268</v>
      </c>
      <c r="C11" s="99" t="s">
        <v>269</v>
      </c>
      <c r="D11" s="101">
        <f>SUM(E11,+H11,+K11)</f>
        <v>15824</v>
      </c>
      <c r="E11" s="101">
        <f>SUM(F11:G11)</f>
        <v>0</v>
      </c>
      <c r="F11" s="101">
        <v>0</v>
      </c>
      <c r="G11" s="101">
        <v>0</v>
      </c>
      <c r="H11" s="101">
        <f>SUM(I11:J11)</f>
        <v>38</v>
      </c>
      <c r="I11" s="101">
        <v>0</v>
      </c>
      <c r="J11" s="101">
        <v>38</v>
      </c>
      <c r="K11" s="101">
        <f>SUM(L11:M11)</f>
        <v>15786</v>
      </c>
      <c r="L11" s="101">
        <v>11120</v>
      </c>
      <c r="M11" s="101">
        <v>4666</v>
      </c>
      <c r="N11" s="101">
        <f>SUM(O11,+V11,+AC11)</f>
        <v>15824</v>
      </c>
      <c r="O11" s="101">
        <f>SUM(P11:U11)</f>
        <v>11120</v>
      </c>
      <c r="P11" s="101">
        <v>11120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4704</v>
      </c>
      <c r="W11" s="101">
        <v>4666</v>
      </c>
      <c r="X11" s="101">
        <v>38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73</v>
      </c>
      <c r="AG11" s="101">
        <v>73</v>
      </c>
      <c r="AH11" s="101">
        <v>0</v>
      </c>
      <c r="AI11" s="101">
        <v>0</v>
      </c>
      <c r="AJ11" s="101">
        <f>SUM(AK11:AS11)</f>
        <v>921</v>
      </c>
      <c r="AK11" s="101">
        <v>848</v>
      </c>
      <c r="AL11" s="101">
        <v>0</v>
      </c>
      <c r="AM11" s="101">
        <v>42</v>
      </c>
      <c r="AN11" s="101">
        <v>0</v>
      </c>
      <c r="AO11" s="101">
        <v>0</v>
      </c>
      <c r="AP11" s="101">
        <v>0</v>
      </c>
      <c r="AQ11" s="101">
        <v>31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69</v>
      </c>
      <c r="BA11" s="101">
        <v>31</v>
      </c>
      <c r="BB11" s="101">
        <v>38</v>
      </c>
      <c r="BC11" s="101">
        <v>0</v>
      </c>
    </row>
    <row r="12" spans="1:55" s="103" customFormat="1" ht="13.5" customHeight="1">
      <c r="A12" s="113" t="s">
        <v>13</v>
      </c>
      <c r="B12" s="111" t="s">
        <v>270</v>
      </c>
      <c r="C12" s="99" t="s">
        <v>271</v>
      </c>
      <c r="D12" s="101">
        <f>SUM(E12,+H12,+K12)</f>
        <v>35665</v>
      </c>
      <c r="E12" s="101">
        <f>SUM(F12:G12)</f>
        <v>0</v>
      </c>
      <c r="F12" s="101">
        <v>0</v>
      </c>
      <c r="G12" s="101">
        <v>0</v>
      </c>
      <c r="H12" s="101">
        <f>SUM(I12:J12)</f>
        <v>87</v>
      </c>
      <c r="I12" s="101">
        <v>0</v>
      </c>
      <c r="J12" s="101">
        <v>87</v>
      </c>
      <c r="K12" s="101">
        <f>SUM(L12:M12)</f>
        <v>35578</v>
      </c>
      <c r="L12" s="101">
        <v>28310</v>
      </c>
      <c r="M12" s="101">
        <v>7268</v>
      </c>
      <c r="N12" s="101">
        <f>SUM(O12,+V12,+AC12)</f>
        <v>35726</v>
      </c>
      <c r="O12" s="101">
        <f>SUM(P12:U12)</f>
        <v>28310</v>
      </c>
      <c r="P12" s="101">
        <v>28310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7355</v>
      </c>
      <c r="W12" s="101">
        <v>7268</v>
      </c>
      <c r="X12" s="101">
        <v>87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61</v>
      </c>
      <c r="AD12" s="101">
        <v>61</v>
      </c>
      <c r="AE12" s="101">
        <v>0</v>
      </c>
      <c r="AF12" s="101">
        <f>SUM(AG12:AI12)</f>
        <v>173</v>
      </c>
      <c r="AG12" s="101">
        <v>173</v>
      </c>
      <c r="AH12" s="101">
        <v>0</v>
      </c>
      <c r="AI12" s="101">
        <v>0</v>
      </c>
      <c r="AJ12" s="101">
        <f>SUM(AK12:AS12)</f>
        <v>173</v>
      </c>
      <c r="AK12" s="101">
        <v>0</v>
      </c>
      <c r="AL12" s="101">
        <v>0</v>
      </c>
      <c r="AM12" s="101">
        <v>173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13</v>
      </c>
      <c r="B13" s="111" t="s">
        <v>272</v>
      </c>
      <c r="C13" s="99" t="s">
        <v>273</v>
      </c>
      <c r="D13" s="101">
        <f>SUM(E13,+H13,+K13)</f>
        <v>47994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47994</v>
      </c>
      <c r="L13" s="101">
        <v>22893</v>
      </c>
      <c r="M13" s="101">
        <v>25101</v>
      </c>
      <c r="N13" s="101">
        <f>SUM(O13,+V13,+AC13)</f>
        <v>47994</v>
      </c>
      <c r="O13" s="101">
        <f>SUM(P13:U13)</f>
        <v>22893</v>
      </c>
      <c r="P13" s="101">
        <v>22893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25101</v>
      </c>
      <c r="W13" s="101">
        <v>25101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1558</v>
      </c>
      <c r="AG13" s="101">
        <v>1558</v>
      </c>
      <c r="AH13" s="101">
        <v>0</v>
      </c>
      <c r="AI13" s="101">
        <v>0</v>
      </c>
      <c r="AJ13" s="101">
        <f>SUM(AK13:AS13)</f>
        <v>1558</v>
      </c>
      <c r="AK13" s="101">
        <v>0</v>
      </c>
      <c r="AL13" s="101">
        <v>0</v>
      </c>
      <c r="AM13" s="101">
        <v>1335</v>
      </c>
      <c r="AN13" s="101">
        <v>223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13</v>
      </c>
      <c r="B14" s="111" t="s">
        <v>274</v>
      </c>
      <c r="C14" s="99" t="s">
        <v>275</v>
      </c>
      <c r="D14" s="101">
        <f>SUM(E14,+H14,+K14)</f>
        <v>23029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23029</v>
      </c>
      <c r="L14" s="101">
        <v>16070</v>
      </c>
      <c r="M14" s="101">
        <v>6959</v>
      </c>
      <c r="N14" s="101">
        <f>SUM(O14,+V14,+AC14)</f>
        <v>23029</v>
      </c>
      <c r="O14" s="101">
        <f>SUM(P14:U14)</f>
        <v>16070</v>
      </c>
      <c r="P14" s="101">
        <v>16070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6959</v>
      </c>
      <c r="W14" s="101">
        <v>6959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804</v>
      </c>
      <c r="AG14" s="101">
        <v>804</v>
      </c>
      <c r="AH14" s="101">
        <v>0</v>
      </c>
      <c r="AI14" s="101">
        <v>0</v>
      </c>
      <c r="AJ14" s="101">
        <f>SUM(AK14:AS14)</f>
        <v>804</v>
      </c>
      <c r="AK14" s="101">
        <v>0</v>
      </c>
      <c r="AL14" s="101">
        <v>0</v>
      </c>
      <c r="AM14" s="101">
        <v>291</v>
      </c>
      <c r="AN14" s="101">
        <v>513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13</v>
      </c>
      <c r="B15" s="111" t="s">
        <v>276</v>
      </c>
      <c r="C15" s="99" t="s">
        <v>277</v>
      </c>
      <c r="D15" s="101">
        <f>SUM(E15,+H15,+K15)</f>
        <v>26292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26292</v>
      </c>
      <c r="L15" s="101">
        <v>13346</v>
      </c>
      <c r="M15" s="101">
        <v>12946</v>
      </c>
      <c r="N15" s="101">
        <f>SUM(O15,+V15,+AC15)</f>
        <v>26292</v>
      </c>
      <c r="O15" s="101">
        <f>SUM(P15:U15)</f>
        <v>13346</v>
      </c>
      <c r="P15" s="101">
        <v>13346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12946</v>
      </c>
      <c r="W15" s="101">
        <v>12946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120</v>
      </c>
      <c r="AG15" s="101">
        <v>120</v>
      </c>
      <c r="AH15" s="101">
        <v>0</v>
      </c>
      <c r="AI15" s="101">
        <v>0</v>
      </c>
      <c r="AJ15" s="101">
        <f>SUM(AK15:AS15)</f>
        <v>1532</v>
      </c>
      <c r="AK15" s="101">
        <v>1412</v>
      </c>
      <c r="AL15" s="101">
        <v>0</v>
      </c>
      <c r="AM15" s="101">
        <v>69</v>
      </c>
      <c r="AN15" s="101">
        <v>0</v>
      </c>
      <c r="AO15" s="101">
        <v>0</v>
      </c>
      <c r="AP15" s="101">
        <v>0</v>
      </c>
      <c r="AQ15" s="101">
        <v>51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51</v>
      </c>
      <c r="BA15" s="101">
        <v>51</v>
      </c>
      <c r="BB15" s="101">
        <v>0</v>
      </c>
      <c r="BC15" s="101">
        <v>0</v>
      </c>
    </row>
    <row r="16" spans="1:55" s="103" customFormat="1" ht="13.5" customHeight="1">
      <c r="A16" s="113" t="s">
        <v>13</v>
      </c>
      <c r="B16" s="111" t="s">
        <v>278</v>
      </c>
      <c r="C16" s="99" t="s">
        <v>279</v>
      </c>
      <c r="D16" s="101">
        <f>SUM(E16,+H16,+K16)</f>
        <v>19754</v>
      </c>
      <c r="E16" s="101">
        <f>SUM(F16:G16)</f>
        <v>0</v>
      </c>
      <c r="F16" s="101">
        <v>0</v>
      </c>
      <c r="G16" s="101">
        <v>0</v>
      </c>
      <c r="H16" s="101">
        <f>SUM(I16:J16)</f>
        <v>12223</v>
      </c>
      <c r="I16" s="101">
        <v>9767</v>
      </c>
      <c r="J16" s="101">
        <v>2456</v>
      </c>
      <c r="K16" s="101">
        <f>SUM(L16:M16)</f>
        <v>7531</v>
      </c>
      <c r="L16" s="101">
        <v>0</v>
      </c>
      <c r="M16" s="101">
        <v>7531</v>
      </c>
      <c r="N16" s="101">
        <f>SUM(O16,+V16,+AC16)</f>
        <v>19818</v>
      </c>
      <c r="O16" s="101">
        <f>SUM(P16:U16)</f>
        <v>9767</v>
      </c>
      <c r="P16" s="101">
        <v>9767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9987</v>
      </c>
      <c r="W16" s="101">
        <v>9987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64</v>
      </c>
      <c r="AD16" s="101">
        <v>64</v>
      </c>
      <c r="AE16" s="101">
        <v>0</v>
      </c>
      <c r="AF16" s="101">
        <f>SUM(AG16:AI16)</f>
        <v>218</v>
      </c>
      <c r="AG16" s="101">
        <v>218</v>
      </c>
      <c r="AH16" s="101">
        <v>0</v>
      </c>
      <c r="AI16" s="101">
        <v>0</v>
      </c>
      <c r="AJ16" s="101">
        <f>SUM(AK16:AS16)</f>
        <v>246</v>
      </c>
      <c r="AK16" s="101">
        <v>0</v>
      </c>
      <c r="AL16" s="101">
        <v>28</v>
      </c>
      <c r="AM16" s="101">
        <v>218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28</v>
      </c>
      <c r="BA16" s="101">
        <v>28</v>
      </c>
      <c r="BB16" s="101">
        <v>0</v>
      </c>
      <c r="BC16" s="101">
        <v>0</v>
      </c>
    </row>
    <row r="17" spans="1:55" s="103" customFormat="1" ht="13.5" customHeight="1">
      <c r="A17" s="113" t="s">
        <v>13</v>
      </c>
      <c r="B17" s="111" t="s">
        <v>280</v>
      </c>
      <c r="C17" s="99" t="s">
        <v>281</v>
      </c>
      <c r="D17" s="101">
        <f>SUM(E17,+H17,+K17)</f>
        <v>18806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18806</v>
      </c>
      <c r="L17" s="101">
        <v>6831</v>
      </c>
      <c r="M17" s="101">
        <v>11975</v>
      </c>
      <c r="N17" s="101">
        <f>SUM(O17,+V17,+AC17)</f>
        <v>18806</v>
      </c>
      <c r="O17" s="101">
        <f>SUM(P17:U17)</f>
        <v>6831</v>
      </c>
      <c r="P17" s="101">
        <v>6831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11975</v>
      </c>
      <c r="W17" s="101">
        <v>11975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158</v>
      </c>
      <c r="AG17" s="101">
        <v>158</v>
      </c>
      <c r="AH17" s="101">
        <v>0</v>
      </c>
      <c r="AI17" s="101">
        <v>0</v>
      </c>
      <c r="AJ17" s="101">
        <f>SUM(AK17:AS17)</f>
        <v>774</v>
      </c>
      <c r="AK17" s="101">
        <v>0</v>
      </c>
      <c r="AL17" s="101">
        <v>616</v>
      </c>
      <c r="AM17" s="101">
        <v>4</v>
      </c>
      <c r="AN17" s="101">
        <v>45</v>
      </c>
      <c r="AO17" s="101">
        <v>0</v>
      </c>
      <c r="AP17" s="101">
        <v>0</v>
      </c>
      <c r="AQ17" s="101">
        <v>109</v>
      </c>
      <c r="AR17" s="101">
        <v>0</v>
      </c>
      <c r="AS17" s="101">
        <v>0</v>
      </c>
      <c r="AT17" s="101">
        <f>SUM(AU17:AY17)</f>
        <v>1</v>
      </c>
      <c r="AU17" s="101">
        <v>0</v>
      </c>
      <c r="AV17" s="101">
        <v>0</v>
      </c>
      <c r="AW17" s="101">
        <v>1</v>
      </c>
      <c r="AX17" s="101">
        <v>0</v>
      </c>
      <c r="AY17" s="101">
        <v>0</v>
      </c>
      <c r="AZ17" s="101">
        <f>SUM(BA17:BC17)</f>
        <v>109</v>
      </c>
      <c r="BA17" s="101">
        <v>109</v>
      </c>
      <c r="BB17" s="101">
        <v>0</v>
      </c>
      <c r="BC17" s="101">
        <v>0</v>
      </c>
    </row>
    <row r="18" spans="1:55" s="103" customFormat="1" ht="13.5" customHeight="1">
      <c r="A18" s="113" t="s">
        <v>13</v>
      </c>
      <c r="B18" s="111" t="s">
        <v>282</v>
      </c>
      <c r="C18" s="99" t="s">
        <v>283</v>
      </c>
      <c r="D18" s="101">
        <f>SUM(E18,+H18,+K18)</f>
        <v>2418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2418</v>
      </c>
      <c r="L18" s="101">
        <v>847</v>
      </c>
      <c r="M18" s="101">
        <v>1571</v>
      </c>
      <c r="N18" s="101">
        <f>SUM(O18,+V18,+AC18)</f>
        <v>2418</v>
      </c>
      <c r="O18" s="101">
        <f>SUM(P18:U18)</f>
        <v>847</v>
      </c>
      <c r="P18" s="101">
        <v>847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1571</v>
      </c>
      <c r="W18" s="101">
        <v>1571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21</v>
      </c>
      <c r="AG18" s="101">
        <v>21</v>
      </c>
      <c r="AH18" s="101">
        <v>0</v>
      </c>
      <c r="AI18" s="101">
        <v>0</v>
      </c>
      <c r="AJ18" s="101">
        <f>SUM(AK18:AS18)</f>
        <v>100</v>
      </c>
      <c r="AK18" s="101">
        <v>0</v>
      </c>
      <c r="AL18" s="101">
        <v>79</v>
      </c>
      <c r="AM18" s="101">
        <v>1</v>
      </c>
      <c r="AN18" s="101">
        <v>6</v>
      </c>
      <c r="AO18" s="101">
        <v>0</v>
      </c>
      <c r="AP18" s="101">
        <v>0</v>
      </c>
      <c r="AQ18" s="101">
        <v>14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14</v>
      </c>
      <c r="BA18" s="101">
        <v>14</v>
      </c>
      <c r="BB18" s="101">
        <v>0</v>
      </c>
      <c r="BC18" s="101">
        <v>0</v>
      </c>
    </row>
    <row r="19" spans="1:55" s="103" customFormat="1" ht="13.5" customHeight="1">
      <c r="A19" s="113" t="s">
        <v>13</v>
      </c>
      <c r="B19" s="111" t="s">
        <v>284</v>
      </c>
      <c r="C19" s="99" t="s">
        <v>285</v>
      </c>
      <c r="D19" s="101">
        <f>SUM(E19,+H19,+K19)</f>
        <v>6710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6710</v>
      </c>
      <c r="L19" s="101">
        <v>2126</v>
      </c>
      <c r="M19" s="101">
        <v>4584</v>
      </c>
      <c r="N19" s="101">
        <f>SUM(O19,+V19,+AC19)</f>
        <v>6709</v>
      </c>
      <c r="O19" s="101">
        <f>SUM(P19:U19)</f>
        <v>2126</v>
      </c>
      <c r="P19" s="101">
        <v>2126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4583</v>
      </c>
      <c r="W19" s="101">
        <v>4583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57</v>
      </c>
      <c r="AG19" s="101">
        <v>57</v>
      </c>
      <c r="AH19" s="101">
        <v>0</v>
      </c>
      <c r="AI19" s="101">
        <v>0</v>
      </c>
      <c r="AJ19" s="101">
        <f>SUM(AK19:AS19)</f>
        <v>277</v>
      </c>
      <c r="AK19" s="101">
        <v>0</v>
      </c>
      <c r="AL19" s="101">
        <v>220</v>
      </c>
      <c r="AM19" s="101">
        <v>2</v>
      </c>
      <c r="AN19" s="101">
        <v>16</v>
      </c>
      <c r="AO19" s="101">
        <v>0</v>
      </c>
      <c r="AP19" s="101">
        <v>0</v>
      </c>
      <c r="AQ19" s="101">
        <v>39</v>
      </c>
      <c r="AR19" s="101">
        <v>0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39</v>
      </c>
      <c r="BA19" s="101">
        <v>39</v>
      </c>
      <c r="BB19" s="101">
        <v>0</v>
      </c>
      <c r="BC19" s="101">
        <v>0</v>
      </c>
    </row>
    <row r="20" spans="1:55" s="103" customFormat="1" ht="13.5" customHeight="1">
      <c r="A20" s="113" t="s">
        <v>13</v>
      </c>
      <c r="B20" s="111" t="s">
        <v>286</v>
      </c>
      <c r="C20" s="99" t="s">
        <v>287</v>
      </c>
      <c r="D20" s="101">
        <f>SUM(E20,+H20,+K20)</f>
        <v>5962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5962</v>
      </c>
      <c r="L20" s="101">
        <v>376</v>
      </c>
      <c r="M20" s="101">
        <v>5586</v>
      </c>
      <c r="N20" s="101">
        <f>SUM(O20,+V20,+AC20)</f>
        <v>5962</v>
      </c>
      <c r="O20" s="101">
        <f>SUM(P20:U20)</f>
        <v>376</v>
      </c>
      <c r="P20" s="101">
        <v>376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5586</v>
      </c>
      <c r="W20" s="101">
        <v>5586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49</v>
      </c>
      <c r="AG20" s="101">
        <v>49</v>
      </c>
      <c r="AH20" s="101">
        <v>0</v>
      </c>
      <c r="AI20" s="101">
        <v>0</v>
      </c>
      <c r="AJ20" s="101">
        <f>SUM(AK20:AS20)</f>
        <v>244</v>
      </c>
      <c r="AK20" s="101">
        <v>0</v>
      </c>
      <c r="AL20" s="101">
        <v>195</v>
      </c>
      <c r="AM20" s="101">
        <v>1</v>
      </c>
      <c r="AN20" s="101">
        <v>14</v>
      </c>
      <c r="AO20" s="101">
        <v>0</v>
      </c>
      <c r="AP20" s="101">
        <v>0</v>
      </c>
      <c r="AQ20" s="101">
        <v>34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34</v>
      </c>
      <c r="BA20" s="101">
        <v>34</v>
      </c>
      <c r="BB20" s="101">
        <v>0</v>
      </c>
      <c r="BC20" s="101">
        <v>0</v>
      </c>
    </row>
    <row r="21" spans="1:55" s="103" customFormat="1" ht="13.5" customHeight="1">
      <c r="A21" s="113" t="s">
        <v>13</v>
      </c>
      <c r="B21" s="111" t="s">
        <v>288</v>
      </c>
      <c r="C21" s="99" t="s">
        <v>289</v>
      </c>
      <c r="D21" s="101">
        <f>SUM(E21,+H21,+K21)</f>
        <v>16389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16389</v>
      </c>
      <c r="L21" s="101">
        <v>5611</v>
      </c>
      <c r="M21" s="101">
        <v>10778</v>
      </c>
      <c r="N21" s="101">
        <f>SUM(O21,+V21,+AC21)</f>
        <v>16389</v>
      </c>
      <c r="O21" s="101">
        <f>SUM(P21:U21)</f>
        <v>5611</v>
      </c>
      <c r="P21" s="101">
        <v>5611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10778</v>
      </c>
      <c r="W21" s="101">
        <v>10778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139</v>
      </c>
      <c r="AG21" s="101">
        <v>139</v>
      </c>
      <c r="AH21" s="101">
        <v>0</v>
      </c>
      <c r="AI21" s="101">
        <v>0</v>
      </c>
      <c r="AJ21" s="101">
        <f>SUM(AK21:AS21)</f>
        <v>676</v>
      </c>
      <c r="AK21" s="101">
        <v>0</v>
      </c>
      <c r="AL21" s="101">
        <v>537</v>
      </c>
      <c r="AM21" s="101">
        <v>4</v>
      </c>
      <c r="AN21" s="101">
        <v>40</v>
      </c>
      <c r="AO21" s="101">
        <v>0</v>
      </c>
      <c r="AP21" s="101">
        <v>0</v>
      </c>
      <c r="AQ21" s="101">
        <v>95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95</v>
      </c>
      <c r="BA21" s="101">
        <v>95</v>
      </c>
      <c r="BB21" s="101">
        <v>0</v>
      </c>
      <c r="BC21" s="101">
        <v>0</v>
      </c>
    </row>
    <row r="22" spans="1:55" s="103" customFormat="1" ht="13.5" customHeight="1">
      <c r="A22" s="113" t="s">
        <v>13</v>
      </c>
      <c r="B22" s="111" t="s">
        <v>290</v>
      </c>
      <c r="C22" s="99" t="s">
        <v>291</v>
      </c>
      <c r="D22" s="101">
        <f>SUM(E22,+H22,+K22)</f>
        <v>3353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3353</v>
      </c>
      <c r="L22" s="101">
        <v>1763</v>
      </c>
      <c r="M22" s="101">
        <v>1590</v>
      </c>
      <c r="N22" s="101">
        <f>SUM(O22,+V22,+AC22)</f>
        <v>3353</v>
      </c>
      <c r="O22" s="101">
        <f>SUM(P22:U22)</f>
        <v>1763</v>
      </c>
      <c r="P22" s="101">
        <v>1763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1590</v>
      </c>
      <c r="W22" s="101">
        <v>1590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19</v>
      </c>
      <c r="AG22" s="101">
        <v>19</v>
      </c>
      <c r="AH22" s="101">
        <v>0</v>
      </c>
      <c r="AI22" s="101">
        <v>0</v>
      </c>
      <c r="AJ22" s="101">
        <f>SUM(AK22:AS22)</f>
        <v>117</v>
      </c>
      <c r="AK22" s="101">
        <v>57</v>
      </c>
      <c r="AL22" s="101">
        <v>41</v>
      </c>
      <c r="AM22" s="101">
        <v>15</v>
      </c>
      <c r="AN22" s="101">
        <v>0</v>
      </c>
      <c r="AO22" s="101">
        <v>0</v>
      </c>
      <c r="AP22" s="101">
        <v>0</v>
      </c>
      <c r="AQ22" s="101">
        <v>3</v>
      </c>
      <c r="AR22" s="101">
        <v>0</v>
      </c>
      <c r="AS22" s="101">
        <v>1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3</v>
      </c>
      <c r="BA22" s="101">
        <v>3</v>
      </c>
      <c r="BB22" s="101">
        <v>0</v>
      </c>
      <c r="BC22" s="101">
        <v>0</v>
      </c>
    </row>
    <row r="23" spans="1:55" s="103" customFormat="1" ht="13.5" customHeight="1">
      <c r="A23" s="113" t="s">
        <v>13</v>
      </c>
      <c r="B23" s="111" t="s">
        <v>292</v>
      </c>
      <c r="C23" s="99" t="s">
        <v>293</v>
      </c>
      <c r="D23" s="101">
        <f>SUM(E23,+H23,+K23)</f>
        <v>15299</v>
      </c>
      <c r="E23" s="101">
        <f>SUM(F23:G23)</f>
        <v>0</v>
      </c>
      <c r="F23" s="101">
        <v>0</v>
      </c>
      <c r="G23" s="101">
        <v>0</v>
      </c>
      <c r="H23" s="101">
        <f>SUM(I23:J23)</f>
        <v>205</v>
      </c>
      <c r="I23" s="101">
        <v>0</v>
      </c>
      <c r="J23" s="101">
        <v>205</v>
      </c>
      <c r="K23" s="101">
        <f>SUM(L23:M23)</f>
        <v>15094</v>
      </c>
      <c r="L23" s="101">
        <v>14876</v>
      </c>
      <c r="M23" s="101">
        <v>218</v>
      </c>
      <c r="N23" s="101">
        <f>SUM(O23,+V23,+AC23)</f>
        <v>15299</v>
      </c>
      <c r="O23" s="101">
        <f>SUM(P23:U23)</f>
        <v>14876</v>
      </c>
      <c r="P23" s="101">
        <v>14876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423</v>
      </c>
      <c r="W23" s="101">
        <v>218</v>
      </c>
      <c r="X23" s="101">
        <v>205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73</v>
      </c>
      <c r="AG23" s="101">
        <v>73</v>
      </c>
      <c r="AH23" s="101">
        <v>0</v>
      </c>
      <c r="AI23" s="101">
        <v>0</v>
      </c>
      <c r="AJ23" s="101">
        <f>SUM(AK23:AS23)</f>
        <v>73</v>
      </c>
      <c r="AK23" s="101">
        <v>0</v>
      </c>
      <c r="AL23" s="101">
        <v>0</v>
      </c>
      <c r="AM23" s="101">
        <v>73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21</v>
      </c>
      <c r="BA23" s="101">
        <v>0</v>
      </c>
      <c r="BB23" s="101">
        <v>21</v>
      </c>
      <c r="BC23" s="101">
        <v>0</v>
      </c>
    </row>
    <row r="24" spans="1:55" s="103" customFormat="1" ht="13.5" customHeight="1">
      <c r="A24" s="113" t="s">
        <v>13</v>
      </c>
      <c r="B24" s="111" t="s">
        <v>294</v>
      </c>
      <c r="C24" s="99" t="s">
        <v>295</v>
      </c>
      <c r="D24" s="101">
        <f>SUM(E24,+H24,+K24)</f>
        <v>7867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7867</v>
      </c>
      <c r="L24" s="101">
        <v>4826</v>
      </c>
      <c r="M24" s="101">
        <v>3041</v>
      </c>
      <c r="N24" s="101">
        <f>SUM(O24,+V24,+AC24)</f>
        <v>7867</v>
      </c>
      <c r="O24" s="101">
        <f>SUM(P24:U24)</f>
        <v>4826</v>
      </c>
      <c r="P24" s="101">
        <v>4826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3041</v>
      </c>
      <c r="W24" s="101">
        <v>3041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206</v>
      </c>
      <c r="AG24" s="101">
        <v>206</v>
      </c>
      <c r="AH24" s="101">
        <v>0</v>
      </c>
      <c r="AI24" s="101">
        <v>0</v>
      </c>
      <c r="AJ24" s="101">
        <f>SUM(AK24:AS24)</f>
        <v>206</v>
      </c>
      <c r="AK24" s="101">
        <v>0</v>
      </c>
      <c r="AL24" s="101">
        <v>0</v>
      </c>
      <c r="AM24" s="101">
        <v>9</v>
      </c>
      <c r="AN24" s="101">
        <v>197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13</v>
      </c>
      <c r="B25" s="111" t="s">
        <v>296</v>
      </c>
      <c r="C25" s="99" t="s">
        <v>297</v>
      </c>
      <c r="D25" s="101">
        <f>SUM(E25,+H25,+K25)</f>
        <v>2467</v>
      </c>
      <c r="E25" s="101">
        <f>SUM(F25:G25)</f>
        <v>0</v>
      </c>
      <c r="F25" s="101">
        <v>0</v>
      </c>
      <c r="G25" s="101">
        <v>0</v>
      </c>
      <c r="H25" s="101">
        <f>SUM(I25:J25)</f>
        <v>98</v>
      </c>
      <c r="I25" s="101">
        <v>0</v>
      </c>
      <c r="J25" s="101">
        <v>98</v>
      </c>
      <c r="K25" s="101">
        <f>SUM(L25:M25)</f>
        <v>2369</v>
      </c>
      <c r="L25" s="101">
        <v>1416</v>
      </c>
      <c r="M25" s="101">
        <v>953</v>
      </c>
      <c r="N25" s="101">
        <f>SUM(O25,+V25,+AC25)</f>
        <v>2467</v>
      </c>
      <c r="O25" s="101">
        <f>SUM(P25:U25)</f>
        <v>1416</v>
      </c>
      <c r="P25" s="101">
        <v>1416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1051</v>
      </c>
      <c r="W25" s="101">
        <v>953</v>
      </c>
      <c r="X25" s="101">
        <v>98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63</v>
      </c>
      <c r="AG25" s="101">
        <v>63</v>
      </c>
      <c r="AH25" s="101">
        <v>0</v>
      </c>
      <c r="AI25" s="101">
        <v>0</v>
      </c>
      <c r="AJ25" s="101">
        <f>SUM(AK25:AS25)</f>
        <v>63</v>
      </c>
      <c r="AK25" s="101">
        <v>0</v>
      </c>
      <c r="AL25" s="101">
        <v>0</v>
      </c>
      <c r="AM25" s="101">
        <v>3</v>
      </c>
      <c r="AN25" s="101">
        <v>60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18</v>
      </c>
      <c r="BA25" s="101">
        <v>0</v>
      </c>
      <c r="BB25" s="101">
        <v>18</v>
      </c>
      <c r="BC25" s="101">
        <v>0</v>
      </c>
    </row>
    <row r="26" spans="1:55" s="103" customFormat="1" ht="13.5" customHeight="1">
      <c r="A26" s="113" t="s">
        <v>13</v>
      </c>
      <c r="B26" s="111" t="s">
        <v>298</v>
      </c>
      <c r="C26" s="99" t="s">
        <v>299</v>
      </c>
      <c r="D26" s="101">
        <f>SUM(E26,+H26,+K26)</f>
        <v>19846</v>
      </c>
      <c r="E26" s="101">
        <f>SUM(F26:G26)</f>
        <v>0</v>
      </c>
      <c r="F26" s="101">
        <v>0</v>
      </c>
      <c r="G26" s="101">
        <v>0</v>
      </c>
      <c r="H26" s="101">
        <f>SUM(I26:J26)</f>
        <v>1866</v>
      </c>
      <c r="I26" s="101">
        <v>0</v>
      </c>
      <c r="J26" s="101">
        <v>1866</v>
      </c>
      <c r="K26" s="101">
        <f>SUM(L26:M26)</f>
        <v>17980</v>
      </c>
      <c r="L26" s="101">
        <v>11740</v>
      </c>
      <c r="M26" s="101">
        <v>6240</v>
      </c>
      <c r="N26" s="101">
        <f>SUM(O26,+V26,+AC26)</f>
        <v>19846</v>
      </c>
      <c r="O26" s="101">
        <f>SUM(P26:U26)</f>
        <v>11740</v>
      </c>
      <c r="P26" s="101">
        <v>11740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8106</v>
      </c>
      <c r="W26" s="101">
        <v>6240</v>
      </c>
      <c r="X26" s="101">
        <v>1866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473</v>
      </c>
      <c r="AG26" s="101">
        <v>473</v>
      </c>
      <c r="AH26" s="101">
        <v>0</v>
      </c>
      <c r="AI26" s="101">
        <v>0</v>
      </c>
      <c r="AJ26" s="101">
        <f>SUM(AK26:AS26)</f>
        <v>473</v>
      </c>
      <c r="AK26" s="101">
        <v>0</v>
      </c>
      <c r="AL26" s="101">
        <v>0</v>
      </c>
      <c r="AM26" s="101">
        <v>22</v>
      </c>
      <c r="AN26" s="101">
        <v>451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55</v>
      </c>
      <c r="BA26" s="101">
        <v>0</v>
      </c>
      <c r="BB26" s="101">
        <v>55</v>
      </c>
      <c r="BC26" s="101">
        <v>0</v>
      </c>
    </row>
    <row r="27" spans="1:55" s="103" customFormat="1" ht="13.5" customHeight="1">
      <c r="A27" s="113" t="s">
        <v>13</v>
      </c>
      <c r="B27" s="111" t="s">
        <v>300</v>
      </c>
      <c r="C27" s="99" t="s">
        <v>301</v>
      </c>
      <c r="D27" s="101">
        <f>SUM(E27,+H27,+K27)</f>
        <v>7705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7705</v>
      </c>
      <c r="L27" s="101">
        <v>4043</v>
      </c>
      <c r="M27" s="101">
        <v>3662</v>
      </c>
      <c r="N27" s="101">
        <f>SUM(O27,+V27,+AC27)</f>
        <v>7725</v>
      </c>
      <c r="O27" s="101">
        <f>SUM(P27:U27)</f>
        <v>4043</v>
      </c>
      <c r="P27" s="101">
        <v>4043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3662</v>
      </c>
      <c r="W27" s="101">
        <v>3662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20</v>
      </c>
      <c r="AD27" s="101">
        <v>20</v>
      </c>
      <c r="AE27" s="101">
        <v>0</v>
      </c>
      <c r="AF27" s="101">
        <f>SUM(AG27:AI27)</f>
        <v>39</v>
      </c>
      <c r="AG27" s="101">
        <v>39</v>
      </c>
      <c r="AH27" s="101">
        <v>0</v>
      </c>
      <c r="AI27" s="101">
        <v>0</v>
      </c>
      <c r="AJ27" s="101">
        <f>SUM(AK27:AS27)</f>
        <v>39</v>
      </c>
      <c r="AK27" s="101">
        <v>0</v>
      </c>
      <c r="AL27" s="101">
        <v>0</v>
      </c>
      <c r="AM27" s="101">
        <v>39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214</v>
      </c>
      <c r="BA27" s="101">
        <v>214</v>
      </c>
      <c r="BB27" s="101">
        <v>0</v>
      </c>
      <c r="BC27" s="101">
        <v>0</v>
      </c>
    </row>
    <row r="28" spans="1:55" s="103" customFormat="1" ht="13.5" customHeight="1">
      <c r="A28" s="113"/>
      <c r="B28" s="111"/>
      <c r="C28" s="99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</row>
    <row r="29" spans="1:55" s="103" customFormat="1" ht="13.5" customHeight="1">
      <c r="A29" s="113"/>
      <c r="B29" s="111"/>
      <c r="C29" s="99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</row>
    <row r="30" spans="1:55" s="103" customFormat="1" ht="13.5" customHeight="1">
      <c r="A30" s="113"/>
      <c r="B30" s="111"/>
      <c r="C30" s="99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</row>
    <row r="31" spans="1:55" s="103" customFormat="1" ht="13.5" customHeight="1">
      <c r="A31" s="113"/>
      <c r="B31" s="111"/>
      <c r="C31" s="99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</row>
    <row r="32" spans="1:55" s="103" customFormat="1" ht="13.5" customHeight="1">
      <c r="A32" s="113"/>
      <c r="B32" s="111"/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</row>
    <row r="33" spans="1:55" s="103" customFormat="1" ht="13.5" customHeight="1">
      <c r="A33" s="113"/>
      <c r="B33" s="111"/>
      <c r="C33" s="99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</row>
    <row r="34" spans="1:55" s="103" customFormat="1" ht="13.5" customHeight="1">
      <c r="A34" s="113"/>
      <c r="B34" s="111"/>
      <c r="C34" s="99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27">
    <sortCondition ref="A8:A27"/>
    <sortCondition ref="B8:B27"/>
    <sortCondition ref="C8:C2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26" man="1"/>
    <brk id="31" min="1" max="26" man="1"/>
    <brk id="45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41000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41201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41202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41203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41204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41205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41206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41207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41208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41209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41210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41327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41341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41345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41346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41387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41401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41423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41424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41425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41441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>
        <f>+水洗化人口等!B28</f>
        <v>0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>
        <f>+水洗化人口等!B29</f>
        <v>0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>
        <f>+水洗化人口等!B30</f>
        <v>0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>
        <f>+水洗化人口等!B31</f>
        <v>0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>
        <f>+水洗化人口等!B32</f>
        <v>0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>
        <f>+水洗化人口等!B33</f>
        <v>0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>
        <f>+水洗化人口等!B34</f>
        <v>0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2023-01-17T03:21:48Z</dcterms:modified>
</cp:coreProperties>
</file>