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8愛媛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水洗化人口等!$A$6:$AD$26</definedName>
    <definedName name="_xlnm.Print_Area" localSheetId="2">し尿集計結果!$A$1:$M$37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N9" i="2"/>
  <c r="N10" i="2"/>
  <c r="N13" i="2"/>
  <c r="N15" i="2"/>
  <c r="N16" i="2"/>
  <c r="N19" i="2"/>
  <c r="N21" i="2"/>
  <c r="N22" i="2"/>
  <c r="N25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D8" i="2"/>
  <c r="D11" i="2"/>
  <c r="D13" i="2"/>
  <c r="D14" i="2"/>
  <c r="D17" i="2"/>
  <c r="D19" i="2"/>
  <c r="D20" i="2"/>
  <c r="D23" i="2"/>
  <c r="D25" i="2"/>
  <c r="D26" i="2"/>
  <c r="T12" i="1"/>
  <c r="T18" i="1"/>
  <c r="T24" i="1"/>
  <c r="P8" i="1"/>
  <c r="P9" i="1"/>
  <c r="I9" i="1" s="1"/>
  <c r="D9" i="1" s="1"/>
  <c r="P10" i="1"/>
  <c r="I10" i="1" s="1"/>
  <c r="D10" i="1" s="1"/>
  <c r="P11" i="1"/>
  <c r="P12" i="1"/>
  <c r="P13" i="1"/>
  <c r="P14" i="1"/>
  <c r="P15" i="1"/>
  <c r="I15" i="1" s="1"/>
  <c r="D15" i="1" s="1"/>
  <c r="P16" i="1"/>
  <c r="I16" i="1" s="1"/>
  <c r="D16" i="1" s="1"/>
  <c r="P17" i="1"/>
  <c r="P18" i="1"/>
  <c r="P19" i="1"/>
  <c r="P20" i="1"/>
  <c r="P21" i="1"/>
  <c r="I21" i="1" s="1"/>
  <c r="D21" i="1" s="1"/>
  <c r="P22" i="1"/>
  <c r="I22" i="1" s="1"/>
  <c r="D22" i="1" s="1"/>
  <c r="P23" i="1"/>
  <c r="P24" i="1"/>
  <c r="P25" i="1"/>
  <c r="P26" i="1"/>
  <c r="P27" i="1"/>
  <c r="I27" i="1" s="1"/>
  <c r="D27" i="1" s="1"/>
  <c r="L12" i="1"/>
  <c r="L18" i="1"/>
  <c r="L24" i="1"/>
  <c r="I8" i="1"/>
  <c r="I11" i="1"/>
  <c r="I12" i="1"/>
  <c r="I13" i="1"/>
  <c r="I14" i="1"/>
  <c r="I17" i="1"/>
  <c r="I18" i="1"/>
  <c r="I19" i="1"/>
  <c r="I20" i="1"/>
  <c r="I23" i="1"/>
  <c r="I24" i="1"/>
  <c r="I25" i="1"/>
  <c r="I26" i="1"/>
  <c r="F12" i="1"/>
  <c r="F18" i="1"/>
  <c r="F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D8" i="1"/>
  <c r="T8" i="1" s="1"/>
  <c r="D11" i="1"/>
  <c r="N11" i="1" s="1"/>
  <c r="D12" i="1"/>
  <c r="J12" i="1" s="1"/>
  <c r="D13" i="1"/>
  <c r="J13" i="1" s="1"/>
  <c r="D14" i="1"/>
  <c r="L14" i="1" s="1"/>
  <c r="D17" i="1"/>
  <c r="N17" i="1" s="1"/>
  <c r="D18" i="1"/>
  <c r="N18" i="1" s="1"/>
  <c r="D19" i="1"/>
  <c r="J19" i="1" s="1"/>
  <c r="D20" i="1"/>
  <c r="N20" i="1" s="1"/>
  <c r="D23" i="1"/>
  <c r="N23" i="1" s="1"/>
  <c r="D24" i="1"/>
  <c r="N24" i="1" s="1"/>
  <c r="D25" i="1"/>
  <c r="J25" i="1" s="1"/>
  <c r="D26" i="1"/>
  <c r="T26" i="1" s="1"/>
  <c r="N22" i="1" l="1"/>
  <c r="J22" i="1"/>
  <c r="T22" i="1"/>
  <c r="L22" i="1"/>
  <c r="F22" i="1"/>
  <c r="T16" i="1"/>
  <c r="L16" i="1"/>
  <c r="F16" i="1"/>
  <c r="J16" i="1"/>
  <c r="N16" i="1"/>
  <c r="J10" i="1"/>
  <c r="T10" i="1"/>
  <c r="L10" i="1"/>
  <c r="F10" i="1"/>
  <c r="N10" i="1"/>
  <c r="F27" i="1"/>
  <c r="T27" i="1"/>
  <c r="L27" i="1"/>
  <c r="J27" i="1"/>
  <c r="N27" i="1"/>
  <c r="F21" i="1"/>
  <c r="T21" i="1"/>
  <c r="L21" i="1"/>
  <c r="J21" i="1"/>
  <c r="N21" i="1"/>
  <c r="F15" i="1"/>
  <c r="T15" i="1"/>
  <c r="L15" i="1"/>
  <c r="J15" i="1"/>
  <c r="N15" i="1"/>
  <c r="F9" i="1"/>
  <c r="T9" i="1"/>
  <c r="L9" i="1"/>
  <c r="J9" i="1"/>
  <c r="N9" i="1"/>
  <c r="F26" i="1"/>
  <c r="F20" i="1"/>
  <c r="F8" i="1"/>
  <c r="J24" i="1"/>
  <c r="J18" i="1"/>
  <c r="L26" i="1"/>
  <c r="L20" i="1"/>
  <c r="L8" i="1"/>
  <c r="T20" i="1"/>
  <c r="T14" i="1"/>
  <c r="F25" i="1"/>
  <c r="F19" i="1"/>
  <c r="F13" i="1"/>
  <c r="J23" i="1"/>
  <c r="J17" i="1"/>
  <c r="J11" i="1"/>
  <c r="L25" i="1"/>
  <c r="L19" i="1"/>
  <c r="L13" i="1"/>
  <c r="T25" i="1"/>
  <c r="T19" i="1"/>
  <c r="T13" i="1"/>
  <c r="F23" i="1"/>
  <c r="F17" i="1"/>
  <c r="F11" i="1"/>
  <c r="L23" i="1"/>
  <c r="L17" i="1"/>
  <c r="L11" i="1"/>
  <c r="N25" i="1"/>
  <c r="N19" i="1"/>
  <c r="N13" i="1"/>
  <c r="T23" i="1"/>
  <c r="T17" i="1"/>
  <c r="T11" i="1"/>
  <c r="N26" i="1"/>
  <c r="N14" i="1"/>
  <c r="J26" i="1"/>
  <c r="J20" i="1"/>
  <c r="J14" i="1"/>
  <c r="J8" i="1"/>
  <c r="N12" i="1"/>
  <c r="N8" i="1"/>
  <c r="F14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AZ7" i="2" l="1"/>
  <c r="I7" i="1"/>
  <c r="E7" i="1"/>
  <c r="E7" i="2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<sst xmlns="http://schemas.openxmlformats.org/spreadsheetml/2006/main" count="674" uniqueCount="302">
  <si>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</si>
  <si>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</si>
  <si>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</si>
  <si>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</si>
  <si>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</si>
  <si>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</si>
  <si>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</si>
  <si>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</si>
  <si>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</si>
  <si>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</si>
  <si>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</si>
  <si>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</si>
  <si>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</si>
  <si>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</si>
  <si>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</si>
  <si>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</si>
  <si>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</si>
  <si>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</si>
  <si>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</si>
  <si>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</si>
  <si>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</si>
  <si>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</si>
  <si>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</si>
  <si>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</si>
  <si>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</si>
  <si>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</si>
  <si>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</si>
  <si>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</si>
  <si>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</si>
  <si>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</si>
  <si>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</si>
  <si>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</si>
  <si>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</si>
  <si>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</si>
  <si>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</si>
  <si>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</si>
  <si>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</si>
  <si>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</si>
  <si>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</si>
  <si>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</si>
  <si>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</si>
  <si>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</si>
  <si>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</si>
  <si>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</si>
  <si>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</si>
  <si>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</si>
  <si>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</si>
  <si>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</si>
  <si>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</si>
  <si>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</si>
  <si>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</si>
  <si>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</si>
  <si>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</si>
  <si>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</si>
  <si>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</si>
  <si>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</si>
  <si>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</si>
  <si>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</si>
  <si>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</si>
  <si>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</si>
  <si>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</si>
  <si>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</si>
  <si>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</si>
  <si>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</si>
  <si>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</si>
  <si>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</si>
  <si>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</si>
  <si>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</si>
  <si>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</si>
  <si>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</si>
  <si>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</si>
  <si>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</si>
  <si>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</si>
  <si>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</si>
  <si>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</si>
  <si>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</si>
  <si>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</si>
  <si>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</si>
  <si>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</si>
  <si>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</si>
  <si>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</si>
  <si>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</si>
  <si>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</si>
  <si>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</si>
  <si>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</si>
  <si>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</si>
  <si>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</si>
  <si>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</si>
  <si>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</si>
  <si>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</si>
  <si>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</si>
  <si>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</si>
  <si>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</si>
  <si>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</si>
  <si>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</si>
  <si>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</si>
  <si>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</si>
  <si>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</si>
  <si>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</si>
  <si>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</si>
  <si>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</si>
  <si>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</si>
  <si>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</si>
  <si>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</si>
  <si>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</si>
  <si>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</si>
  <si>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</si>
  <si>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</si>
  <si>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</si>
  <si>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</si>
  <si>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</si>
  <si>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</si>
  <si>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</si>
  <si>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</si>
  <si>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</si>
  <si>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</si>
  <si>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</si>
  <si>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</si>
  <si>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</si>
  <si>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</si>
  <si>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</si>
  <si>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</si>
  <si>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</si>
  <si>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</si>
  <si>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</si>
  <si>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</si>
  <si>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</si>
  <si>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</si>
  <si>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</si>
  <si>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</si>
  <si>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</si>
  <si>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</si>
  <si>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</si>
  <si>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</si>
  <si>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</si>
  <si>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</si>
  <si>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</si>
  <si>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</si>
  <si>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</si>
  <si>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</si>
  <si>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</si>
  <si>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</si>
  <si>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</si>
  <si>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</si>
  <si>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</si>
  <si>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</si>
  <si>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</si>
  <si>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</si>
  <si>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</si>
  <si>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</si>
  <si>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</si>
  <si>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</si>
  <si>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</si>
  <si>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</si>
  <si>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</si>
  <si>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</si>
  <si>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</si>
  <si>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</si>
  <si>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</si>
  <si>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</si>
  <si>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</si>
  <si>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</si>
  <si>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</si>
  <si>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</si>
  <si>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</si>
  <si>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</si>
  <si>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</si>
  <si>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</si>
  <si>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</si>
  <si>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</si>
  <si>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</si>
  <si>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</si>
  <si>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</si>
  <si>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</si>
  <si>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</si>
  <si>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</si>
  <si>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</si>
  <si>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</si>
  <si>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</si>
  <si>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</si>
  <si>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</si>
  <si>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</si>
  <si>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</si>
  <si>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</si>
  <si>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</si>
  <si>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</si>
  <si>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</si>
  <si>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</si>
  <si>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</si>
  <si>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</si>
  <si>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</si>
  <si>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</si>
  <si>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</si>
  <si>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</si>
  <si>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</si>
  <si>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</si>
  <si>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</si>
  <si>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</si>
  <si>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</si>
  <si>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</si>
  <si>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</si>
  <si>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</si>
  <si>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</si>
  <si>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</si>
  <si>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</si>
  <si>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</si>
  <si>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</si>
  <si>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</si>
  <si>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</si>
  <si>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</si>
  <si>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</si>
  <si>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</si>
  <si>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</si>
  <si>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</si>
  <si>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</si>
  <si>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</si>
  <si>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</si>
  <si>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</si>
  <si>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</si>
  <si>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</si>
  <si>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</si>
  <si>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</si>
  <si>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</si>
  <si>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</si>
  <si>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</si>
  <si>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</si>
  <si>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</si>
  <si>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</si>
  <si>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</si>
  <si>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</si>
  <si>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</si>
  <si>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</si>
  <si>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</si>
  <si>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</si>
  <si>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</si>
  <si>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</si>
  <si>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</si>
  <si>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</si>
  <si>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</si>
  <si>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</si>
  <si>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</si>
  <si>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</si>
  <si>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</si>
  <si>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</si>
  <si>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</si>
  <si>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</si>
  <si>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</si>
  <si>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</si>
  <si>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</si>
  <si>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</si>
  <si>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</si>
  <si>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</si>
  <si>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</si>
  <si>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</si>
  <si>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</si>
  <si>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</si>
  <si>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</si>
  <si>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38000</t>
  </si>
  <si>
    <t>水洗化人口等（令和3年度実績）</t>
    <phoneticPr fontId="3"/>
  </si>
  <si>
    <t>し尿処理の状況（令和3年度実績）</t>
    <phoneticPr fontId="3"/>
  </si>
  <si>
    <t>38201</t>
  </si>
  <si>
    <t>松山市</t>
  </si>
  <si>
    <t/>
  </si>
  <si>
    <t>○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</si>
  <si>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</si>
  <si>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</si>
  <si>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</si>
  <si>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</si>
  <si>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</si>
  <si>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</si>
  <si>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</si>
  <si>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</si>
  <si>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</si>
  <si>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</si>
  <si>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</si>
  <si>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</si>
  <si>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</si>
  <si>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</si>
  <si>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</si>
  <si>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</si>
  <si>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</si>
  <si>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</si>
  <si>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</si>
  <si>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</si>
  <si>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</si>
  <si>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</si>
  <si>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</si>
  <si>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</si>
  <si>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</si>
  <si>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松前町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</si>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</sst>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16</v>
      </c>
      <c r="B7" s="127" t="s">
        <v>257</v>
      </c>
      <c r="C7" s="107" t="s">
        <v>199</v>
      </c>
      <c r="D7" s="108">
        <f>+SUM(E7,+I7)</f>
        <v>1344532</v>
      </c>
      <c r="E7" s="108">
        <f>+SUM(G7+H7)</f>
        <v>107590</v>
      </c>
      <c r="F7" s="109">
        <f>IF(D7&gt;0,E7/D7*100,"-")</f>
        <v>8.0020408588267138</v>
      </c>
      <c r="G7" s="108">
        <f>SUM(G$8:G$207)</f>
        <v>107076</v>
      </c>
      <c r="H7" s="108">
        <f>SUM(H$8:H$207)</f>
        <v>514</v>
      </c>
      <c r="I7" s="108">
        <f>+SUM(K7,+M7,O7+P7)</f>
        <v>1236942</v>
      </c>
      <c r="J7" s="109">
        <f>IF(D7&gt;0,I7/D7*100,"-")</f>
        <v>91.997959141173297</v>
      </c>
      <c r="K7" s="108">
        <f>SUM(K$8:K$207)</f>
        <v>707099</v>
      </c>
      <c r="L7" s="109">
        <f>IF(D7&gt;0,K7/D7*100,"-")</f>
        <v>52.590715579844883</v>
      </c>
      <c r="M7" s="108">
        <f>SUM(M$8:M$207)</f>
        <v>717</v>
      </c>
      <c r="N7" s="109">
        <f>IF(D7&gt;0,M7/D7*100,"-")</f>
        <v>5.3327105639731885E-2</v>
      </c>
      <c r="O7" s="106">
        <f>SUM(O$8:O$207)</f>
        <v>38042</v>
      </c>
      <c r="P7" s="108">
        <f>SUM(Q7:S7)</f>
        <v>491084</v>
      </c>
      <c r="Q7" s="108">
        <f>SUM(Q$8:Q$207)</f>
        <v>184081</v>
      </c>
      <c r="R7" s="108">
        <f>SUM(R$8:R$207)</f>
        <v>305438</v>
      </c>
      <c r="S7" s="108">
        <f>SUM(S$8:S$207)</f>
        <v>1565</v>
      </c>
      <c r="T7" s="109">
        <f>IF(D7&gt;0,P7/D7*100,"-")</f>
        <v>36.524530468594271</v>
      </c>
      <c r="U7" s="108">
        <f>SUM(U$8:U$207)</f>
        <v>12013</v>
      </c>
      <c r="V7" s="110">
        <f t="shared" ref="V7:AC7" si="0">COUNTIF(V$8:V$207,"○")</f>
        <v>14</v>
      </c>
      <c r="W7" s="110">
        <f t="shared" si="0"/>
        <v>2</v>
      </c>
      <c r="X7" s="110">
        <f t="shared" si="0"/>
        <v>1</v>
      </c>
      <c r="Y7" s="110">
        <f t="shared" si="0"/>
        <v>3</v>
      </c>
      <c r="Z7" s="110">
        <f t="shared" si="0"/>
        <v>13</v>
      </c>
      <c r="AA7" s="110">
        <f t="shared" si="0"/>
        <v>1</v>
      </c>
      <c r="AB7" s="110">
        <f t="shared" si="0"/>
        <v>1</v>
      </c>
      <c r="AC7" s="110">
        <f t="shared" si="0"/>
        <v>5</v>
      </c>
      <c r="AD7" s="205"/>
      <c r="AE7" s="205"/>
    </row>
    <row r="8" spans="1:31" s="103" customFormat="1" ht="13.5" customHeight="1">
      <c r="A8" s="99" t="s">
        <v>16</v>
      </c>
      <c r="B8" s="100" t="s">
        <v>260</v>
      </c>
      <c r="C8" s="99" t="s">
        <v>261</v>
      </c>
      <c r="D8" s="101">
        <f>+SUM(E8,+I8)</f>
        <v>507777</v>
      </c>
      <c r="E8" s="101">
        <f>+SUM(G8+H8)</f>
        <v>10610</v>
      </c>
      <c r="F8" s="125">
        <f>IF(D8&gt;0,E8/D8*100,"-")</f>
        <v>2.0894999182712097</v>
      </c>
      <c r="G8" s="101">
        <v>10517</v>
      </c>
      <c r="H8" s="101">
        <v>93</v>
      </c>
      <c r="I8" s="101">
        <f>+SUM(K8,+M8,O8+P8)</f>
        <v>497167</v>
      </c>
      <c r="J8" s="102">
        <f>IF(D8&gt;0,I8/D8*100,"-")</f>
        <v>97.910500081728784</v>
      </c>
      <c r="K8" s="101">
        <v>307427</v>
      </c>
      <c r="L8" s="102">
        <f>IF(D8&gt;0,K8/D8*100,"-")</f>
        <v>60.543703239808025</v>
      </c>
      <c r="M8" s="101">
        <v>0</v>
      </c>
      <c r="N8" s="102">
        <f>IF(D8&gt;0,M8/D8*100,"-")</f>
        <v>0</v>
      </c>
      <c r="O8" s="123">
        <v>203</v>
      </c>
      <c r="P8" s="101">
        <f>SUM(Q8:S8)</f>
        <v>189537</v>
      </c>
      <c r="Q8" s="101">
        <v>65882</v>
      </c>
      <c r="R8" s="101">
        <v>123655</v>
      </c>
      <c r="S8" s="101">
        <v>0</v>
      </c>
      <c r="T8" s="102">
        <f>IF(D8&gt;0,P8/D8*100,"-")</f>
        <v>37.326818662523117</v>
      </c>
      <c r="U8" s="101">
        <v>3378</v>
      </c>
      <c r="V8" s="99"/>
      <c r="W8" s="99" t="s">
        <v>263</v>
      </c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16</v>
      </c>
      <c r="B9" s="100" t="s">
        <v>264</v>
      </c>
      <c r="C9" s="99" t="s">
        <v>265</v>
      </c>
      <c r="D9" s="101">
        <f>+SUM(E9,+I9)</f>
        <v>154227</v>
      </c>
      <c r="E9" s="101">
        <f>+SUM(G9+H9)</f>
        <v>5071</v>
      </c>
      <c r="F9" s="125">
        <f>IF(D9&gt;0,E9/D9*100,"-")</f>
        <v>3.2880105299331506</v>
      </c>
      <c r="G9" s="101">
        <v>5037</v>
      </c>
      <c r="H9" s="101">
        <v>34</v>
      </c>
      <c r="I9" s="101">
        <f>+SUM(K9,+M9,O9+P9)</f>
        <v>149156</v>
      </c>
      <c r="J9" s="102">
        <f>IF(D9&gt;0,I9/D9*100,"-")</f>
        <v>96.711989470066854</v>
      </c>
      <c r="K9" s="101">
        <v>98439</v>
      </c>
      <c r="L9" s="102">
        <f>IF(D9&gt;0,K9/D9*100,"-")</f>
        <v>63.827345406446348</v>
      </c>
      <c r="M9" s="101">
        <v>169</v>
      </c>
      <c r="N9" s="102">
        <f>IF(D9&gt;0,M9/D9*100,"-")</f>
        <v>0.10957873783449072</v>
      </c>
      <c r="O9" s="123">
        <v>15764</v>
      </c>
      <c r="P9" s="101">
        <f>SUM(Q9:S9)</f>
        <v>34784</v>
      </c>
      <c r="Q9" s="101">
        <v>13727</v>
      </c>
      <c r="R9" s="101">
        <v>21057</v>
      </c>
      <c r="S9" s="101">
        <v>0</v>
      </c>
      <c r="T9" s="102">
        <f>IF(D9&gt;0,P9/D9*100,"-")</f>
        <v>22.553768146952219</v>
      </c>
      <c r="U9" s="101">
        <v>2954</v>
      </c>
      <c r="V9" s="99" t="s">
        <v>263</v>
      </c>
      <c r="W9" s="99"/>
      <c r="X9" s="99"/>
      <c r="Y9" s="99"/>
      <c r="Z9" s="99" t="s">
        <v>263</v>
      </c>
      <c r="AA9" s="99"/>
      <c r="AB9" s="99"/>
      <c r="AC9" s="99"/>
      <c r="AD9" s="206" t="s">
        <v>262</v>
      </c>
      <c r="AE9" s="207"/>
    </row>
    <row r="10" spans="1:31" s="103" customFormat="1" ht="13.5" customHeight="1">
      <c r="A10" s="99" t="s">
        <v>16</v>
      </c>
      <c r="B10" s="100" t="s">
        <v>266</v>
      </c>
      <c r="C10" s="99" t="s">
        <v>267</v>
      </c>
      <c r="D10" s="101">
        <f>+SUM(E10,+I10)</f>
        <v>71723</v>
      </c>
      <c r="E10" s="101">
        <f>+SUM(G10+H10)</f>
        <v>9192</v>
      </c>
      <c r="F10" s="125">
        <f>IF(D10&gt;0,E10/D10*100,"-")</f>
        <v>12.815972561103134</v>
      </c>
      <c r="G10" s="101">
        <v>9192</v>
      </c>
      <c r="H10" s="101">
        <v>0</v>
      </c>
      <c r="I10" s="101">
        <f>+SUM(K10,+M10,O10+P10)</f>
        <v>62531</v>
      </c>
      <c r="J10" s="102">
        <f>IF(D10&gt;0,I10/D10*100,"-")</f>
        <v>87.184027438896877</v>
      </c>
      <c r="K10" s="101">
        <v>14679</v>
      </c>
      <c r="L10" s="102">
        <f>IF(D10&gt;0,K10/D10*100,"-")</f>
        <v>20.4662381662786</v>
      </c>
      <c r="M10" s="101">
        <v>0</v>
      </c>
      <c r="N10" s="102">
        <f>IF(D10&gt;0,M10/D10*100,"-")</f>
        <v>0</v>
      </c>
      <c r="O10" s="123">
        <v>562</v>
      </c>
      <c r="P10" s="101">
        <f>SUM(Q10:S10)</f>
        <v>47290</v>
      </c>
      <c r="Q10" s="101">
        <v>20452</v>
      </c>
      <c r="R10" s="101">
        <v>26838</v>
      </c>
      <c r="S10" s="101">
        <v>0</v>
      </c>
      <c r="T10" s="102">
        <f>IF(D10&gt;0,P10/D10*100,"-")</f>
        <v>65.934219148669186</v>
      </c>
      <c r="U10" s="101">
        <v>435</v>
      </c>
      <c r="V10" s="99" t="s">
        <v>263</v>
      </c>
      <c r="W10" s="99"/>
      <c r="X10" s="99"/>
      <c r="Y10" s="99"/>
      <c r="Z10" s="99" t="s">
        <v>263</v>
      </c>
      <c r="AA10" s="99"/>
      <c r="AB10" s="99"/>
      <c r="AC10" s="99"/>
      <c r="AD10" s="206" t="s">
        <v>262</v>
      </c>
      <c r="AE10" s="207"/>
    </row>
    <row r="11" spans="1:31" s="103" customFormat="1" ht="13.5" customHeight="1">
      <c r="A11" s="99" t="s">
        <v>16</v>
      </c>
      <c r="B11" s="100" t="s">
        <v>268</v>
      </c>
      <c r="C11" s="99" t="s">
        <v>269</v>
      </c>
      <c r="D11" s="101">
        <f>+SUM(E11,+I11)</f>
        <v>32018</v>
      </c>
      <c r="E11" s="101">
        <f>+SUM(G11+H11)</f>
        <v>1280</v>
      </c>
      <c r="F11" s="125">
        <f>IF(D11&gt;0,E11/D11*100,"-")</f>
        <v>3.9977512649134863</v>
      </c>
      <c r="G11" s="101">
        <v>1280</v>
      </c>
      <c r="H11" s="101">
        <v>0</v>
      </c>
      <c r="I11" s="101">
        <f>+SUM(K11,+M11,O11+P11)</f>
        <v>30738</v>
      </c>
      <c r="J11" s="102">
        <f>IF(D11&gt;0,I11/D11*100,"-")</f>
        <v>96.002248735086511</v>
      </c>
      <c r="K11" s="101">
        <v>20933</v>
      </c>
      <c r="L11" s="102">
        <f>IF(D11&gt;0,K11/D11*100,"-")</f>
        <v>65.378849397214069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9805</v>
      </c>
      <c r="Q11" s="101">
        <v>5875</v>
      </c>
      <c r="R11" s="101">
        <v>3930</v>
      </c>
      <c r="S11" s="101">
        <v>0</v>
      </c>
      <c r="T11" s="102">
        <f>IF(D11&gt;0,P11/D11*100,"-")</f>
        <v>30.623399337872449</v>
      </c>
      <c r="U11" s="101">
        <v>200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16</v>
      </c>
      <c r="B12" s="100" t="s">
        <v>270</v>
      </c>
      <c r="C12" s="99" t="s">
        <v>271</v>
      </c>
      <c r="D12" s="101">
        <f>+SUM(E12,+I12)</f>
        <v>116886</v>
      </c>
      <c r="E12" s="101">
        <f>+SUM(G12+H12)</f>
        <v>7384</v>
      </c>
      <c r="F12" s="125">
        <f>IF(D12&gt;0,E12/D12*100,"-")</f>
        <v>6.3172663963177795</v>
      </c>
      <c r="G12" s="101">
        <v>7384</v>
      </c>
      <c r="H12" s="101">
        <v>0</v>
      </c>
      <c r="I12" s="101">
        <f>+SUM(K12,+M12,O12+P12)</f>
        <v>109502</v>
      </c>
      <c r="J12" s="102">
        <f>IF(D12&gt;0,I12/D12*100,"-")</f>
        <v>93.682733603682223</v>
      </c>
      <c r="K12" s="101">
        <v>72554</v>
      </c>
      <c r="L12" s="102">
        <f>IF(D12&gt;0,K12/D12*100,"-")</f>
        <v>62.072446657426894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36948</v>
      </c>
      <c r="Q12" s="101">
        <v>14431</v>
      </c>
      <c r="R12" s="101">
        <v>22517</v>
      </c>
      <c r="S12" s="101">
        <v>0</v>
      </c>
      <c r="T12" s="102">
        <f>IF(D12&gt;0,P12/D12*100,"-")</f>
        <v>31.610286946255329</v>
      </c>
      <c r="U12" s="101">
        <v>1275</v>
      </c>
      <c r="V12" s="99" t="s">
        <v>263</v>
      </c>
      <c r="W12" s="99"/>
      <c r="X12" s="99"/>
      <c r="Y12" s="99"/>
      <c r="Z12" s="99"/>
      <c r="AA12" s="99"/>
      <c r="AB12" s="99"/>
      <c r="AC12" s="99" t="s">
        <v>263</v>
      </c>
      <c r="AD12" s="206" t="s">
        <v>262</v>
      </c>
      <c r="AE12" s="207"/>
    </row>
    <row r="13" spans="1:31" s="103" customFormat="1" ht="13.5" customHeight="1">
      <c r="A13" s="99" t="s">
        <v>16</v>
      </c>
      <c r="B13" s="100" t="s">
        <v>272</v>
      </c>
      <c r="C13" s="99" t="s">
        <v>273</v>
      </c>
      <c r="D13" s="101">
        <f>+SUM(E13,+I13)</f>
        <v>107168</v>
      </c>
      <c r="E13" s="101">
        <f>+SUM(G13+H13)</f>
        <v>19707</v>
      </c>
      <c r="F13" s="125">
        <f>IF(D13&gt;0,E13/D13*100,"-")</f>
        <v>18.388884741713944</v>
      </c>
      <c r="G13" s="101">
        <v>19634</v>
      </c>
      <c r="H13" s="101">
        <v>73</v>
      </c>
      <c r="I13" s="101">
        <f>+SUM(K13,+M13,O13+P13)</f>
        <v>87461</v>
      </c>
      <c r="J13" s="102">
        <f>IF(D13&gt;0,I13/D13*100,"-")</f>
        <v>81.611115258286063</v>
      </c>
      <c r="K13" s="101">
        <v>60380</v>
      </c>
      <c r="L13" s="102">
        <f>IF(D13&gt;0,K13/D13*100,"-")</f>
        <v>56.341445207524629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27081</v>
      </c>
      <c r="Q13" s="101">
        <v>7789</v>
      </c>
      <c r="R13" s="101">
        <v>19292</v>
      </c>
      <c r="S13" s="101">
        <v>0</v>
      </c>
      <c r="T13" s="102">
        <f>IF(D13&gt;0,P13/D13*100,"-")</f>
        <v>25.269670050761423</v>
      </c>
      <c r="U13" s="101">
        <v>1348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16</v>
      </c>
      <c r="B14" s="100" t="s">
        <v>274</v>
      </c>
      <c r="C14" s="99" t="s">
        <v>275</v>
      </c>
      <c r="D14" s="101">
        <f>+SUM(E14,+I14)</f>
        <v>41470</v>
      </c>
      <c r="E14" s="101">
        <f>+SUM(G14+H14)</f>
        <v>7288</v>
      </c>
      <c r="F14" s="125">
        <f>IF(D14&gt;0,E14/D14*100,"-")</f>
        <v>17.574149987943091</v>
      </c>
      <c r="G14" s="101">
        <v>7243</v>
      </c>
      <c r="H14" s="101">
        <v>45</v>
      </c>
      <c r="I14" s="101">
        <f>+SUM(K14,+M14,O14+P14)</f>
        <v>34182</v>
      </c>
      <c r="J14" s="102">
        <f>IF(D14&gt;0,I14/D14*100,"-")</f>
        <v>82.425850012056912</v>
      </c>
      <c r="K14" s="101">
        <v>5226</v>
      </c>
      <c r="L14" s="102">
        <f>IF(D14&gt;0,K14/D14*100,"-")</f>
        <v>12.601880877742946</v>
      </c>
      <c r="M14" s="101">
        <v>0</v>
      </c>
      <c r="N14" s="102">
        <f>IF(D14&gt;0,M14/D14*100,"-")</f>
        <v>0</v>
      </c>
      <c r="O14" s="123">
        <v>815</v>
      </c>
      <c r="P14" s="101">
        <f>SUM(Q14:S14)</f>
        <v>28141</v>
      </c>
      <c r="Q14" s="101">
        <v>12713</v>
      </c>
      <c r="R14" s="101">
        <v>15428</v>
      </c>
      <c r="S14" s="101">
        <v>0</v>
      </c>
      <c r="T14" s="102">
        <f>IF(D14&gt;0,P14/D14*100,"-")</f>
        <v>67.858693031106824</v>
      </c>
      <c r="U14" s="101">
        <v>205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16</v>
      </c>
      <c r="B15" s="100" t="s">
        <v>276</v>
      </c>
      <c r="C15" s="99" t="s">
        <v>277</v>
      </c>
      <c r="D15" s="101">
        <f>+SUM(E15,+I15)</f>
        <v>36150</v>
      </c>
      <c r="E15" s="101">
        <f>+SUM(G15+H15)</f>
        <v>3613</v>
      </c>
      <c r="F15" s="125">
        <f>IF(D15&gt;0,E15/D15*100,"-")</f>
        <v>9.9944674965421854</v>
      </c>
      <c r="G15" s="101">
        <v>3594</v>
      </c>
      <c r="H15" s="101">
        <v>19</v>
      </c>
      <c r="I15" s="101">
        <f>+SUM(K15,+M15,O15+P15)</f>
        <v>32537</v>
      </c>
      <c r="J15" s="102">
        <f>IF(D15&gt;0,I15/D15*100,"-")</f>
        <v>90.005532503457815</v>
      </c>
      <c r="K15" s="101">
        <v>18055</v>
      </c>
      <c r="L15" s="102">
        <f>IF(D15&gt;0,K15/D15*100,"-")</f>
        <v>49.944674965421854</v>
      </c>
      <c r="M15" s="101">
        <v>0</v>
      </c>
      <c r="N15" s="102">
        <f>IF(D15&gt;0,M15/D15*100,"-")</f>
        <v>0</v>
      </c>
      <c r="O15" s="123">
        <v>1743</v>
      </c>
      <c r="P15" s="101">
        <f>SUM(Q15:S15)</f>
        <v>12739</v>
      </c>
      <c r="Q15" s="101">
        <v>4586</v>
      </c>
      <c r="R15" s="101">
        <v>8153</v>
      </c>
      <c r="S15" s="101">
        <v>0</v>
      </c>
      <c r="T15" s="102">
        <f>IF(D15&gt;0,P15/D15*100,"-")</f>
        <v>35.239280774550487</v>
      </c>
      <c r="U15" s="101">
        <v>269</v>
      </c>
      <c r="V15" s="99" t="s">
        <v>263</v>
      </c>
      <c r="W15" s="99"/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16</v>
      </c>
      <c r="B16" s="100" t="s">
        <v>278</v>
      </c>
      <c r="C16" s="99" t="s">
        <v>279</v>
      </c>
      <c r="D16" s="101">
        <f>+SUM(E16,+I16)</f>
        <v>84638</v>
      </c>
      <c r="E16" s="101">
        <f>+SUM(G16+H16)</f>
        <v>7319</v>
      </c>
      <c r="F16" s="125">
        <f>IF(D16&gt;0,E16/D16*100,"-")</f>
        <v>8.6474160542545899</v>
      </c>
      <c r="G16" s="101">
        <v>7202</v>
      </c>
      <c r="H16" s="101">
        <v>117</v>
      </c>
      <c r="I16" s="101">
        <f>+SUM(K16,+M16,O16+P16)</f>
        <v>77319</v>
      </c>
      <c r="J16" s="102">
        <f>IF(D16&gt;0,I16/D16*100,"-")</f>
        <v>91.352583945745408</v>
      </c>
      <c r="K16" s="101">
        <v>52506</v>
      </c>
      <c r="L16" s="102">
        <f>IF(D16&gt;0,K16/D16*100,"-")</f>
        <v>62.035964933008813</v>
      </c>
      <c r="M16" s="101">
        <v>359</v>
      </c>
      <c r="N16" s="102">
        <f>IF(D16&gt;0,M16/D16*100,"-")</f>
        <v>0.42415936104350288</v>
      </c>
      <c r="O16" s="123">
        <v>0</v>
      </c>
      <c r="P16" s="101">
        <f>SUM(Q16:S16)</f>
        <v>24454</v>
      </c>
      <c r="Q16" s="101">
        <v>6841</v>
      </c>
      <c r="R16" s="101">
        <v>17613</v>
      </c>
      <c r="S16" s="101">
        <v>0</v>
      </c>
      <c r="T16" s="102">
        <f>IF(D16&gt;0,P16/D16*100,"-")</f>
        <v>28.892459651693091</v>
      </c>
      <c r="U16" s="101">
        <v>855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16</v>
      </c>
      <c r="B17" s="100" t="s">
        <v>280</v>
      </c>
      <c r="C17" s="99" t="s">
        <v>281</v>
      </c>
      <c r="D17" s="101">
        <f>+SUM(E17,+I17)</f>
        <v>36065</v>
      </c>
      <c r="E17" s="101">
        <f>+SUM(G17+H17)</f>
        <v>12391</v>
      </c>
      <c r="F17" s="125">
        <f>IF(D17&gt;0,E17/D17*100,"-")</f>
        <v>34.357410231526408</v>
      </c>
      <c r="G17" s="101">
        <v>12391</v>
      </c>
      <c r="H17" s="101">
        <v>0</v>
      </c>
      <c r="I17" s="101">
        <f>+SUM(K17,+M17,O17+P17)</f>
        <v>23674</v>
      </c>
      <c r="J17" s="102">
        <f>IF(D17&gt;0,I17/D17*100,"-")</f>
        <v>65.642589768473584</v>
      </c>
      <c r="K17" s="101">
        <v>6013</v>
      </c>
      <c r="L17" s="102">
        <f>IF(D17&gt;0,K17/D17*100,"-")</f>
        <v>16.672674338000832</v>
      </c>
      <c r="M17" s="101">
        <v>0</v>
      </c>
      <c r="N17" s="102">
        <f>IF(D17&gt;0,M17/D17*100,"-")</f>
        <v>0</v>
      </c>
      <c r="O17" s="123">
        <v>7066</v>
      </c>
      <c r="P17" s="101">
        <f>SUM(Q17:S17)</f>
        <v>10595</v>
      </c>
      <c r="Q17" s="101">
        <v>5049</v>
      </c>
      <c r="R17" s="101">
        <v>5546</v>
      </c>
      <c r="S17" s="101">
        <v>0</v>
      </c>
      <c r="T17" s="102">
        <f>IF(D17&gt;0,P17/D17*100,"-")</f>
        <v>29.377512824067654</v>
      </c>
      <c r="U17" s="101">
        <v>283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16</v>
      </c>
      <c r="B18" s="100" t="s">
        <v>282</v>
      </c>
      <c r="C18" s="99" t="s">
        <v>283</v>
      </c>
      <c r="D18" s="101">
        <f>+SUM(E18,+I18)</f>
        <v>33332</v>
      </c>
      <c r="E18" s="101">
        <f>+SUM(G18+H18)</f>
        <v>1925</v>
      </c>
      <c r="F18" s="125">
        <f>IF(D18&gt;0,E18/D18*100,"-")</f>
        <v>5.77523100924037</v>
      </c>
      <c r="G18" s="101">
        <v>1889</v>
      </c>
      <c r="H18" s="101">
        <v>36</v>
      </c>
      <c r="I18" s="101">
        <f>+SUM(K18,+M18,O18+P18)</f>
        <v>31407</v>
      </c>
      <c r="J18" s="102">
        <f>IF(D18&gt;0,I18/D18*100,"-")</f>
        <v>94.224768990759628</v>
      </c>
      <c r="K18" s="101">
        <v>21791</v>
      </c>
      <c r="L18" s="102">
        <f>IF(D18&gt;0,K18/D18*100,"-")</f>
        <v>65.375615024600989</v>
      </c>
      <c r="M18" s="101">
        <v>0</v>
      </c>
      <c r="N18" s="102">
        <f>IF(D18&gt;0,M18/D18*100,"-")</f>
        <v>0</v>
      </c>
      <c r="O18" s="123">
        <v>2167</v>
      </c>
      <c r="P18" s="101">
        <f>SUM(Q18:S18)</f>
        <v>7449</v>
      </c>
      <c r="Q18" s="101">
        <v>2697</v>
      </c>
      <c r="R18" s="101">
        <v>3187</v>
      </c>
      <c r="S18" s="101">
        <v>1565</v>
      </c>
      <c r="T18" s="102">
        <f>IF(D18&gt;0,P18/D18*100,"-")</f>
        <v>22.347893915756632</v>
      </c>
      <c r="U18" s="101">
        <v>178</v>
      </c>
      <c r="V18" s="99"/>
      <c r="W18" s="99"/>
      <c r="X18" s="99"/>
      <c r="Y18" s="99" t="s">
        <v>263</v>
      </c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16</v>
      </c>
      <c r="B19" s="100" t="s">
        <v>284</v>
      </c>
      <c r="C19" s="99" t="s">
        <v>285</v>
      </c>
      <c r="D19" s="101">
        <f>+SUM(E19,+I19)</f>
        <v>6283</v>
      </c>
      <c r="E19" s="101">
        <f>+SUM(G19+H19)</f>
        <v>209</v>
      </c>
      <c r="F19" s="125">
        <f>IF(D19&gt;0,E19/D19*100,"-")</f>
        <v>3.3264364157249724</v>
      </c>
      <c r="G19" s="101">
        <v>209</v>
      </c>
      <c r="H19" s="101">
        <v>0</v>
      </c>
      <c r="I19" s="101">
        <f>+SUM(K19,+M19,O19+P19)</f>
        <v>6074</v>
      </c>
      <c r="J19" s="102">
        <f>IF(D19&gt;0,I19/D19*100,"-")</f>
        <v>96.67356358427503</v>
      </c>
      <c r="K19" s="101">
        <v>4599</v>
      </c>
      <c r="L19" s="102">
        <f>IF(D19&gt;0,K19/D19*100,"-")</f>
        <v>73.197517109660993</v>
      </c>
      <c r="M19" s="101">
        <v>132</v>
      </c>
      <c r="N19" s="102">
        <f>IF(D19&gt;0,M19/D19*100,"-")</f>
        <v>2.1009072099315613</v>
      </c>
      <c r="O19" s="123">
        <v>933</v>
      </c>
      <c r="P19" s="101">
        <f>SUM(Q19:S19)</f>
        <v>410</v>
      </c>
      <c r="Q19" s="101">
        <v>73</v>
      </c>
      <c r="R19" s="101">
        <v>337</v>
      </c>
      <c r="S19" s="101">
        <v>0</v>
      </c>
      <c r="T19" s="102">
        <f>IF(D19&gt;0,P19/D19*100,"-")</f>
        <v>6.5255451217571219</v>
      </c>
      <c r="U19" s="101">
        <v>0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16</v>
      </c>
      <c r="B20" s="100" t="s">
        <v>286</v>
      </c>
      <c r="C20" s="99" t="s">
        <v>287</v>
      </c>
      <c r="D20" s="101">
        <f>+SUM(E20,+I20)</f>
        <v>7564</v>
      </c>
      <c r="E20" s="101">
        <f>+SUM(G20+H20)</f>
        <v>2545</v>
      </c>
      <c r="F20" s="125">
        <f>IF(D20&gt;0,E20/D20*100,"-")</f>
        <v>33.646218931782123</v>
      </c>
      <c r="G20" s="101">
        <v>2545</v>
      </c>
      <c r="H20" s="101">
        <v>0</v>
      </c>
      <c r="I20" s="101">
        <f>+SUM(K20,+M20,O20+P20)</f>
        <v>5019</v>
      </c>
      <c r="J20" s="102">
        <f>IF(D20&gt;0,I20/D20*100,"-")</f>
        <v>66.35378106821787</v>
      </c>
      <c r="K20" s="101">
        <v>2264</v>
      </c>
      <c r="L20" s="102">
        <f>IF(D20&gt;0,K20/D20*100,"-")</f>
        <v>29.931253305129562</v>
      </c>
      <c r="M20" s="101">
        <v>0</v>
      </c>
      <c r="N20" s="102">
        <f>IF(D20&gt;0,M20/D20*100,"-")</f>
        <v>0</v>
      </c>
      <c r="O20" s="123">
        <v>1194</v>
      </c>
      <c r="P20" s="101">
        <f>SUM(Q20:S20)</f>
        <v>1561</v>
      </c>
      <c r="Q20" s="101">
        <v>384</v>
      </c>
      <c r="R20" s="101">
        <v>1177</v>
      </c>
      <c r="S20" s="101">
        <v>0</v>
      </c>
      <c r="T20" s="102">
        <f>IF(D20&gt;0,P20/D20*100,"-")</f>
        <v>20.63722897937599</v>
      </c>
      <c r="U20" s="101">
        <v>26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16</v>
      </c>
      <c r="B21" s="100" t="s">
        <v>288</v>
      </c>
      <c r="C21" s="99" t="s">
        <v>289</v>
      </c>
      <c r="D21" s="101">
        <f>+SUM(E21,+I21)</f>
        <v>30488</v>
      </c>
      <c r="E21" s="101">
        <f>+SUM(G21+H21)</f>
        <v>667</v>
      </c>
      <c r="F21" s="125">
        <f>IF(D21&gt;0,E21/D21*100,"-")</f>
        <v>2.1877459984256102</v>
      </c>
      <c r="G21" s="101">
        <v>667</v>
      </c>
      <c r="H21" s="101">
        <v>0</v>
      </c>
      <c r="I21" s="101">
        <f>+SUM(K21,+M21,O21+P21)</f>
        <v>29821</v>
      </c>
      <c r="J21" s="102">
        <f>IF(D21&gt;0,I21/D21*100,"-")</f>
        <v>97.812254001574388</v>
      </c>
      <c r="K21" s="101">
        <v>8424</v>
      </c>
      <c r="L21" s="102">
        <f>IF(D21&gt;0,K21/D21*100,"-")</f>
        <v>27.630543164523747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21397</v>
      </c>
      <c r="Q21" s="101">
        <v>12264</v>
      </c>
      <c r="R21" s="101">
        <v>9133</v>
      </c>
      <c r="S21" s="101">
        <v>0</v>
      </c>
      <c r="T21" s="102">
        <f>IF(D21&gt;0,P21/D21*100,"-")</f>
        <v>70.181710837050645</v>
      </c>
      <c r="U21" s="101">
        <v>212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16</v>
      </c>
      <c r="B22" s="100" t="s">
        <v>290</v>
      </c>
      <c r="C22" s="99" t="s">
        <v>291</v>
      </c>
      <c r="D22" s="101">
        <f>+SUM(E22,+I22)</f>
        <v>20528</v>
      </c>
      <c r="E22" s="101">
        <f>+SUM(G22+H22)</f>
        <v>1128</v>
      </c>
      <c r="F22" s="125">
        <f>IF(D22&gt;0,E22/D22*100,"-")</f>
        <v>5.4949337490257211</v>
      </c>
      <c r="G22" s="101">
        <v>1105</v>
      </c>
      <c r="H22" s="101">
        <v>23</v>
      </c>
      <c r="I22" s="101">
        <f>+SUM(K22,+M22,O22+P22)</f>
        <v>19400</v>
      </c>
      <c r="J22" s="102">
        <f>IF(D22&gt;0,I22/D22*100,"-")</f>
        <v>94.505066250974281</v>
      </c>
      <c r="K22" s="101">
        <v>7046</v>
      </c>
      <c r="L22" s="102">
        <f>IF(D22&gt;0,K22/D22*100,"-")</f>
        <v>34.32385035074045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12354</v>
      </c>
      <c r="Q22" s="101">
        <v>3046</v>
      </c>
      <c r="R22" s="101">
        <v>9308</v>
      </c>
      <c r="S22" s="101">
        <v>0</v>
      </c>
      <c r="T22" s="102">
        <f>IF(D22&gt;0,P22/D22*100,"-")</f>
        <v>60.18121590023383</v>
      </c>
      <c r="U22" s="101">
        <v>73</v>
      </c>
      <c r="V22" s="99"/>
      <c r="W22" s="99" t="s">
        <v>263</v>
      </c>
      <c r="X22" s="99"/>
      <c r="Y22" s="99"/>
      <c r="Z22" s="99"/>
      <c r="AA22" s="99" t="s">
        <v>263</v>
      </c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16</v>
      </c>
      <c r="B23" s="100" t="s">
        <v>292</v>
      </c>
      <c r="C23" s="99" t="s">
        <v>293</v>
      </c>
      <c r="D23" s="101">
        <f>+SUM(E23,+I23)</f>
        <v>15780</v>
      </c>
      <c r="E23" s="101">
        <f>+SUM(G23+H23)</f>
        <v>4011</v>
      </c>
      <c r="F23" s="125">
        <f>IF(D23&gt;0,E23/D23*100,"-")</f>
        <v>25.418250950570343</v>
      </c>
      <c r="G23" s="101">
        <v>3937</v>
      </c>
      <c r="H23" s="101">
        <v>74</v>
      </c>
      <c r="I23" s="101">
        <f>+SUM(K23,+M23,O23+P23)</f>
        <v>11769</v>
      </c>
      <c r="J23" s="102">
        <f>IF(D23&gt;0,I23/D23*100,"-")</f>
        <v>74.581749049429661</v>
      </c>
      <c r="K23" s="101">
        <v>4312</v>
      </c>
      <c r="L23" s="102">
        <f>IF(D23&gt;0,K23/D23*100,"-")</f>
        <v>27.325728770595692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7457</v>
      </c>
      <c r="Q23" s="101">
        <v>1737</v>
      </c>
      <c r="R23" s="101">
        <v>5720</v>
      </c>
      <c r="S23" s="101">
        <v>0</v>
      </c>
      <c r="T23" s="102">
        <f>IF(D23&gt;0,P23/D23*100,"-")</f>
        <v>47.256020278833965</v>
      </c>
      <c r="U23" s="101">
        <v>61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16</v>
      </c>
      <c r="B24" s="100" t="s">
        <v>294</v>
      </c>
      <c r="C24" s="99" t="s">
        <v>295</v>
      </c>
      <c r="D24" s="101">
        <f>+SUM(E24,+I24)</f>
        <v>8733</v>
      </c>
      <c r="E24" s="101">
        <f>+SUM(G24+H24)</f>
        <v>2656</v>
      </c>
      <c r="F24" s="125">
        <f>IF(D24&gt;0,E24/D24*100,"-")</f>
        <v>30.413374556280775</v>
      </c>
      <c r="G24" s="101">
        <v>2656</v>
      </c>
      <c r="H24" s="101">
        <v>0</v>
      </c>
      <c r="I24" s="101">
        <f>+SUM(K24,+M24,O24+P24)</f>
        <v>6077</v>
      </c>
      <c r="J24" s="102">
        <f>IF(D24&gt;0,I24/D24*100,"-")</f>
        <v>69.586625443719228</v>
      </c>
      <c r="K24" s="101">
        <v>2451</v>
      </c>
      <c r="L24" s="102">
        <f>IF(D24&gt;0,K24/D24*100,"-")</f>
        <v>28.065956715905187</v>
      </c>
      <c r="M24" s="101">
        <v>57</v>
      </c>
      <c r="N24" s="102">
        <f>IF(D24&gt;0,M24/D24*100,"-")</f>
        <v>0.65269666781174851</v>
      </c>
      <c r="O24" s="123">
        <v>3569</v>
      </c>
      <c r="P24" s="101">
        <f>SUM(Q24:S24)</f>
        <v>0</v>
      </c>
      <c r="Q24" s="101">
        <v>0</v>
      </c>
      <c r="R24" s="101">
        <v>0</v>
      </c>
      <c r="S24" s="101">
        <v>0</v>
      </c>
      <c r="T24" s="102">
        <f>IF(D24&gt;0,P24/D24*100,"-")</f>
        <v>0</v>
      </c>
      <c r="U24" s="101">
        <v>60</v>
      </c>
      <c r="V24" s="99"/>
      <c r="W24" s="99"/>
      <c r="X24" s="99"/>
      <c r="Y24" s="99" t="s">
        <v>263</v>
      </c>
      <c r="Z24" s="99"/>
      <c r="AA24" s="99"/>
      <c r="AB24" s="99"/>
      <c r="AC24" s="99" t="s">
        <v>263</v>
      </c>
      <c r="AD24" s="206" t="s">
        <v>262</v>
      </c>
      <c r="AE24" s="207"/>
    </row>
    <row r="25" spans="1:31" s="103" customFormat="1" ht="13.5" customHeight="1">
      <c r="A25" s="99" t="s">
        <v>16</v>
      </c>
      <c r="B25" s="100" t="s">
        <v>296</v>
      </c>
      <c r="C25" s="99" t="s">
        <v>297</v>
      </c>
      <c r="D25" s="101">
        <f>+SUM(E25,+I25)</f>
        <v>3764</v>
      </c>
      <c r="E25" s="101">
        <f>+SUM(G25+H25)</f>
        <v>751</v>
      </c>
      <c r="F25" s="125">
        <f>IF(D25&gt;0,E25/D25*100,"-")</f>
        <v>19.952178533475028</v>
      </c>
      <c r="G25" s="101">
        <v>751</v>
      </c>
      <c r="H25" s="101">
        <v>0</v>
      </c>
      <c r="I25" s="101">
        <f>+SUM(K25,+M25,O25+P25)</f>
        <v>3013</v>
      </c>
      <c r="J25" s="102">
        <f>IF(D25&gt;0,I25/D25*100,"-")</f>
        <v>80.047821466524965</v>
      </c>
      <c r="K25" s="101">
        <v>0</v>
      </c>
      <c r="L25" s="102">
        <f>IF(D25&gt;0,K25/D25*100,"-")</f>
        <v>0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3013</v>
      </c>
      <c r="Q25" s="101">
        <v>1038</v>
      </c>
      <c r="R25" s="101">
        <v>1975</v>
      </c>
      <c r="S25" s="101">
        <v>0</v>
      </c>
      <c r="T25" s="102">
        <f>IF(D25&gt;0,P25/D25*100,"-")</f>
        <v>80.047821466524965</v>
      </c>
      <c r="U25" s="101">
        <v>22</v>
      </c>
      <c r="V25" s="99" t="s">
        <v>263</v>
      </c>
      <c r="W25" s="99"/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16</v>
      </c>
      <c r="B26" s="100" t="s">
        <v>298</v>
      </c>
      <c r="C26" s="99" t="s">
        <v>299</v>
      </c>
      <c r="D26" s="101">
        <f>+SUM(E26,+I26)</f>
        <v>9788</v>
      </c>
      <c r="E26" s="101">
        <f>+SUM(G26+H26)</f>
        <v>4087</v>
      </c>
      <c r="F26" s="125">
        <f>IF(D26&gt;0,E26/D26*100,"-")</f>
        <v>41.75521046178995</v>
      </c>
      <c r="G26" s="101">
        <v>4087</v>
      </c>
      <c r="H26" s="101">
        <v>0</v>
      </c>
      <c r="I26" s="101">
        <f>+SUM(K26,+M26,O26+P26)</f>
        <v>5701</v>
      </c>
      <c r="J26" s="102">
        <f>IF(D26&gt;0,I26/D26*100,"-")</f>
        <v>58.24478953821005</v>
      </c>
      <c r="K26" s="101">
        <v>0</v>
      </c>
      <c r="L26" s="102">
        <f>IF(D26&gt;0,K26/D26*100,"-")</f>
        <v>0</v>
      </c>
      <c r="M26" s="101">
        <v>0</v>
      </c>
      <c r="N26" s="102">
        <f>IF(D26&gt;0,M26/D26*100,"-")</f>
        <v>0</v>
      </c>
      <c r="O26" s="123">
        <v>1705</v>
      </c>
      <c r="P26" s="101">
        <f>SUM(Q26:S26)</f>
        <v>3996</v>
      </c>
      <c r="Q26" s="101">
        <v>817</v>
      </c>
      <c r="R26" s="101">
        <v>3179</v>
      </c>
      <c r="S26" s="101">
        <v>0</v>
      </c>
      <c r="T26" s="102">
        <f>IF(D26&gt;0,P26/D26*100,"-")</f>
        <v>40.825500612995505</v>
      </c>
      <c r="U26" s="101">
        <v>77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16</v>
      </c>
      <c r="B27" s="100" t="s">
        <v>300</v>
      </c>
      <c r="C27" s="99" t="s">
        <v>301</v>
      </c>
      <c r="D27" s="101">
        <f>+SUM(E27,+I27)</f>
        <v>20150</v>
      </c>
      <c r="E27" s="101">
        <f>+SUM(G27+H27)</f>
        <v>5756</v>
      </c>
      <c r="F27" s="125">
        <f>IF(D27&gt;0,E27/D27*100,"-")</f>
        <v>28.565756823821342</v>
      </c>
      <c r="G27" s="101">
        <v>5756</v>
      </c>
      <c r="H27" s="101">
        <v>0</v>
      </c>
      <c r="I27" s="101">
        <f>+SUM(K27,+M27,O27+P27)</f>
        <v>14394</v>
      </c>
      <c r="J27" s="102">
        <f>IF(D27&gt;0,I27/D27*100,"-")</f>
        <v>71.434243176178654</v>
      </c>
      <c r="K27" s="101">
        <v>0</v>
      </c>
      <c r="L27" s="102">
        <f>IF(D27&gt;0,K27/D27*100,"-")</f>
        <v>0</v>
      </c>
      <c r="M27" s="101">
        <v>0</v>
      </c>
      <c r="N27" s="102">
        <f>IF(D27&gt;0,M27/D27*100,"-")</f>
        <v>0</v>
      </c>
      <c r="O27" s="123">
        <v>2321</v>
      </c>
      <c r="P27" s="101">
        <f>SUM(Q27:S27)</f>
        <v>12073</v>
      </c>
      <c r="Q27" s="101">
        <v>4680</v>
      </c>
      <c r="R27" s="101">
        <v>7393</v>
      </c>
      <c r="S27" s="101">
        <v>0</v>
      </c>
      <c r="T27" s="102">
        <f>IF(D27&gt;0,P27/D27*100,"-")</f>
        <v>59.915632754342433</v>
      </c>
      <c r="U27" s="101">
        <v>102</v>
      </c>
      <c r="V27" s="99"/>
      <c r="W27" s="99"/>
      <c r="X27" s="99" t="s">
        <v>263</v>
      </c>
      <c r="Y27" s="99"/>
      <c r="Z27" s="99"/>
      <c r="AA27" s="99"/>
      <c r="AB27" s="99" t="s">
        <v>263</v>
      </c>
      <c r="AC27" s="99"/>
      <c r="AD27" s="206" t="s">
        <v>262</v>
      </c>
      <c r="AE27" s="207"/>
    </row>
    <row r="28" spans="1:31" s="103" customFormat="1" ht="13.5" customHeight="1">
      <c r="A28" s="99"/>
      <c r="B28" s="100"/>
      <c r="C28" s="99"/>
      <c r="D28" s="101"/>
      <c r="E28" s="101"/>
      <c r="F28" s="125"/>
      <c r="G28" s="101"/>
      <c r="H28" s="101"/>
      <c r="I28" s="101"/>
      <c r="J28" s="102"/>
      <c r="K28" s="101"/>
      <c r="L28" s="102"/>
      <c r="M28" s="101"/>
      <c r="N28" s="102"/>
      <c r="O28" s="123"/>
      <c r="P28" s="101"/>
      <c r="Q28" s="101"/>
      <c r="R28" s="101"/>
      <c r="S28" s="101"/>
      <c r="T28" s="102"/>
      <c r="U28" s="101"/>
      <c r="V28" s="99"/>
      <c r="W28" s="99"/>
      <c r="X28" s="99"/>
      <c r="Y28" s="99"/>
      <c r="Z28" s="99"/>
      <c r="AA28" s="99"/>
      <c r="AB28" s="99"/>
      <c r="AC28" s="99"/>
      <c r="AD28" s="207"/>
      <c r="AE28" s="207"/>
    </row>
    <row r="29" spans="1:31" s="103" customFormat="1" ht="13.5" customHeight="1">
      <c r="A29" s="99"/>
      <c r="B29" s="100"/>
      <c r="C29" s="99"/>
      <c r="D29" s="101"/>
      <c r="E29" s="101"/>
      <c r="F29" s="125"/>
      <c r="G29" s="101"/>
      <c r="H29" s="101"/>
      <c r="I29" s="101"/>
      <c r="J29" s="102"/>
      <c r="K29" s="101"/>
      <c r="L29" s="102"/>
      <c r="M29" s="101"/>
      <c r="N29" s="102"/>
      <c r="O29" s="123"/>
      <c r="P29" s="101"/>
      <c r="Q29" s="101"/>
      <c r="R29" s="101"/>
      <c r="S29" s="101"/>
      <c r="T29" s="102"/>
      <c r="U29" s="101"/>
      <c r="V29" s="99"/>
      <c r="W29" s="99"/>
      <c r="X29" s="99"/>
      <c r="Y29" s="99"/>
      <c r="Z29" s="99"/>
      <c r="AA29" s="99"/>
      <c r="AB29" s="99"/>
      <c r="AC29" s="99"/>
      <c r="AD29" s="207"/>
      <c r="AE29" s="207"/>
    </row>
    <row r="30" spans="1:31" s="103" customFormat="1" ht="13.5" customHeight="1">
      <c r="A30" s="99"/>
      <c r="B30" s="100"/>
      <c r="C30" s="99"/>
      <c r="D30" s="101"/>
      <c r="E30" s="101"/>
      <c r="F30" s="125"/>
      <c r="G30" s="101"/>
      <c r="H30" s="101"/>
      <c r="I30" s="101"/>
      <c r="J30" s="102"/>
      <c r="K30" s="101"/>
      <c r="L30" s="102"/>
      <c r="M30" s="101"/>
      <c r="N30" s="102"/>
      <c r="O30" s="123"/>
      <c r="P30" s="101"/>
      <c r="Q30" s="101"/>
      <c r="R30" s="101"/>
      <c r="S30" s="101"/>
      <c r="T30" s="102"/>
      <c r="U30" s="101"/>
      <c r="V30" s="99"/>
      <c r="W30" s="99"/>
      <c r="X30" s="99"/>
      <c r="Y30" s="99"/>
      <c r="Z30" s="99"/>
      <c r="AA30" s="99"/>
      <c r="AB30" s="99"/>
      <c r="AC30" s="99"/>
      <c r="AD30" s="207"/>
      <c r="AE30" s="207"/>
    </row>
    <row r="31" spans="1:31" s="103" customFormat="1" ht="13.5" customHeight="1">
      <c r="A31" s="99"/>
      <c r="B31" s="100"/>
      <c r="C31" s="99"/>
      <c r="D31" s="101"/>
      <c r="E31" s="101"/>
      <c r="F31" s="125"/>
      <c r="G31" s="101"/>
      <c r="H31" s="101"/>
      <c r="I31" s="101"/>
      <c r="J31" s="102"/>
      <c r="K31" s="101"/>
      <c r="L31" s="102"/>
      <c r="M31" s="101"/>
      <c r="N31" s="102"/>
      <c r="O31" s="123"/>
      <c r="P31" s="101"/>
      <c r="Q31" s="101"/>
      <c r="R31" s="101"/>
      <c r="S31" s="101"/>
      <c r="T31" s="102"/>
      <c r="U31" s="101"/>
      <c r="V31" s="99"/>
      <c r="W31" s="99"/>
      <c r="X31" s="99"/>
      <c r="Y31" s="99"/>
      <c r="Z31" s="99"/>
      <c r="AA31" s="99"/>
      <c r="AB31" s="99"/>
      <c r="AC31" s="99"/>
      <c r="AD31" s="207"/>
      <c r="AE31" s="207"/>
    </row>
    <row r="32" spans="1:31" s="103" customFormat="1" ht="13.5" customHeight="1">
      <c r="A32" s="99"/>
      <c r="B32" s="100"/>
      <c r="C32" s="99"/>
      <c r="D32" s="101"/>
      <c r="E32" s="101"/>
      <c r="F32" s="125"/>
      <c r="G32" s="101"/>
      <c r="H32" s="101"/>
      <c r="I32" s="101"/>
      <c r="J32" s="102"/>
      <c r="K32" s="101"/>
      <c r="L32" s="102"/>
      <c r="M32" s="101"/>
      <c r="N32" s="102"/>
      <c r="O32" s="123"/>
      <c r="P32" s="101"/>
      <c r="Q32" s="101"/>
      <c r="R32" s="101"/>
      <c r="S32" s="101"/>
      <c r="T32" s="102"/>
      <c r="U32" s="101"/>
      <c r="V32" s="99"/>
      <c r="W32" s="99"/>
      <c r="X32" s="99"/>
      <c r="Y32" s="99"/>
      <c r="Z32" s="99"/>
      <c r="AA32" s="99"/>
      <c r="AB32" s="99"/>
      <c r="AC32" s="99"/>
      <c r="AD32" s="207"/>
      <c r="AE32" s="207"/>
    </row>
    <row r="33" spans="1:31" s="103" customFormat="1" ht="13.5" customHeight="1">
      <c r="A33" s="99"/>
      <c r="B33" s="100"/>
      <c r="C33" s="99"/>
      <c r="D33" s="101"/>
      <c r="E33" s="101"/>
      <c r="F33" s="125"/>
      <c r="G33" s="101"/>
      <c r="H33" s="101"/>
      <c r="I33" s="101"/>
      <c r="J33" s="102"/>
      <c r="K33" s="101"/>
      <c r="L33" s="102"/>
      <c r="M33" s="101"/>
      <c r="N33" s="102"/>
      <c r="O33" s="123"/>
      <c r="P33" s="101"/>
      <c r="Q33" s="101"/>
      <c r="R33" s="101"/>
      <c r="S33" s="101"/>
      <c r="T33" s="102"/>
      <c r="U33" s="101"/>
      <c r="V33" s="99"/>
      <c r="W33" s="99"/>
      <c r="X33" s="99"/>
      <c r="Y33" s="99"/>
      <c r="Z33" s="99"/>
      <c r="AA33" s="99"/>
      <c r="AB33" s="99"/>
      <c r="AC33" s="99"/>
      <c r="AD33" s="207"/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27">
    <sortCondition ref="A8:A27"/>
    <sortCondition ref="B8:B27"/>
    <sortCondition ref="C8:C27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愛媛県</v>
      </c>
      <c r="B7" s="105" t="str">
        <f>水洗化人口等!B7</f>
        <v>38000</v>
      </c>
      <c r="C7" s="104" t="s">
        <v>199</v>
      </c>
      <c r="D7" s="106">
        <f>SUM(E7,+H7,+K7)</f>
        <v>355409</v>
      </c>
      <c r="E7" s="106">
        <f>SUM(F7:G7)</f>
        <v>0</v>
      </c>
      <c r="F7" s="106">
        <f>SUM(F$8:F$207)</f>
        <v>0</v>
      </c>
      <c r="G7" s="106">
        <f>SUM(G$8:G$207)</f>
        <v>0</v>
      </c>
      <c r="H7" s="106">
        <f>SUM(I7:J7)</f>
        <v>11210</v>
      </c>
      <c r="I7" s="106">
        <f>SUM(I$8:I$207)</f>
        <v>6344</v>
      </c>
      <c r="J7" s="106">
        <f>SUM(J$8:J$207)</f>
        <v>4866</v>
      </c>
      <c r="K7" s="106">
        <f>SUM(L7:M7)</f>
        <v>344199</v>
      </c>
      <c r="L7" s="106">
        <f>SUM(L$8:L$207)</f>
        <v>92111</v>
      </c>
      <c r="M7" s="106">
        <f>SUM(M$8:M$207)</f>
        <v>252088</v>
      </c>
      <c r="N7" s="106">
        <f>SUM(O7,+V7,+AC7)</f>
        <v>356002</v>
      </c>
      <c r="O7" s="106">
        <f>SUM(P7:U7)</f>
        <v>98455</v>
      </c>
      <c r="P7" s="106">
        <f t="shared" ref="P7:U7" si="0">SUM(P$8:P$207)</f>
        <v>98290</v>
      </c>
      <c r="Q7" s="106">
        <f t="shared" si="0"/>
        <v>0</v>
      </c>
      <c r="R7" s="106">
        <f t="shared" si="0"/>
        <v>0</v>
      </c>
      <c r="S7" s="106">
        <f t="shared" si="0"/>
        <v>165</v>
      </c>
      <c r="T7" s="106">
        <f t="shared" si="0"/>
        <v>0</v>
      </c>
      <c r="U7" s="106">
        <f t="shared" si="0"/>
        <v>0</v>
      </c>
      <c r="V7" s="106">
        <f>SUM(W7:AB7)</f>
        <v>256954</v>
      </c>
      <c r="W7" s="106">
        <f t="shared" ref="W7:AB7" si="1">SUM(W$8:W$207)</f>
        <v>254656</v>
      </c>
      <c r="X7" s="106">
        <f t="shared" si="1"/>
        <v>0</v>
      </c>
      <c r="Y7" s="106">
        <f t="shared" si="1"/>
        <v>0</v>
      </c>
      <c r="Z7" s="106">
        <f t="shared" si="1"/>
        <v>960</v>
      </c>
      <c r="AA7" s="106">
        <f t="shared" si="1"/>
        <v>0</v>
      </c>
      <c r="AB7" s="106">
        <f t="shared" si="1"/>
        <v>1338</v>
      </c>
      <c r="AC7" s="106">
        <f>SUM(AD7:AE7)</f>
        <v>593</v>
      </c>
      <c r="AD7" s="106">
        <f>SUM(AD$8:AD$207)</f>
        <v>387</v>
      </c>
      <c r="AE7" s="106">
        <f>SUM(AE$8:AE$207)</f>
        <v>206</v>
      </c>
      <c r="AF7" s="106">
        <f>SUM(AG7:AI7)</f>
        <v>4025</v>
      </c>
      <c r="AG7" s="106">
        <f>SUM(AG$8:AG$207)</f>
        <v>4025</v>
      </c>
      <c r="AH7" s="106">
        <f>SUM(AH$8:AH$207)</f>
        <v>0</v>
      </c>
      <c r="AI7" s="106">
        <f>SUM(AI$8:AI$207)</f>
        <v>0</v>
      </c>
      <c r="AJ7" s="106">
        <f>SUM(AK7:AS7)</f>
        <v>25861</v>
      </c>
      <c r="AK7" s="106">
        <f t="shared" ref="AK7:AS7" si="2">SUM(AK$8:AK$207)</f>
        <v>22161</v>
      </c>
      <c r="AL7" s="106">
        <f t="shared" si="2"/>
        <v>0</v>
      </c>
      <c r="AM7" s="106">
        <f t="shared" si="2"/>
        <v>3655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24</v>
      </c>
      <c r="AS7" s="106">
        <f t="shared" si="2"/>
        <v>21</v>
      </c>
      <c r="AT7" s="106">
        <f>SUM(AU7:AY7)</f>
        <v>327</v>
      </c>
      <c r="AU7" s="106">
        <f>SUM(AU$8:AU$207)</f>
        <v>325</v>
      </c>
      <c r="AV7" s="106">
        <f>SUM(AV$8:AV$207)</f>
        <v>0</v>
      </c>
      <c r="AW7" s="106">
        <f>SUM(AW$8:AW$207)</f>
        <v>2</v>
      </c>
      <c r="AX7" s="106">
        <f>SUM(AX$8:AX$207)</f>
        <v>0</v>
      </c>
      <c r="AY7" s="106">
        <f>SUM(AY$8:AY$207)</f>
        <v>0</v>
      </c>
      <c r="AZ7" s="106">
        <f>SUM(BA7:BC7)</f>
        <v>1723</v>
      </c>
      <c r="BA7" s="106">
        <f>SUM(BA$8:BA$207)</f>
        <v>1723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16</v>
      </c>
      <c r="B8" s="111" t="s">
        <v>260</v>
      </c>
      <c r="C8" s="99" t="s">
        <v>261</v>
      </c>
      <c r="D8" s="101">
        <f>SUM(E8,+H8,+K8)</f>
        <v>103480</v>
      </c>
      <c r="E8" s="101">
        <f>SUM(F8:G8)</f>
        <v>0</v>
      </c>
      <c r="F8" s="101">
        <v>0</v>
      </c>
      <c r="G8" s="101">
        <v>0</v>
      </c>
      <c r="H8" s="101">
        <f>SUM(I8:J8)</f>
        <v>35</v>
      </c>
      <c r="I8" s="101">
        <v>35</v>
      </c>
      <c r="J8" s="101">
        <v>0</v>
      </c>
      <c r="K8" s="101">
        <f>SUM(L8:M8)</f>
        <v>103445</v>
      </c>
      <c r="L8" s="101">
        <v>8982</v>
      </c>
      <c r="M8" s="101">
        <v>94463</v>
      </c>
      <c r="N8" s="101">
        <f>SUM(O8,+V8,+AC8)</f>
        <v>103560</v>
      </c>
      <c r="O8" s="101">
        <f>SUM(P8:U8)</f>
        <v>9017</v>
      </c>
      <c r="P8" s="101">
        <v>9017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94463</v>
      </c>
      <c r="W8" s="101">
        <v>94463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80</v>
      </c>
      <c r="AD8" s="101">
        <v>80</v>
      </c>
      <c r="AE8" s="101">
        <v>0</v>
      </c>
      <c r="AF8" s="101">
        <f>SUM(AG8:AI8)</f>
        <v>2976</v>
      </c>
      <c r="AG8" s="101">
        <v>2976</v>
      </c>
      <c r="AH8" s="101">
        <v>0</v>
      </c>
      <c r="AI8" s="101">
        <v>0</v>
      </c>
      <c r="AJ8" s="101">
        <f>SUM(AK8:AS8)</f>
        <v>2976</v>
      </c>
      <c r="AK8" s="101">
        <v>0</v>
      </c>
      <c r="AL8" s="101">
        <v>0</v>
      </c>
      <c r="AM8" s="101">
        <v>2954</v>
      </c>
      <c r="AN8" s="101">
        <v>0</v>
      </c>
      <c r="AO8" s="101">
        <v>0</v>
      </c>
      <c r="AP8" s="101">
        <v>0</v>
      </c>
      <c r="AQ8" s="101">
        <v>0</v>
      </c>
      <c r="AR8" s="101">
        <v>22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16</v>
      </c>
      <c r="B9" s="111" t="s">
        <v>264</v>
      </c>
      <c r="C9" s="99" t="s">
        <v>265</v>
      </c>
      <c r="D9" s="101">
        <f>SUM(E9,+H9,+K9)</f>
        <v>24390</v>
      </c>
      <c r="E9" s="101">
        <f>SUM(F9:G9)</f>
        <v>0</v>
      </c>
      <c r="F9" s="101">
        <v>0</v>
      </c>
      <c r="G9" s="101">
        <v>0</v>
      </c>
      <c r="H9" s="101">
        <f>SUM(I9:J9)</f>
        <v>0</v>
      </c>
      <c r="I9" s="101">
        <v>0</v>
      </c>
      <c r="J9" s="101">
        <v>0</v>
      </c>
      <c r="K9" s="101">
        <f>SUM(L9:M9)</f>
        <v>24390</v>
      </c>
      <c r="L9" s="101">
        <v>4301</v>
      </c>
      <c r="M9" s="101">
        <v>20089</v>
      </c>
      <c r="N9" s="101">
        <f>SUM(O9,+V9,+AC9)</f>
        <v>24419</v>
      </c>
      <c r="O9" s="101">
        <f>SUM(P9:U9)</f>
        <v>4301</v>
      </c>
      <c r="P9" s="101">
        <v>4301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20089</v>
      </c>
      <c r="W9" s="101">
        <v>20089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29</v>
      </c>
      <c r="AD9" s="101">
        <v>29</v>
      </c>
      <c r="AE9" s="101">
        <v>0</v>
      </c>
      <c r="AF9" s="101">
        <f>SUM(AG9:AI9)</f>
        <v>30</v>
      </c>
      <c r="AG9" s="101">
        <v>30</v>
      </c>
      <c r="AH9" s="101">
        <v>0</v>
      </c>
      <c r="AI9" s="101">
        <v>0</v>
      </c>
      <c r="AJ9" s="101">
        <f>SUM(AK9:AS9)</f>
        <v>30</v>
      </c>
      <c r="AK9" s="101">
        <v>0</v>
      </c>
      <c r="AL9" s="101">
        <v>0</v>
      </c>
      <c r="AM9" s="101">
        <v>30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707</v>
      </c>
      <c r="BA9" s="101">
        <v>707</v>
      </c>
      <c r="BB9" s="101">
        <v>0</v>
      </c>
      <c r="BC9" s="101">
        <v>0</v>
      </c>
    </row>
    <row r="10" spans="1:55" s="103" customFormat="1" ht="13.5" customHeight="1">
      <c r="A10" s="113" t="s">
        <v>16</v>
      </c>
      <c r="B10" s="111" t="s">
        <v>266</v>
      </c>
      <c r="C10" s="99" t="s">
        <v>267</v>
      </c>
      <c r="D10" s="101">
        <f>SUM(E10,+H10,+K10)</f>
        <v>38389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38389</v>
      </c>
      <c r="L10" s="101">
        <v>20510</v>
      </c>
      <c r="M10" s="101">
        <v>17879</v>
      </c>
      <c r="N10" s="101">
        <f>SUM(O10,+V10,+AC10)</f>
        <v>38389</v>
      </c>
      <c r="O10" s="101">
        <f>SUM(P10:U10)</f>
        <v>20510</v>
      </c>
      <c r="P10" s="101">
        <v>20510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17879</v>
      </c>
      <c r="W10" s="101">
        <v>17879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0</v>
      </c>
      <c r="AG10" s="101">
        <v>0</v>
      </c>
      <c r="AH10" s="101">
        <v>0</v>
      </c>
      <c r="AI10" s="101">
        <v>0</v>
      </c>
      <c r="AJ10" s="101">
        <f>SUM(AK10:AS10)</f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16</v>
      </c>
      <c r="B11" s="111" t="s">
        <v>268</v>
      </c>
      <c r="C11" s="99" t="s">
        <v>269</v>
      </c>
      <c r="D11" s="101">
        <f>SUM(E11,+H11,+K11)</f>
        <v>6130</v>
      </c>
      <c r="E11" s="101">
        <f>SUM(F11:G11)</f>
        <v>0</v>
      </c>
      <c r="F11" s="101">
        <v>0</v>
      </c>
      <c r="G11" s="101">
        <v>0</v>
      </c>
      <c r="H11" s="101">
        <f>SUM(I11:J11)</f>
        <v>0</v>
      </c>
      <c r="I11" s="101">
        <v>0</v>
      </c>
      <c r="J11" s="101">
        <v>0</v>
      </c>
      <c r="K11" s="101">
        <f>SUM(L11:M11)</f>
        <v>6130</v>
      </c>
      <c r="L11" s="101">
        <v>1579</v>
      </c>
      <c r="M11" s="101">
        <v>4551</v>
      </c>
      <c r="N11" s="101">
        <f>SUM(O11,+V11,+AC11)</f>
        <v>6130</v>
      </c>
      <c r="O11" s="101">
        <f>SUM(P11:U11)</f>
        <v>1579</v>
      </c>
      <c r="P11" s="101">
        <v>1579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4551</v>
      </c>
      <c r="W11" s="101">
        <v>4551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10</v>
      </c>
      <c r="AG11" s="101">
        <v>10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10</v>
      </c>
      <c r="AU11" s="101">
        <v>10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16</v>
      </c>
      <c r="B12" s="111" t="s">
        <v>270</v>
      </c>
      <c r="C12" s="99" t="s">
        <v>271</v>
      </c>
      <c r="D12" s="101">
        <f>SUM(E12,+H12,+K12)</f>
        <v>26902</v>
      </c>
      <c r="E12" s="101">
        <f>SUM(F12:G12)</f>
        <v>0</v>
      </c>
      <c r="F12" s="101">
        <v>0</v>
      </c>
      <c r="G12" s="101">
        <v>0</v>
      </c>
      <c r="H12" s="101">
        <f>SUM(I12:J12)</f>
        <v>313</v>
      </c>
      <c r="I12" s="101">
        <v>313</v>
      </c>
      <c r="J12" s="101">
        <v>0</v>
      </c>
      <c r="K12" s="101">
        <f>SUM(L12:M12)</f>
        <v>26589</v>
      </c>
      <c r="L12" s="101">
        <v>12689</v>
      </c>
      <c r="M12" s="101">
        <v>13900</v>
      </c>
      <c r="N12" s="101">
        <f>SUM(O12,+V12,+AC12)</f>
        <v>26902</v>
      </c>
      <c r="O12" s="101">
        <f>SUM(P12:U12)</f>
        <v>13002</v>
      </c>
      <c r="P12" s="101">
        <v>13002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f>SUM(W12:AB12)</f>
        <v>13900</v>
      </c>
      <c r="W12" s="101">
        <v>13900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100</v>
      </c>
      <c r="AG12" s="101">
        <v>100</v>
      </c>
      <c r="AH12" s="101">
        <v>0</v>
      </c>
      <c r="AI12" s="101">
        <v>0</v>
      </c>
      <c r="AJ12" s="101">
        <f>SUM(AK12:AS12)</f>
        <v>954</v>
      </c>
      <c r="AK12" s="101">
        <v>954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100</v>
      </c>
      <c r="AU12" s="101">
        <v>100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16</v>
      </c>
      <c r="B13" s="111" t="s">
        <v>272</v>
      </c>
      <c r="C13" s="99" t="s">
        <v>273</v>
      </c>
      <c r="D13" s="101">
        <f>SUM(E13,+H13,+K13)</f>
        <v>26663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26663</v>
      </c>
      <c r="L13" s="101">
        <v>5807</v>
      </c>
      <c r="M13" s="101">
        <v>20856</v>
      </c>
      <c r="N13" s="101">
        <f>SUM(O13,+V13,+AC13)</f>
        <v>26736</v>
      </c>
      <c r="O13" s="101">
        <f>SUM(P13:U13)</f>
        <v>5807</v>
      </c>
      <c r="P13" s="101">
        <v>5807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20856</v>
      </c>
      <c r="W13" s="101">
        <v>20856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73</v>
      </c>
      <c r="AD13" s="101">
        <v>73</v>
      </c>
      <c r="AE13" s="101">
        <v>0</v>
      </c>
      <c r="AF13" s="101">
        <f>SUM(AG13:AI13)</f>
        <v>65</v>
      </c>
      <c r="AG13" s="101">
        <v>65</v>
      </c>
      <c r="AH13" s="101">
        <v>0</v>
      </c>
      <c r="AI13" s="101">
        <v>0</v>
      </c>
      <c r="AJ13" s="101">
        <f>SUM(AK13:AS13)</f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65</v>
      </c>
      <c r="AU13" s="101">
        <v>65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743</v>
      </c>
      <c r="BA13" s="101">
        <v>743</v>
      </c>
      <c r="BB13" s="101">
        <v>0</v>
      </c>
      <c r="BC13" s="101">
        <v>0</v>
      </c>
    </row>
    <row r="14" spans="1:55" s="103" customFormat="1" ht="13.5" customHeight="1">
      <c r="A14" s="113" t="s">
        <v>16</v>
      </c>
      <c r="B14" s="111" t="s">
        <v>274</v>
      </c>
      <c r="C14" s="99" t="s">
        <v>275</v>
      </c>
      <c r="D14" s="101">
        <f>SUM(E14,+H14,+K14)</f>
        <v>16311</v>
      </c>
      <c r="E14" s="101">
        <f>SUM(F14:G14)</f>
        <v>0</v>
      </c>
      <c r="F14" s="101">
        <v>0</v>
      </c>
      <c r="G14" s="101">
        <v>0</v>
      </c>
      <c r="H14" s="101">
        <f>SUM(I14:J14)</f>
        <v>0</v>
      </c>
      <c r="I14" s="101">
        <v>0</v>
      </c>
      <c r="J14" s="101">
        <v>0</v>
      </c>
      <c r="K14" s="101">
        <f>SUM(L14:M14)</f>
        <v>16311</v>
      </c>
      <c r="L14" s="101">
        <v>5087</v>
      </c>
      <c r="M14" s="101">
        <v>11224</v>
      </c>
      <c r="N14" s="101">
        <f>SUM(O14,+V14,+AC14)</f>
        <v>16343</v>
      </c>
      <c r="O14" s="101">
        <f>SUM(P14:U14)</f>
        <v>5087</v>
      </c>
      <c r="P14" s="101">
        <v>5087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11224</v>
      </c>
      <c r="W14" s="101">
        <v>11224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32</v>
      </c>
      <c r="AD14" s="101">
        <v>32</v>
      </c>
      <c r="AE14" s="101">
        <v>0</v>
      </c>
      <c r="AF14" s="101">
        <f>SUM(AG14:AI14)</f>
        <v>39</v>
      </c>
      <c r="AG14" s="101">
        <v>39</v>
      </c>
      <c r="AH14" s="101">
        <v>0</v>
      </c>
      <c r="AI14" s="101">
        <v>0</v>
      </c>
      <c r="AJ14" s="101">
        <f>SUM(AK14:AS14)</f>
        <v>16311</v>
      </c>
      <c r="AK14" s="101">
        <v>16311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39</v>
      </c>
      <c r="AU14" s="101">
        <v>39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16</v>
      </c>
      <c r="B15" s="111" t="s">
        <v>276</v>
      </c>
      <c r="C15" s="99" t="s">
        <v>277</v>
      </c>
      <c r="D15" s="101">
        <f>SUM(E15,+H15,+K15)</f>
        <v>11975</v>
      </c>
      <c r="E15" s="101">
        <f>SUM(F15:G15)</f>
        <v>0</v>
      </c>
      <c r="F15" s="101">
        <v>0</v>
      </c>
      <c r="G15" s="101">
        <v>0</v>
      </c>
      <c r="H15" s="101">
        <f>SUM(I15:J15)</f>
        <v>0</v>
      </c>
      <c r="I15" s="101">
        <v>0</v>
      </c>
      <c r="J15" s="101">
        <v>0</v>
      </c>
      <c r="K15" s="101">
        <f>SUM(L15:M15)</f>
        <v>11975</v>
      </c>
      <c r="L15" s="101">
        <v>2139</v>
      </c>
      <c r="M15" s="101">
        <v>9836</v>
      </c>
      <c r="N15" s="101">
        <f>SUM(O15,+V15,+AC15)</f>
        <v>11987</v>
      </c>
      <c r="O15" s="101">
        <f>SUM(P15:U15)</f>
        <v>2139</v>
      </c>
      <c r="P15" s="101">
        <v>2139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f>SUM(W15:AB15)</f>
        <v>9836</v>
      </c>
      <c r="W15" s="101">
        <v>9836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f>SUM(AD15:AE15)</f>
        <v>12</v>
      </c>
      <c r="AD15" s="101">
        <v>12</v>
      </c>
      <c r="AE15" s="101">
        <v>0</v>
      </c>
      <c r="AF15" s="101">
        <f>SUM(AG15:AI15)</f>
        <v>30</v>
      </c>
      <c r="AG15" s="101">
        <v>30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30</v>
      </c>
      <c r="AU15" s="101">
        <v>30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19</v>
      </c>
      <c r="BA15" s="101">
        <v>19</v>
      </c>
      <c r="BB15" s="101">
        <v>0</v>
      </c>
      <c r="BC15" s="101">
        <v>0</v>
      </c>
    </row>
    <row r="16" spans="1:55" s="103" customFormat="1" ht="13.5" customHeight="1">
      <c r="A16" s="113" t="s">
        <v>16</v>
      </c>
      <c r="B16" s="111" t="s">
        <v>278</v>
      </c>
      <c r="C16" s="99" t="s">
        <v>279</v>
      </c>
      <c r="D16" s="101">
        <f>SUM(E16,+H16,+K16)</f>
        <v>17830</v>
      </c>
      <c r="E16" s="101">
        <f>SUM(F16:G16)</f>
        <v>0</v>
      </c>
      <c r="F16" s="101">
        <v>0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17830</v>
      </c>
      <c r="L16" s="101">
        <v>6062</v>
      </c>
      <c r="M16" s="101">
        <v>11768</v>
      </c>
      <c r="N16" s="101">
        <f>SUM(O16,+V16,+AC16)</f>
        <v>18128</v>
      </c>
      <c r="O16" s="101">
        <f>SUM(P16:U16)</f>
        <v>6062</v>
      </c>
      <c r="P16" s="101">
        <v>6062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f>SUM(W16:AB16)</f>
        <v>11768</v>
      </c>
      <c r="W16" s="101">
        <v>11768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f>SUM(AD16:AE16)</f>
        <v>298</v>
      </c>
      <c r="AD16" s="101">
        <v>92</v>
      </c>
      <c r="AE16" s="101">
        <v>206</v>
      </c>
      <c r="AF16" s="101">
        <f>SUM(AG16:AI16)</f>
        <v>50</v>
      </c>
      <c r="AG16" s="101">
        <v>50</v>
      </c>
      <c r="AH16" s="101">
        <v>0</v>
      </c>
      <c r="AI16" s="101">
        <v>0</v>
      </c>
      <c r="AJ16" s="101">
        <f>SUM(AK16:AS16)</f>
        <v>160</v>
      </c>
      <c r="AK16" s="101">
        <v>160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50</v>
      </c>
      <c r="AU16" s="101">
        <v>50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14</v>
      </c>
      <c r="BA16" s="101">
        <v>14</v>
      </c>
      <c r="BB16" s="101">
        <v>0</v>
      </c>
      <c r="BC16" s="101">
        <v>0</v>
      </c>
    </row>
    <row r="17" spans="1:55" s="103" customFormat="1" ht="13.5" customHeight="1">
      <c r="A17" s="113" t="s">
        <v>16</v>
      </c>
      <c r="B17" s="111" t="s">
        <v>280</v>
      </c>
      <c r="C17" s="99" t="s">
        <v>281</v>
      </c>
      <c r="D17" s="101">
        <f>SUM(E17,+H17,+K17)</f>
        <v>12951</v>
      </c>
      <c r="E17" s="101">
        <f>SUM(F17:G17)</f>
        <v>0</v>
      </c>
      <c r="F17" s="101">
        <v>0</v>
      </c>
      <c r="G17" s="101">
        <v>0</v>
      </c>
      <c r="H17" s="101">
        <f>SUM(I17:J17)</f>
        <v>0</v>
      </c>
      <c r="I17" s="101">
        <v>0</v>
      </c>
      <c r="J17" s="101">
        <v>0</v>
      </c>
      <c r="K17" s="101">
        <f>SUM(L17:M17)</f>
        <v>12951</v>
      </c>
      <c r="L17" s="101">
        <v>6218</v>
      </c>
      <c r="M17" s="101">
        <v>6733</v>
      </c>
      <c r="N17" s="101">
        <f>SUM(O17,+V17,+AC17)</f>
        <v>12951</v>
      </c>
      <c r="O17" s="101">
        <f>SUM(P17:U17)</f>
        <v>6218</v>
      </c>
      <c r="P17" s="101">
        <v>6218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f>SUM(W17:AB17)</f>
        <v>6733</v>
      </c>
      <c r="W17" s="101">
        <v>6733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21</v>
      </c>
      <c r="AG17" s="101">
        <v>21</v>
      </c>
      <c r="AH17" s="101">
        <v>0</v>
      </c>
      <c r="AI17" s="101">
        <v>0</v>
      </c>
      <c r="AJ17" s="101">
        <f>SUM(AK17:AS17)</f>
        <v>21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21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225</v>
      </c>
      <c r="BA17" s="101">
        <v>225</v>
      </c>
      <c r="BB17" s="101">
        <v>0</v>
      </c>
      <c r="BC17" s="101">
        <v>0</v>
      </c>
    </row>
    <row r="18" spans="1:55" s="103" customFormat="1" ht="13.5" customHeight="1">
      <c r="A18" s="113" t="s">
        <v>16</v>
      </c>
      <c r="B18" s="111" t="s">
        <v>282</v>
      </c>
      <c r="C18" s="99" t="s">
        <v>283</v>
      </c>
      <c r="D18" s="101">
        <f>SUM(E18,+H18,+K18)</f>
        <v>8689</v>
      </c>
      <c r="E18" s="101">
        <f>SUM(F18:G18)</f>
        <v>0</v>
      </c>
      <c r="F18" s="101">
        <v>0</v>
      </c>
      <c r="G18" s="101">
        <v>0</v>
      </c>
      <c r="H18" s="101">
        <f>SUM(I18:J18)</f>
        <v>0</v>
      </c>
      <c r="I18" s="101">
        <v>0</v>
      </c>
      <c r="J18" s="101">
        <v>0</v>
      </c>
      <c r="K18" s="101">
        <f>SUM(L18:M18)</f>
        <v>8689</v>
      </c>
      <c r="L18" s="101">
        <v>1478</v>
      </c>
      <c r="M18" s="101">
        <v>7211</v>
      </c>
      <c r="N18" s="101">
        <f>SUM(O18,+V18,+AC18)</f>
        <v>8717</v>
      </c>
      <c r="O18" s="101">
        <f>SUM(P18:U18)</f>
        <v>1478</v>
      </c>
      <c r="P18" s="101">
        <v>1478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f>SUM(W18:AB18)</f>
        <v>7211</v>
      </c>
      <c r="W18" s="101">
        <v>7211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f>SUM(AD18:AE18)</f>
        <v>28</v>
      </c>
      <c r="AD18" s="101">
        <v>28</v>
      </c>
      <c r="AE18" s="101">
        <v>0</v>
      </c>
      <c r="AF18" s="101">
        <f>SUM(AG18:AI18)</f>
        <v>248</v>
      </c>
      <c r="AG18" s="101">
        <v>248</v>
      </c>
      <c r="AH18" s="101">
        <v>0</v>
      </c>
      <c r="AI18" s="101">
        <v>0</v>
      </c>
      <c r="AJ18" s="101">
        <f>SUM(AK18:AS18)</f>
        <v>248</v>
      </c>
      <c r="AK18" s="101">
        <v>0</v>
      </c>
      <c r="AL18" s="101">
        <v>0</v>
      </c>
      <c r="AM18" s="101">
        <v>248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2</v>
      </c>
      <c r="AU18" s="101">
        <v>0</v>
      </c>
      <c r="AV18" s="101">
        <v>0</v>
      </c>
      <c r="AW18" s="101">
        <v>2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16</v>
      </c>
      <c r="B19" s="111" t="s">
        <v>284</v>
      </c>
      <c r="C19" s="99" t="s">
        <v>285</v>
      </c>
      <c r="D19" s="101">
        <f>SUM(E19,+H19,+K19)</f>
        <v>1125</v>
      </c>
      <c r="E19" s="101">
        <f>SUM(F19:G19)</f>
        <v>0</v>
      </c>
      <c r="F19" s="101">
        <v>0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1125</v>
      </c>
      <c r="L19" s="101">
        <v>165</v>
      </c>
      <c r="M19" s="101">
        <v>960</v>
      </c>
      <c r="N19" s="101">
        <f>SUM(O19,+V19,+AC19)</f>
        <v>1125</v>
      </c>
      <c r="O19" s="101">
        <f>SUM(P19:U19)</f>
        <v>165</v>
      </c>
      <c r="P19" s="101">
        <v>0</v>
      </c>
      <c r="Q19" s="101">
        <v>0</v>
      </c>
      <c r="R19" s="101">
        <v>0</v>
      </c>
      <c r="S19" s="101">
        <v>165</v>
      </c>
      <c r="T19" s="101">
        <v>0</v>
      </c>
      <c r="U19" s="101">
        <v>0</v>
      </c>
      <c r="V19" s="101">
        <f>SUM(W19:AB19)</f>
        <v>960</v>
      </c>
      <c r="W19" s="101">
        <v>0</v>
      </c>
      <c r="X19" s="101">
        <v>0</v>
      </c>
      <c r="Y19" s="101">
        <v>0</v>
      </c>
      <c r="Z19" s="101">
        <v>960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0</v>
      </c>
      <c r="AG19" s="101">
        <v>0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16</v>
      </c>
      <c r="B20" s="111" t="s">
        <v>286</v>
      </c>
      <c r="C20" s="99" t="s">
        <v>287</v>
      </c>
      <c r="D20" s="101">
        <f>SUM(E20,+H20,+K20)</f>
        <v>4039</v>
      </c>
      <c r="E20" s="101">
        <f>SUM(F20:G20)</f>
        <v>0</v>
      </c>
      <c r="F20" s="101">
        <v>0</v>
      </c>
      <c r="G20" s="101">
        <v>0</v>
      </c>
      <c r="H20" s="101">
        <f>SUM(I20:J20)</f>
        <v>2701</v>
      </c>
      <c r="I20" s="101">
        <v>1832</v>
      </c>
      <c r="J20" s="101">
        <v>869</v>
      </c>
      <c r="K20" s="101">
        <f>SUM(L20:M20)</f>
        <v>1338</v>
      </c>
      <c r="L20" s="101">
        <v>0</v>
      </c>
      <c r="M20" s="101">
        <v>1338</v>
      </c>
      <c r="N20" s="101">
        <f>SUM(O20,+V20,+AC20)</f>
        <v>4039</v>
      </c>
      <c r="O20" s="101">
        <f>SUM(P20:U20)</f>
        <v>1832</v>
      </c>
      <c r="P20" s="101">
        <v>1832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2207</v>
      </c>
      <c r="W20" s="101">
        <v>869</v>
      </c>
      <c r="X20" s="101">
        <v>0</v>
      </c>
      <c r="Y20" s="101">
        <v>0</v>
      </c>
      <c r="Z20" s="101">
        <v>0</v>
      </c>
      <c r="AA20" s="101">
        <v>0</v>
      </c>
      <c r="AB20" s="101">
        <v>1338</v>
      </c>
      <c r="AC20" s="101">
        <f>SUM(AD20:AE20)</f>
        <v>0</v>
      </c>
      <c r="AD20" s="101">
        <v>0</v>
      </c>
      <c r="AE20" s="101">
        <v>0</v>
      </c>
      <c r="AF20" s="101">
        <f>SUM(AG20:AI20)</f>
        <v>0</v>
      </c>
      <c r="AG20" s="101">
        <v>0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16</v>
      </c>
      <c r="B21" s="111" t="s">
        <v>288</v>
      </c>
      <c r="C21" s="99" t="s">
        <v>289</v>
      </c>
      <c r="D21" s="101">
        <f>SUM(E21,+H21,+K21)</f>
        <v>11459</v>
      </c>
      <c r="E21" s="101">
        <f>SUM(F21:G21)</f>
        <v>0</v>
      </c>
      <c r="F21" s="101">
        <v>0</v>
      </c>
      <c r="G21" s="101">
        <v>0</v>
      </c>
      <c r="H21" s="101">
        <f>SUM(I21:J21)</f>
        <v>0</v>
      </c>
      <c r="I21" s="101">
        <v>0</v>
      </c>
      <c r="J21" s="101">
        <v>0</v>
      </c>
      <c r="K21" s="101">
        <f>SUM(L21:M21)</f>
        <v>11459</v>
      </c>
      <c r="L21" s="101">
        <v>2148</v>
      </c>
      <c r="M21" s="101">
        <v>9311</v>
      </c>
      <c r="N21" s="101">
        <f>SUM(O21,+V21,+AC21)</f>
        <v>11459</v>
      </c>
      <c r="O21" s="101">
        <f>SUM(P21:U21)</f>
        <v>2148</v>
      </c>
      <c r="P21" s="101">
        <v>2148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9311</v>
      </c>
      <c r="W21" s="101">
        <v>9311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19</v>
      </c>
      <c r="AG21" s="101">
        <v>19</v>
      </c>
      <c r="AH21" s="101">
        <v>0</v>
      </c>
      <c r="AI21" s="101">
        <v>0</v>
      </c>
      <c r="AJ21" s="101">
        <f>SUM(AK21:AS21)</f>
        <v>19</v>
      </c>
      <c r="AK21" s="101">
        <v>19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19</v>
      </c>
      <c r="AU21" s="101">
        <v>19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15</v>
      </c>
      <c r="BA21" s="101">
        <v>15</v>
      </c>
      <c r="BB21" s="101">
        <v>0</v>
      </c>
      <c r="BC21" s="101">
        <v>0</v>
      </c>
    </row>
    <row r="22" spans="1:55" s="103" customFormat="1" ht="13.5" customHeight="1">
      <c r="A22" s="113" t="s">
        <v>16</v>
      </c>
      <c r="B22" s="111" t="s">
        <v>290</v>
      </c>
      <c r="C22" s="99" t="s">
        <v>291</v>
      </c>
      <c r="D22" s="101">
        <f>SUM(E22,+H22,+K22)</f>
        <v>9540</v>
      </c>
      <c r="E22" s="101">
        <f>SUM(F22:G22)</f>
        <v>0</v>
      </c>
      <c r="F22" s="101">
        <v>0</v>
      </c>
      <c r="G22" s="101">
        <v>0</v>
      </c>
      <c r="H22" s="101">
        <f>SUM(I22:J22)</f>
        <v>0</v>
      </c>
      <c r="I22" s="101">
        <v>0</v>
      </c>
      <c r="J22" s="101">
        <v>0</v>
      </c>
      <c r="K22" s="101">
        <f>SUM(L22:M22)</f>
        <v>9540</v>
      </c>
      <c r="L22" s="101">
        <v>741</v>
      </c>
      <c r="M22" s="101">
        <v>8799</v>
      </c>
      <c r="N22" s="101">
        <f>SUM(O22,+V22,+AC22)</f>
        <v>9550</v>
      </c>
      <c r="O22" s="101">
        <f>SUM(P22:U22)</f>
        <v>741</v>
      </c>
      <c r="P22" s="101">
        <v>741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8799</v>
      </c>
      <c r="W22" s="101">
        <v>8799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10</v>
      </c>
      <c r="AD22" s="101">
        <v>10</v>
      </c>
      <c r="AE22" s="101">
        <v>0</v>
      </c>
      <c r="AF22" s="101">
        <f>SUM(AG22:AI22)</f>
        <v>269</v>
      </c>
      <c r="AG22" s="101">
        <v>269</v>
      </c>
      <c r="AH22" s="101">
        <v>0</v>
      </c>
      <c r="AI22" s="101">
        <v>0</v>
      </c>
      <c r="AJ22" s="101">
        <f>SUM(AK22:AS22)</f>
        <v>500</v>
      </c>
      <c r="AK22" s="101">
        <v>232</v>
      </c>
      <c r="AL22" s="101">
        <v>0</v>
      </c>
      <c r="AM22" s="101">
        <v>266</v>
      </c>
      <c r="AN22" s="101">
        <v>0</v>
      </c>
      <c r="AO22" s="101">
        <v>0</v>
      </c>
      <c r="AP22" s="101">
        <v>0</v>
      </c>
      <c r="AQ22" s="101">
        <v>0</v>
      </c>
      <c r="AR22" s="101">
        <v>2</v>
      </c>
      <c r="AS22" s="101">
        <v>0</v>
      </c>
      <c r="AT22" s="101">
        <f>SUM(AU22:AY22)</f>
        <v>1</v>
      </c>
      <c r="AU22" s="101">
        <v>1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16</v>
      </c>
      <c r="B23" s="111" t="s">
        <v>292</v>
      </c>
      <c r="C23" s="99" t="s">
        <v>293</v>
      </c>
      <c r="D23" s="101">
        <f>SUM(E23,+H23,+K23)</f>
        <v>4485</v>
      </c>
      <c r="E23" s="101">
        <f>SUM(F23:G23)</f>
        <v>0</v>
      </c>
      <c r="F23" s="101">
        <v>0</v>
      </c>
      <c r="G23" s="101">
        <v>0</v>
      </c>
      <c r="H23" s="101">
        <f>SUM(I23:J23)</f>
        <v>0</v>
      </c>
      <c r="I23" s="101">
        <v>0</v>
      </c>
      <c r="J23" s="101">
        <v>0</v>
      </c>
      <c r="K23" s="101">
        <f>SUM(L23:M23)</f>
        <v>4485</v>
      </c>
      <c r="L23" s="101">
        <v>1665</v>
      </c>
      <c r="M23" s="101">
        <v>2820</v>
      </c>
      <c r="N23" s="101">
        <f>SUM(O23,+V23,+AC23)</f>
        <v>4516</v>
      </c>
      <c r="O23" s="101">
        <f>SUM(P23:U23)</f>
        <v>1665</v>
      </c>
      <c r="P23" s="101">
        <v>1665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f>SUM(W23:AB23)</f>
        <v>2820</v>
      </c>
      <c r="W23" s="101">
        <v>2820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31</v>
      </c>
      <c r="AD23" s="101">
        <v>31</v>
      </c>
      <c r="AE23" s="101">
        <v>0</v>
      </c>
      <c r="AF23" s="101">
        <f>SUM(AG23:AI23)</f>
        <v>11</v>
      </c>
      <c r="AG23" s="101">
        <v>11</v>
      </c>
      <c r="AH23" s="101">
        <v>0</v>
      </c>
      <c r="AI23" s="101">
        <v>0</v>
      </c>
      <c r="AJ23" s="101">
        <f>SUM(AK23:AS23)</f>
        <v>4485</v>
      </c>
      <c r="AK23" s="101">
        <v>4485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11</v>
      </c>
      <c r="AU23" s="101">
        <v>11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16</v>
      </c>
      <c r="B24" s="111" t="s">
        <v>294</v>
      </c>
      <c r="C24" s="99" t="s">
        <v>295</v>
      </c>
      <c r="D24" s="101">
        <f>SUM(E24,+H24,+K24)</f>
        <v>4008</v>
      </c>
      <c r="E24" s="101">
        <f>SUM(F24:G24)</f>
        <v>0</v>
      </c>
      <c r="F24" s="101">
        <v>0</v>
      </c>
      <c r="G24" s="101">
        <v>0</v>
      </c>
      <c r="H24" s="101">
        <f>SUM(I24:J24)</f>
        <v>0</v>
      </c>
      <c r="I24" s="101">
        <v>0</v>
      </c>
      <c r="J24" s="101">
        <v>0</v>
      </c>
      <c r="K24" s="101">
        <f>SUM(L24:M24)</f>
        <v>4008</v>
      </c>
      <c r="L24" s="101">
        <v>1909</v>
      </c>
      <c r="M24" s="101">
        <v>2099</v>
      </c>
      <c r="N24" s="101">
        <f>SUM(O24,+V24,+AC24)</f>
        <v>4008</v>
      </c>
      <c r="O24" s="101">
        <f>SUM(P24:U24)</f>
        <v>1909</v>
      </c>
      <c r="P24" s="101">
        <v>1909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f>SUM(W24:AB24)</f>
        <v>2099</v>
      </c>
      <c r="W24" s="101">
        <v>2099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0</v>
      </c>
      <c r="AG24" s="101">
        <v>0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16</v>
      </c>
      <c r="B25" s="111" t="s">
        <v>296</v>
      </c>
      <c r="C25" s="99" t="s">
        <v>297</v>
      </c>
      <c r="D25" s="101">
        <f>SUM(E25,+H25,+K25)</f>
        <v>3722</v>
      </c>
      <c r="E25" s="101">
        <f>SUM(F25:G25)</f>
        <v>0</v>
      </c>
      <c r="F25" s="101">
        <v>0</v>
      </c>
      <c r="G25" s="101">
        <v>0</v>
      </c>
      <c r="H25" s="101">
        <f>SUM(I25:J25)</f>
        <v>0</v>
      </c>
      <c r="I25" s="101">
        <v>0</v>
      </c>
      <c r="J25" s="101">
        <v>0</v>
      </c>
      <c r="K25" s="101">
        <f>SUM(L25:M25)</f>
        <v>3722</v>
      </c>
      <c r="L25" s="101">
        <v>2454</v>
      </c>
      <c r="M25" s="101">
        <v>1268</v>
      </c>
      <c r="N25" s="101">
        <f>SUM(O25,+V25,+AC25)</f>
        <v>3722</v>
      </c>
      <c r="O25" s="101">
        <f>SUM(P25:U25)</f>
        <v>2454</v>
      </c>
      <c r="P25" s="101">
        <v>2454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1268</v>
      </c>
      <c r="W25" s="101">
        <v>1268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16</v>
      </c>
      <c r="B26" s="111" t="s">
        <v>298</v>
      </c>
      <c r="C26" s="99" t="s">
        <v>299</v>
      </c>
      <c r="D26" s="101">
        <f>SUM(E26,+H26,+K26)</f>
        <v>8161</v>
      </c>
      <c r="E26" s="101">
        <f>SUM(F26:G26)</f>
        <v>0</v>
      </c>
      <c r="F26" s="101">
        <v>0</v>
      </c>
      <c r="G26" s="101">
        <v>0</v>
      </c>
      <c r="H26" s="101">
        <f>SUM(I26:J26)</f>
        <v>8161</v>
      </c>
      <c r="I26" s="101">
        <v>4164</v>
      </c>
      <c r="J26" s="101">
        <v>3997</v>
      </c>
      <c r="K26" s="101">
        <f>SUM(L26:M26)</f>
        <v>0</v>
      </c>
      <c r="L26" s="101">
        <v>0</v>
      </c>
      <c r="M26" s="101">
        <v>0</v>
      </c>
      <c r="N26" s="101">
        <f>SUM(O26,+V26,+AC26)</f>
        <v>8161</v>
      </c>
      <c r="O26" s="101">
        <f>SUM(P26:U26)</f>
        <v>4164</v>
      </c>
      <c r="P26" s="101">
        <v>4164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3997</v>
      </c>
      <c r="W26" s="101">
        <v>3997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157</v>
      </c>
      <c r="AG26" s="101">
        <v>157</v>
      </c>
      <c r="AH26" s="101">
        <v>0</v>
      </c>
      <c r="AI26" s="101">
        <v>0</v>
      </c>
      <c r="AJ26" s="101">
        <f>SUM(AK26:AS26)</f>
        <v>157</v>
      </c>
      <c r="AK26" s="101">
        <v>0</v>
      </c>
      <c r="AL26" s="101">
        <v>0</v>
      </c>
      <c r="AM26" s="101">
        <v>157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16</v>
      </c>
      <c r="B27" s="111" t="s">
        <v>300</v>
      </c>
      <c r="C27" s="99" t="s">
        <v>301</v>
      </c>
      <c r="D27" s="101">
        <f>SUM(E27,+H27,+K27)</f>
        <v>15160</v>
      </c>
      <c r="E27" s="101">
        <f>SUM(F27:G27)</f>
        <v>0</v>
      </c>
      <c r="F27" s="101">
        <v>0</v>
      </c>
      <c r="G27" s="101">
        <v>0</v>
      </c>
      <c r="H27" s="101">
        <f>SUM(I27:J27)</f>
        <v>0</v>
      </c>
      <c r="I27" s="101">
        <v>0</v>
      </c>
      <c r="J27" s="101">
        <v>0</v>
      </c>
      <c r="K27" s="101">
        <f>SUM(L27:M27)</f>
        <v>15160</v>
      </c>
      <c r="L27" s="101">
        <v>8177</v>
      </c>
      <c r="M27" s="101">
        <v>6983</v>
      </c>
      <c r="N27" s="101">
        <f>SUM(O27,+V27,+AC27)</f>
        <v>15160</v>
      </c>
      <c r="O27" s="101">
        <f>SUM(P27:U27)</f>
        <v>8177</v>
      </c>
      <c r="P27" s="101">
        <v>8177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6983</v>
      </c>
      <c r="W27" s="101">
        <v>6983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0</v>
      </c>
      <c r="AG27" s="101">
        <v>0</v>
      </c>
      <c r="AH27" s="101">
        <v>0</v>
      </c>
      <c r="AI27" s="101">
        <v>0</v>
      </c>
      <c r="AJ27" s="101">
        <f>SUM(AK27:AS27)</f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/>
      <c r="B28" s="111"/>
      <c r="C28" s="99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103" customFormat="1" ht="13.5" customHeight="1">
      <c r="A29" s="113"/>
      <c r="B29" s="111"/>
      <c r="C29" s="99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103" customFormat="1" ht="13.5" customHeight="1">
      <c r="A30" s="113"/>
      <c r="B30" s="111"/>
      <c r="C30" s="99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</row>
    <row r="31" spans="1:55" s="103" customFormat="1" ht="13.5" customHeight="1">
      <c r="A31" s="113"/>
      <c r="B31" s="111"/>
      <c r="C31" s="99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</row>
    <row r="32" spans="1:55" s="103" customFormat="1" ht="13.5" customHeight="1">
      <c r="A32" s="113"/>
      <c r="B32" s="111"/>
      <c r="C32" s="9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</row>
    <row r="33" spans="1:55" s="103" customFormat="1" ht="13.5" customHeight="1">
      <c r="A33" s="113"/>
      <c r="B33" s="111"/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27">
    <sortCondition ref="A8:A27"/>
    <sortCondition ref="B8:B27"/>
    <sortCondition ref="C8:C2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38000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38201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38202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38203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38204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38205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38206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38207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38210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38213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38214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38215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38356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38386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38401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38402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38422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38442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38484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38488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38506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>
        <f>+水洗化人口等!B28</f>
        <v>0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>
        <f>+水洗化人口等!B29</f>
        <v>0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>
        <f>+水洗化人口等!B30</f>
        <v>0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>
        <f>+水洗化人口等!B31</f>
        <v>0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>
        <f>+水洗化人口等!B32</f>
        <v>0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>
        <f>+水洗化人口等!B33</f>
        <v>0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2023-01-17T06:24:35Z</dcterms:modified>
</cp:coreProperties>
</file>