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7香川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水洗化人口等!$A$6:$AD$23</definedName>
    <definedName name="_xlnm.Print_Area" localSheetId="2">し尿集計結果!$A$1:$M$37</definedName>
    <definedName name="_xlnm.Print_Area" localSheetId="1">し尿処理状況!$2:$24</definedName>
    <definedName name="_xlnm.Print_Area" localSheetId="0">水洗化人口等!$2:$24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V8" i="2"/>
  <c r="N8" i="2" s="1"/>
  <c r="V9" i="2"/>
  <c r="N9" i="2" s="1"/>
  <c r="V10" i="2"/>
  <c r="N10" i="2" s="1"/>
  <c r="V11" i="2"/>
  <c r="N11" i="2" s="1"/>
  <c r="V12" i="2"/>
  <c r="V13" i="2"/>
  <c r="V14" i="2"/>
  <c r="N14" i="2" s="1"/>
  <c r="V15" i="2"/>
  <c r="N15" i="2" s="1"/>
  <c r="V16" i="2"/>
  <c r="N16" i="2" s="1"/>
  <c r="V17" i="2"/>
  <c r="N17" i="2" s="1"/>
  <c r="V18" i="2"/>
  <c r="V19" i="2"/>
  <c r="V20" i="2"/>
  <c r="N20" i="2" s="1"/>
  <c r="V21" i="2"/>
  <c r="N21" i="2" s="1"/>
  <c r="V22" i="2"/>
  <c r="N22" i="2" s="1"/>
  <c r="V23" i="2"/>
  <c r="N23" i="2" s="1"/>
  <c r="V24" i="2"/>
  <c r="O8" i="2"/>
  <c r="O9" i="2"/>
  <c r="O10" i="2"/>
  <c r="O11" i="2"/>
  <c r="O12" i="2"/>
  <c r="N12" i="2" s="1"/>
  <c r="O13" i="2"/>
  <c r="O14" i="2"/>
  <c r="O15" i="2"/>
  <c r="O16" i="2"/>
  <c r="O17" i="2"/>
  <c r="O18" i="2"/>
  <c r="N18" i="2" s="1"/>
  <c r="O19" i="2"/>
  <c r="O20" i="2"/>
  <c r="O21" i="2"/>
  <c r="O22" i="2"/>
  <c r="O23" i="2"/>
  <c r="O24" i="2"/>
  <c r="N24" i="2" s="1"/>
  <c r="N13" i="2"/>
  <c r="N19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H8" i="2"/>
  <c r="D8" i="2" s="1"/>
  <c r="H9" i="2"/>
  <c r="D9" i="2" s="1"/>
  <c r="H10" i="2"/>
  <c r="H11" i="2"/>
  <c r="H12" i="2"/>
  <c r="D12" i="2" s="1"/>
  <c r="H13" i="2"/>
  <c r="D13" i="2" s="1"/>
  <c r="H14" i="2"/>
  <c r="D14" i="2" s="1"/>
  <c r="H15" i="2"/>
  <c r="D15" i="2" s="1"/>
  <c r="H16" i="2"/>
  <c r="H17" i="2"/>
  <c r="H18" i="2"/>
  <c r="D18" i="2" s="1"/>
  <c r="H19" i="2"/>
  <c r="D19" i="2" s="1"/>
  <c r="H20" i="2"/>
  <c r="D20" i="2" s="1"/>
  <c r="H21" i="2"/>
  <c r="D21" i="2" s="1"/>
  <c r="H22" i="2"/>
  <c r="H23" i="2"/>
  <c r="H24" i="2"/>
  <c r="D24" i="2" s="1"/>
  <c r="E8" i="2"/>
  <c r="E9" i="2"/>
  <c r="E10" i="2"/>
  <c r="D10" i="2" s="1"/>
  <c r="E11" i="2"/>
  <c r="E12" i="2"/>
  <c r="E13" i="2"/>
  <c r="E14" i="2"/>
  <c r="E15" i="2"/>
  <c r="E16" i="2"/>
  <c r="D16" i="2" s="1"/>
  <c r="E17" i="2"/>
  <c r="E18" i="2"/>
  <c r="E19" i="2"/>
  <c r="E20" i="2"/>
  <c r="E21" i="2"/>
  <c r="E22" i="2"/>
  <c r="D22" i="2" s="1"/>
  <c r="E23" i="2"/>
  <c r="E24" i="2"/>
  <c r="D11" i="2"/>
  <c r="D17" i="2"/>
  <c r="D23" i="2"/>
  <c r="P8" i="1"/>
  <c r="P9" i="1"/>
  <c r="P10" i="1"/>
  <c r="P11" i="1"/>
  <c r="P12" i="1"/>
  <c r="I12" i="1" s="1"/>
  <c r="D12" i="1" s="1"/>
  <c r="P13" i="1"/>
  <c r="I13" i="1" s="1"/>
  <c r="D13" i="1" s="1"/>
  <c r="P14" i="1"/>
  <c r="P15" i="1"/>
  <c r="P16" i="1"/>
  <c r="P17" i="1"/>
  <c r="P18" i="1"/>
  <c r="I18" i="1" s="1"/>
  <c r="D18" i="1" s="1"/>
  <c r="P19" i="1"/>
  <c r="I19" i="1" s="1"/>
  <c r="D19" i="1" s="1"/>
  <c r="P20" i="1"/>
  <c r="P21" i="1"/>
  <c r="P22" i="1"/>
  <c r="P23" i="1"/>
  <c r="P24" i="1"/>
  <c r="I24" i="1" s="1"/>
  <c r="D24" i="1" s="1"/>
  <c r="I8" i="1"/>
  <c r="I9" i="1"/>
  <c r="D9" i="1" s="1"/>
  <c r="I10" i="1"/>
  <c r="D10" i="1" s="1"/>
  <c r="I11" i="1"/>
  <c r="D11" i="1" s="1"/>
  <c r="I14" i="1"/>
  <c r="I15" i="1"/>
  <c r="D15" i="1" s="1"/>
  <c r="I16" i="1"/>
  <c r="D16" i="1" s="1"/>
  <c r="I17" i="1"/>
  <c r="D17" i="1" s="1"/>
  <c r="I20" i="1"/>
  <c r="I21" i="1"/>
  <c r="D21" i="1" s="1"/>
  <c r="I22" i="1"/>
  <c r="D22" i="1" s="1"/>
  <c r="I23" i="1"/>
  <c r="D23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D8" i="1"/>
  <c r="L8" i="1" s="1"/>
  <c r="D14" i="1"/>
  <c r="L14" i="1" s="1"/>
  <c r="D20" i="1"/>
  <c r="J20" i="1" s="1"/>
  <c r="F17" i="1" l="1"/>
  <c r="T17" i="1"/>
  <c r="J17" i="1"/>
  <c r="L17" i="1"/>
  <c r="N17" i="1"/>
  <c r="J16" i="1"/>
  <c r="L16" i="1"/>
  <c r="N16" i="1"/>
  <c r="T16" i="1"/>
  <c r="F16" i="1"/>
  <c r="N19" i="1"/>
  <c r="J19" i="1"/>
  <c r="L19" i="1"/>
  <c r="T19" i="1"/>
  <c r="F19" i="1"/>
  <c r="F23" i="1"/>
  <c r="T23" i="1"/>
  <c r="J23" i="1"/>
  <c r="L23" i="1"/>
  <c r="N23" i="1"/>
  <c r="L15" i="1"/>
  <c r="F15" i="1"/>
  <c r="J15" i="1"/>
  <c r="N15" i="1"/>
  <c r="T15" i="1"/>
  <c r="L24" i="1"/>
  <c r="N24" i="1"/>
  <c r="T24" i="1"/>
  <c r="F24" i="1"/>
  <c r="J24" i="1"/>
  <c r="F18" i="1"/>
  <c r="J18" i="1"/>
  <c r="L18" i="1"/>
  <c r="N18" i="1"/>
  <c r="T18" i="1"/>
  <c r="N12" i="1"/>
  <c r="F12" i="1"/>
  <c r="J12" i="1"/>
  <c r="L12" i="1"/>
  <c r="T12" i="1"/>
  <c r="T10" i="1"/>
  <c r="F10" i="1"/>
  <c r="L10" i="1"/>
  <c r="N10" i="1"/>
  <c r="J10" i="1"/>
  <c r="J9" i="1"/>
  <c r="N9" i="1"/>
  <c r="T9" i="1"/>
  <c r="F9" i="1"/>
  <c r="L9" i="1"/>
  <c r="T13" i="1"/>
  <c r="F13" i="1"/>
  <c r="J13" i="1"/>
  <c r="L13" i="1"/>
  <c r="N13" i="1"/>
  <c r="T22" i="1"/>
  <c r="F22" i="1"/>
  <c r="J22" i="1"/>
  <c r="L22" i="1"/>
  <c r="N22" i="1"/>
  <c r="J21" i="1"/>
  <c r="L21" i="1"/>
  <c r="N21" i="1"/>
  <c r="T21" i="1"/>
  <c r="F21" i="1"/>
  <c r="T11" i="1"/>
  <c r="J11" i="1"/>
  <c r="L11" i="1"/>
  <c r="N11" i="1"/>
  <c r="F11" i="1"/>
  <c r="J14" i="1"/>
  <c r="F20" i="1"/>
  <c r="F14" i="1"/>
  <c r="F8" i="1"/>
  <c r="T20" i="1"/>
  <c r="T14" i="1"/>
  <c r="T8" i="1"/>
  <c r="N14" i="1"/>
  <c r="N20" i="1"/>
  <c r="L20" i="1"/>
  <c r="J8" i="1"/>
  <c r="N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E7" i="2"/>
  <c r="AZ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<sst xmlns="http://schemas.openxmlformats.org/spreadsheetml/2006/main" count="647" uniqueCount="296">
  <si>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</si>
  <si>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</si>
  <si>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</si>
  <si>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</si>
  <si>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</si>
  <si>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</si>
  <si>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</si>
  <si>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</si>
  <si>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</si>
  <si>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</si>
  <si>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</si>
  <si>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</si>
  <si>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</si>
  <si>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</si>
  <si>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</si>
  <si>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</si>
  <si>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</si>
  <si>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</si>
  <si>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</si>
  <si>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</si>
  <si>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</si>
  <si>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</si>
  <si>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</si>
  <si>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</si>
  <si>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</si>
  <si>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</si>
  <si>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</si>
  <si>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</si>
  <si>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</si>
  <si>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</si>
  <si>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</si>
  <si>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</si>
  <si>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</si>
  <si>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</si>
  <si>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</si>
  <si>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</si>
  <si>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</si>
  <si>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</si>
  <si>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</si>
  <si>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</si>
  <si>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</si>
  <si>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</si>
  <si>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</si>
  <si>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</si>
  <si>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</si>
  <si>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</si>
  <si>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</si>
  <si>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</si>
  <si>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</si>
  <si>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</si>
  <si>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</si>
  <si>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</si>
  <si>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</si>
  <si>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</si>
  <si>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</si>
  <si>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</si>
  <si>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</si>
  <si>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</si>
  <si>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</si>
  <si>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</si>
  <si>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</si>
  <si>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</si>
  <si>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</si>
  <si>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</si>
  <si>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</si>
  <si>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</si>
  <si>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</si>
  <si>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</si>
  <si>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</si>
  <si>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</si>
  <si>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</si>
  <si>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</si>
  <si>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</si>
  <si>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</si>
  <si>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</si>
  <si>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</si>
  <si>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</si>
  <si>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</si>
  <si>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</si>
  <si>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</si>
  <si>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</si>
  <si>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</si>
  <si>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</si>
  <si>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</si>
  <si>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</si>
  <si>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</si>
  <si>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</si>
  <si>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</si>
  <si>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</si>
  <si>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</si>
  <si>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</si>
  <si>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</si>
  <si>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</si>
  <si>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</si>
  <si>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</si>
  <si>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</si>
  <si>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</si>
  <si>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</si>
  <si>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</si>
  <si>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</si>
  <si>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</si>
  <si>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</si>
  <si>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</si>
  <si>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</si>
  <si>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</si>
  <si>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</si>
  <si>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</si>
  <si>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</si>
  <si>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</si>
  <si>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</si>
  <si>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</si>
  <si>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</si>
  <si>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</si>
  <si>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</si>
  <si>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</si>
  <si>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</si>
  <si>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</si>
  <si>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</si>
  <si>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</si>
  <si>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</si>
  <si>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</si>
  <si>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</si>
  <si>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</si>
  <si>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</si>
  <si>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</si>
  <si>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</si>
  <si>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</si>
  <si>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</si>
  <si>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</si>
  <si>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</si>
  <si>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</si>
  <si>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</si>
  <si>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</si>
  <si>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</si>
  <si>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</si>
  <si>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</si>
  <si>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</si>
  <si>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</si>
  <si>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</si>
  <si>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</si>
  <si>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</si>
  <si>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</si>
  <si>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</si>
  <si>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</si>
  <si>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</si>
  <si>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</si>
  <si>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</si>
  <si>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</si>
  <si>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</si>
  <si>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</si>
  <si>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</si>
  <si>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</si>
  <si>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</si>
  <si>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</si>
  <si>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</si>
  <si>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</si>
  <si>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</si>
  <si>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</si>
  <si>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</si>
  <si>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</si>
  <si>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</si>
  <si>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</si>
  <si>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</si>
  <si>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</si>
  <si>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</si>
  <si>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</si>
  <si>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</si>
  <si>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</si>
  <si>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</si>
  <si>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</si>
  <si>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</si>
  <si>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</si>
  <si>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</si>
  <si>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</si>
  <si>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</si>
  <si>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</si>
  <si>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</si>
  <si>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</si>
  <si>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</si>
  <si>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</si>
  <si>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</si>
  <si>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</si>
  <si>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</si>
  <si>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</si>
  <si>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</si>
  <si>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</si>
  <si>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</si>
  <si>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</si>
  <si>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</si>
  <si>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</si>
  <si>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</si>
  <si>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</si>
  <si>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</si>
  <si>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</si>
  <si>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</si>
  <si>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</si>
  <si>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</si>
  <si>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</si>
  <si>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</si>
  <si>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</si>
  <si>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</si>
  <si>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</si>
  <si>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</si>
  <si>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</si>
  <si>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</si>
  <si>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</si>
  <si>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</si>
  <si>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</si>
  <si>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</si>
  <si>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</si>
  <si>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</si>
  <si>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</si>
  <si>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</si>
  <si>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</si>
  <si>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</si>
  <si>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</si>
  <si>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</si>
  <si>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</si>
  <si>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</si>
  <si>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</si>
  <si>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</si>
  <si>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</si>
  <si>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</si>
  <si>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</si>
  <si>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</si>
  <si>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</si>
  <si>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</si>
  <si>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</si>
  <si>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</si>
  <si>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</si>
  <si>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</si>
  <si>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</si>
  <si>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</si>
  <si>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</si>
  <si>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</si>
  <si>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</si>
  <si>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</si>
  <si>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</si>
  <si>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</si>
  <si>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</si>
  <si>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</si>
  <si>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</si>
  <si>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</si>
  <si>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</si>
  <si>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</si>
  <si>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</si>
  <si>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</si>
  <si>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</si>
  <si>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</si>
  <si>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</si>
  <si>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</si>
  <si>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</si>
  <si>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</si>
  <si>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</si>
  <si>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</si>
  <si>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</si>
  <si>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</si>
  <si>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37000</t>
  </si>
  <si>
    <t>水洗化人口等（令和3年度実績）</t>
    <phoneticPr fontId="3"/>
  </si>
  <si>
    <t>し尿処理の状況（令和3年度実績）</t>
    <phoneticPr fontId="3"/>
  </si>
  <si>
    <t>37201</t>
  </si>
  <si>
    <t>高松市</t>
  </si>
  <si>
    <t/>
  </si>
  <si>
    <t>○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</si>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</sst>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17</v>
      </c>
      <c r="B7" s="127" t="s">
        <v>257</v>
      </c>
      <c r="C7" s="107" t="s">
        <v>199</v>
      </c>
      <c r="D7" s="108">
        <f>+SUM(E7,+I7)</f>
        <v>966805</v>
      </c>
      <c r="E7" s="108">
        <f>+SUM(G7+H7)</f>
        <v>66060</v>
      </c>
      <c r="F7" s="109">
        <f>IF(D7&gt;0,E7/D7*100,"-")</f>
        <v>6.8328153040168385</v>
      </c>
      <c r="G7" s="108">
        <f>SUM(G$8:G$207)</f>
        <v>65684</v>
      </c>
      <c r="H7" s="108">
        <f>SUM(H$8:H$207)</f>
        <v>376</v>
      </c>
      <c r="I7" s="108">
        <f>+SUM(K7,+M7,O7+P7)</f>
        <v>900745</v>
      </c>
      <c r="J7" s="109">
        <f>IF(D7&gt;0,I7/D7*100,"-")</f>
        <v>93.167184695983167</v>
      </c>
      <c r="K7" s="108">
        <f>SUM(K$8:K$207)</f>
        <v>399628</v>
      </c>
      <c r="L7" s="109">
        <f>IF(D7&gt;0,K7/D7*100,"-")</f>
        <v>41.334912417705745</v>
      </c>
      <c r="M7" s="108">
        <f>SUM(M$8:M$207)</f>
        <v>399</v>
      </c>
      <c r="N7" s="109">
        <f>IF(D7&gt;0,M7/D7*100,"-")</f>
        <v>4.126995619592369E-2</v>
      </c>
      <c r="O7" s="106">
        <f>SUM(O$8:O$207)</f>
        <v>11775</v>
      </c>
      <c r="P7" s="108">
        <f>SUM(Q7:S7)</f>
        <v>488943</v>
      </c>
      <c r="Q7" s="108">
        <f>SUM(Q$8:Q$207)</f>
        <v>168167</v>
      </c>
      <c r="R7" s="108">
        <f>SUM(R$8:R$207)</f>
        <v>320455</v>
      </c>
      <c r="S7" s="108">
        <f>SUM(S$8:S$207)</f>
        <v>321</v>
      </c>
      <c r="T7" s="109">
        <f>IF(D7&gt;0,P7/D7*100,"-")</f>
        <v>50.573073163667956</v>
      </c>
      <c r="U7" s="108">
        <f>SUM(U$8:U$207)</f>
        <v>13323</v>
      </c>
      <c r="V7" s="110">
        <f t="shared" ref="V7:AC7" si="0">COUNTIF(V$8:V$207,"○")</f>
        <v>15</v>
      </c>
      <c r="W7" s="110">
        <f t="shared" si="0"/>
        <v>0</v>
      </c>
      <c r="X7" s="110">
        <f t="shared" si="0"/>
        <v>0</v>
      </c>
      <c r="Y7" s="110">
        <f t="shared" si="0"/>
        <v>2</v>
      </c>
      <c r="Z7" s="110">
        <f t="shared" si="0"/>
        <v>12</v>
      </c>
      <c r="AA7" s="110">
        <f t="shared" si="0"/>
        <v>0</v>
      </c>
      <c r="AB7" s="110">
        <f t="shared" si="0"/>
        <v>0</v>
      </c>
      <c r="AC7" s="110">
        <f t="shared" si="0"/>
        <v>5</v>
      </c>
      <c r="AD7" s="205"/>
      <c r="AE7" s="205"/>
    </row>
    <row r="8" spans="1:31" s="103" customFormat="1" ht="13.5" customHeight="1">
      <c r="A8" s="99" t="s">
        <v>17</v>
      </c>
      <c r="B8" s="100" t="s">
        <v>260</v>
      </c>
      <c r="C8" s="99" t="s">
        <v>261</v>
      </c>
      <c r="D8" s="101">
        <f>+SUM(E8,+I8)</f>
        <v>424674</v>
      </c>
      <c r="E8" s="101">
        <f>+SUM(G8+H8)</f>
        <v>11588</v>
      </c>
      <c r="F8" s="125">
        <f>IF(D8&gt;0,E8/D8*100,"-")</f>
        <v>2.7286812943575542</v>
      </c>
      <c r="G8" s="101">
        <v>11588</v>
      </c>
      <c r="H8" s="101">
        <v>0</v>
      </c>
      <c r="I8" s="101">
        <f>+SUM(K8,+M8,O8+P8)</f>
        <v>413086</v>
      </c>
      <c r="J8" s="102">
        <f>IF(D8&gt;0,I8/D8*100,"-")</f>
        <v>97.271318705642457</v>
      </c>
      <c r="K8" s="101">
        <v>250569</v>
      </c>
      <c r="L8" s="102">
        <f>IF(D8&gt;0,K8/D8*100,"-")</f>
        <v>59.002670283558679</v>
      </c>
      <c r="M8" s="101">
        <v>69</v>
      </c>
      <c r="N8" s="102">
        <f>IF(D8&gt;0,M8/D8*100,"-")</f>
        <v>1.6247757103095551E-2</v>
      </c>
      <c r="O8" s="123">
        <v>141</v>
      </c>
      <c r="P8" s="101">
        <f>SUM(Q8:S8)</f>
        <v>162307</v>
      </c>
      <c r="Q8" s="101">
        <v>52068</v>
      </c>
      <c r="R8" s="101">
        <v>110239</v>
      </c>
      <c r="S8" s="101">
        <v>0</v>
      </c>
      <c r="T8" s="102">
        <f>IF(D8&gt;0,P8/D8*100,"-")</f>
        <v>38.219198726552598</v>
      </c>
      <c r="U8" s="101">
        <v>4950</v>
      </c>
      <c r="V8" s="99"/>
      <c r="W8" s="99"/>
      <c r="X8" s="99"/>
      <c r="Y8" s="99" t="s">
        <v>263</v>
      </c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17</v>
      </c>
      <c r="B9" s="100" t="s">
        <v>264</v>
      </c>
      <c r="C9" s="99" t="s">
        <v>265</v>
      </c>
      <c r="D9" s="101">
        <f>+SUM(E9,+I9)</f>
        <v>112489</v>
      </c>
      <c r="E9" s="101">
        <f>+SUM(G9+H9)</f>
        <v>7745</v>
      </c>
      <c r="F9" s="125">
        <f>IF(D9&gt;0,E9/D9*100,"-")</f>
        <v>6.8851176559485818</v>
      </c>
      <c r="G9" s="101">
        <v>7741</v>
      </c>
      <c r="H9" s="101">
        <v>4</v>
      </c>
      <c r="I9" s="101">
        <f>+SUM(K9,+M9,O9+P9)</f>
        <v>104744</v>
      </c>
      <c r="J9" s="102">
        <f>IF(D9&gt;0,I9/D9*100,"-")</f>
        <v>93.114882344051424</v>
      </c>
      <c r="K9" s="101">
        <v>47006</v>
      </c>
      <c r="L9" s="102">
        <f>IF(D9&gt;0,K9/D9*100,"-")</f>
        <v>41.787196970370438</v>
      </c>
      <c r="M9" s="101">
        <v>0</v>
      </c>
      <c r="N9" s="102">
        <f>IF(D9&gt;0,M9/D9*100,"-")</f>
        <v>0</v>
      </c>
      <c r="O9" s="123">
        <v>2367</v>
      </c>
      <c r="P9" s="101">
        <f>SUM(Q9:S9)</f>
        <v>55371</v>
      </c>
      <c r="Q9" s="101">
        <v>24064</v>
      </c>
      <c r="R9" s="101">
        <v>31307</v>
      </c>
      <c r="S9" s="101">
        <v>0</v>
      </c>
      <c r="T9" s="102">
        <f>IF(D9&gt;0,P9/D9*100,"-")</f>
        <v>49.223479629119296</v>
      </c>
      <c r="U9" s="101">
        <v>2062</v>
      </c>
      <c r="V9" s="99" t="s">
        <v>263</v>
      </c>
      <c r="W9" s="99"/>
      <c r="X9" s="99"/>
      <c r="Y9" s="99"/>
      <c r="Z9" s="99" t="s">
        <v>263</v>
      </c>
      <c r="AA9" s="99"/>
      <c r="AB9" s="99"/>
      <c r="AC9" s="99"/>
      <c r="AD9" s="206" t="s">
        <v>262</v>
      </c>
      <c r="AE9" s="207"/>
    </row>
    <row r="10" spans="1:31" s="103" customFormat="1" ht="13.5" customHeight="1">
      <c r="A10" s="99" t="s">
        <v>17</v>
      </c>
      <c r="B10" s="100" t="s">
        <v>266</v>
      </c>
      <c r="C10" s="99" t="s">
        <v>267</v>
      </c>
      <c r="D10" s="101">
        <f>+SUM(E10,+I10)</f>
        <v>51556</v>
      </c>
      <c r="E10" s="101">
        <f>+SUM(G10+H10)</f>
        <v>7155</v>
      </c>
      <c r="F10" s="125">
        <f>IF(D10&gt;0,E10/D10*100,"-")</f>
        <v>13.878113119714486</v>
      </c>
      <c r="G10" s="101">
        <v>7155</v>
      </c>
      <c r="H10" s="101">
        <v>0</v>
      </c>
      <c r="I10" s="101">
        <f>+SUM(K10,+M10,O10+P10)</f>
        <v>44401</v>
      </c>
      <c r="J10" s="102">
        <f>IF(D10&gt;0,I10/D10*100,"-")</f>
        <v>86.121886880285516</v>
      </c>
      <c r="K10" s="101">
        <v>11323</v>
      </c>
      <c r="L10" s="102">
        <f>IF(D10&gt;0,K10/D10*100,"-")</f>
        <v>21.962526185119096</v>
      </c>
      <c r="M10" s="101">
        <v>0</v>
      </c>
      <c r="N10" s="102">
        <f>IF(D10&gt;0,M10/D10*100,"-")</f>
        <v>0</v>
      </c>
      <c r="O10" s="123">
        <v>0</v>
      </c>
      <c r="P10" s="101">
        <f>SUM(Q10:S10)</f>
        <v>33078</v>
      </c>
      <c r="Q10" s="101">
        <v>10886</v>
      </c>
      <c r="R10" s="101">
        <v>22192</v>
      </c>
      <c r="S10" s="101">
        <v>0</v>
      </c>
      <c r="T10" s="102">
        <f>IF(D10&gt;0,P10/D10*100,"-")</f>
        <v>64.159360695166427</v>
      </c>
      <c r="U10" s="101">
        <v>962</v>
      </c>
      <c r="V10" s="99" t="s">
        <v>263</v>
      </c>
      <c r="W10" s="99"/>
      <c r="X10" s="99"/>
      <c r="Y10" s="99"/>
      <c r="Z10" s="99"/>
      <c r="AA10" s="99"/>
      <c r="AB10" s="99"/>
      <c r="AC10" s="99" t="s">
        <v>263</v>
      </c>
      <c r="AD10" s="206" t="s">
        <v>262</v>
      </c>
      <c r="AE10" s="207"/>
    </row>
    <row r="11" spans="1:31" s="103" customFormat="1" ht="13.5" customHeight="1">
      <c r="A11" s="99" t="s">
        <v>17</v>
      </c>
      <c r="B11" s="100" t="s">
        <v>268</v>
      </c>
      <c r="C11" s="99" t="s">
        <v>269</v>
      </c>
      <c r="D11" s="101">
        <f>+SUM(E11,+I11)</f>
        <v>31094</v>
      </c>
      <c r="E11" s="101">
        <f>+SUM(G11+H11)</f>
        <v>5415</v>
      </c>
      <c r="F11" s="125">
        <f>IF(D11&gt;0,E11/D11*100,"-")</f>
        <v>17.414935357303658</v>
      </c>
      <c r="G11" s="101">
        <v>5398</v>
      </c>
      <c r="H11" s="101">
        <v>17</v>
      </c>
      <c r="I11" s="101">
        <f>+SUM(K11,+M11,O11+P11)</f>
        <v>25679</v>
      </c>
      <c r="J11" s="102">
        <f>IF(D11&gt;0,I11/D11*100,"-")</f>
        <v>82.585064642696338</v>
      </c>
      <c r="K11" s="101">
        <v>16236</v>
      </c>
      <c r="L11" s="102">
        <f>IF(D11&gt;0,K11/D11*100,"-")</f>
        <v>52.215861581012412</v>
      </c>
      <c r="M11" s="101">
        <v>330</v>
      </c>
      <c r="N11" s="102">
        <f>IF(D11&gt;0,M11/D11*100,"-")</f>
        <v>1.0612979996140735</v>
      </c>
      <c r="O11" s="123">
        <v>365</v>
      </c>
      <c r="P11" s="101">
        <f>SUM(Q11:S11)</f>
        <v>8748</v>
      </c>
      <c r="Q11" s="101">
        <v>2049</v>
      </c>
      <c r="R11" s="101">
        <v>6699</v>
      </c>
      <c r="S11" s="101">
        <v>0</v>
      </c>
      <c r="T11" s="102">
        <f>IF(D11&gt;0,P11/D11*100,"-")</f>
        <v>28.1340451534058</v>
      </c>
      <c r="U11" s="101">
        <v>276</v>
      </c>
      <c r="V11" s="99" t="s">
        <v>263</v>
      </c>
      <c r="W11" s="99"/>
      <c r="X11" s="99"/>
      <c r="Y11" s="99"/>
      <c r="Z11" s="99" t="s">
        <v>263</v>
      </c>
      <c r="AA11" s="99"/>
      <c r="AB11" s="99"/>
      <c r="AC11" s="99"/>
      <c r="AD11" s="206" t="s">
        <v>262</v>
      </c>
      <c r="AE11" s="207"/>
    </row>
    <row r="12" spans="1:31" s="103" customFormat="1" ht="13.5" customHeight="1">
      <c r="A12" s="99" t="s">
        <v>17</v>
      </c>
      <c r="B12" s="100" t="s">
        <v>270</v>
      </c>
      <c r="C12" s="99" t="s">
        <v>271</v>
      </c>
      <c r="D12" s="101">
        <f>+SUM(E12,+I12)</f>
        <v>58667</v>
      </c>
      <c r="E12" s="101">
        <f>+SUM(G12+H12)</f>
        <v>3735</v>
      </c>
      <c r="F12" s="125">
        <f>IF(D12&gt;0,E12/D12*100,"-")</f>
        <v>6.3664410997664787</v>
      </c>
      <c r="G12" s="101">
        <v>3735</v>
      </c>
      <c r="H12" s="101">
        <v>0</v>
      </c>
      <c r="I12" s="101">
        <f>+SUM(K12,+M12,O12+P12)</f>
        <v>54932</v>
      </c>
      <c r="J12" s="102">
        <f>IF(D12&gt;0,I12/D12*100,"-")</f>
        <v>93.633558900233524</v>
      </c>
      <c r="K12" s="101">
        <v>9761</v>
      </c>
      <c r="L12" s="102">
        <f>IF(D12&gt;0,K12/D12*100,"-")</f>
        <v>16.637973647877001</v>
      </c>
      <c r="M12" s="101">
        <v>0</v>
      </c>
      <c r="N12" s="102">
        <f>IF(D12&gt;0,M12/D12*100,"-")</f>
        <v>0</v>
      </c>
      <c r="O12" s="123">
        <v>501</v>
      </c>
      <c r="P12" s="101">
        <f>SUM(Q12:S12)</f>
        <v>44670</v>
      </c>
      <c r="Q12" s="101">
        <v>19563</v>
      </c>
      <c r="R12" s="101">
        <v>25107</v>
      </c>
      <c r="S12" s="101">
        <v>0</v>
      </c>
      <c r="T12" s="102">
        <f>IF(D12&gt;0,P12/D12*100,"-")</f>
        <v>76.141612831745277</v>
      </c>
      <c r="U12" s="101">
        <v>989</v>
      </c>
      <c r="V12" s="99" t="s">
        <v>263</v>
      </c>
      <c r="W12" s="99"/>
      <c r="X12" s="99"/>
      <c r="Y12" s="99"/>
      <c r="Z12" s="99" t="s">
        <v>263</v>
      </c>
      <c r="AA12" s="99"/>
      <c r="AB12" s="99"/>
      <c r="AC12" s="99"/>
      <c r="AD12" s="206" t="s">
        <v>262</v>
      </c>
      <c r="AE12" s="207"/>
    </row>
    <row r="13" spans="1:31" s="103" customFormat="1" ht="13.5" customHeight="1">
      <c r="A13" s="99" t="s">
        <v>17</v>
      </c>
      <c r="B13" s="100" t="s">
        <v>272</v>
      </c>
      <c r="C13" s="99" t="s">
        <v>273</v>
      </c>
      <c r="D13" s="101">
        <f>+SUM(E13,+I13)</f>
        <v>46728</v>
      </c>
      <c r="E13" s="101">
        <f>+SUM(G13+H13)</f>
        <v>2790</v>
      </c>
      <c r="F13" s="125">
        <f>IF(D13&gt;0,E13/D13*100,"-")</f>
        <v>5.9707241910631739</v>
      </c>
      <c r="G13" s="101">
        <v>2713</v>
      </c>
      <c r="H13" s="101">
        <v>77</v>
      </c>
      <c r="I13" s="101">
        <f>+SUM(K13,+M13,O13+P13)</f>
        <v>43938</v>
      </c>
      <c r="J13" s="102">
        <f>IF(D13&gt;0,I13/D13*100,"-")</f>
        <v>94.029275808936831</v>
      </c>
      <c r="K13" s="101">
        <v>18687</v>
      </c>
      <c r="L13" s="102">
        <f>IF(D13&gt;0,K13/D13*100,"-")</f>
        <v>39.991011813045709</v>
      </c>
      <c r="M13" s="101">
        <v>0</v>
      </c>
      <c r="N13" s="102">
        <f>IF(D13&gt;0,M13/D13*100,"-")</f>
        <v>0</v>
      </c>
      <c r="O13" s="123">
        <v>1930</v>
      </c>
      <c r="P13" s="101">
        <f>SUM(Q13:S13)</f>
        <v>23321</v>
      </c>
      <c r="Q13" s="101">
        <v>7711</v>
      </c>
      <c r="R13" s="101">
        <v>15610</v>
      </c>
      <c r="S13" s="101">
        <v>0</v>
      </c>
      <c r="T13" s="102">
        <f>IF(D13&gt;0,P13/D13*100,"-")</f>
        <v>49.907978085944187</v>
      </c>
      <c r="U13" s="101">
        <v>454</v>
      </c>
      <c r="V13" s="99" t="s">
        <v>263</v>
      </c>
      <c r="W13" s="99"/>
      <c r="X13" s="99"/>
      <c r="Y13" s="99"/>
      <c r="Z13" s="99" t="s">
        <v>263</v>
      </c>
      <c r="AA13" s="99"/>
      <c r="AB13" s="99"/>
      <c r="AC13" s="99"/>
      <c r="AD13" s="206" t="s">
        <v>262</v>
      </c>
      <c r="AE13" s="207"/>
    </row>
    <row r="14" spans="1:31" s="103" customFormat="1" ht="13.5" customHeight="1">
      <c r="A14" s="99" t="s">
        <v>17</v>
      </c>
      <c r="B14" s="100" t="s">
        <v>274</v>
      </c>
      <c r="C14" s="99" t="s">
        <v>275</v>
      </c>
      <c r="D14" s="101">
        <f>+SUM(E14,+I14)</f>
        <v>29205</v>
      </c>
      <c r="E14" s="101">
        <f>+SUM(G14+H14)</f>
        <v>1781</v>
      </c>
      <c r="F14" s="125">
        <f>IF(D14&gt;0,E14/D14*100,"-")</f>
        <v>6.0982708440335553</v>
      </c>
      <c r="G14" s="101">
        <v>1781</v>
      </c>
      <c r="H14" s="101">
        <v>0</v>
      </c>
      <c r="I14" s="101">
        <f>+SUM(K14,+M14,O14+P14)</f>
        <v>27424</v>
      </c>
      <c r="J14" s="102">
        <f>IF(D14&gt;0,I14/D14*100,"-")</f>
        <v>93.901729155966436</v>
      </c>
      <c r="K14" s="101">
        <v>1397</v>
      </c>
      <c r="L14" s="102">
        <f>IF(D14&gt;0,K14/D14*100,"-")</f>
        <v>4.7834274952919014</v>
      </c>
      <c r="M14" s="101">
        <v>0</v>
      </c>
      <c r="N14" s="102">
        <f>IF(D14&gt;0,M14/D14*100,"-")</f>
        <v>0</v>
      </c>
      <c r="O14" s="123">
        <v>3204</v>
      </c>
      <c r="P14" s="101">
        <f>SUM(Q14:S14)</f>
        <v>22823</v>
      </c>
      <c r="Q14" s="101">
        <v>7928</v>
      </c>
      <c r="R14" s="101">
        <v>14895</v>
      </c>
      <c r="S14" s="101">
        <v>0</v>
      </c>
      <c r="T14" s="102">
        <f>IF(D14&gt;0,P14/D14*100,"-")</f>
        <v>78.147577469611377</v>
      </c>
      <c r="U14" s="101">
        <v>276</v>
      </c>
      <c r="V14" s="99" t="s">
        <v>263</v>
      </c>
      <c r="W14" s="99"/>
      <c r="X14" s="99"/>
      <c r="Y14" s="99"/>
      <c r="Z14" s="99" t="s">
        <v>263</v>
      </c>
      <c r="AA14" s="99"/>
      <c r="AB14" s="99"/>
      <c r="AC14" s="99"/>
      <c r="AD14" s="206" t="s">
        <v>262</v>
      </c>
      <c r="AE14" s="207"/>
    </row>
    <row r="15" spans="1:31" s="103" customFormat="1" ht="13.5" customHeight="1">
      <c r="A15" s="99" t="s">
        <v>17</v>
      </c>
      <c r="B15" s="100" t="s">
        <v>276</v>
      </c>
      <c r="C15" s="99" t="s">
        <v>277</v>
      </c>
      <c r="D15" s="101">
        <f>+SUM(E15,+I15)</f>
        <v>63481</v>
      </c>
      <c r="E15" s="101">
        <f>+SUM(G15+H15)</f>
        <v>5340</v>
      </c>
      <c r="F15" s="125">
        <f>IF(D15&gt;0,E15/D15*100,"-")</f>
        <v>8.4119657850380438</v>
      </c>
      <c r="G15" s="101">
        <v>5158</v>
      </c>
      <c r="H15" s="101">
        <v>182</v>
      </c>
      <c r="I15" s="101">
        <f>+SUM(K15,+M15,O15+P15)</f>
        <v>58141</v>
      </c>
      <c r="J15" s="102">
        <f>IF(D15&gt;0,I15/D15*100,"-")</f>
        <v>91.588034214961951</v>
      </c>
      <c r="K15" s="101">
        <v>0</v>
      </c>
      <c r="L15" s="102">
        <f>IF(D15&gt;0,K15/D15*100,"-")</f>
        <v>0</v>
      </c>
      <c r="M15" s="101">
        <v>0</v>
      </c>
      <c r="N15" s="102">
        <f>IF(D15&gt;0,M15/D15*100,"-")</f>
        <v>0</v>
      </c>
      <c r="O15" s="123">
        <v>1855</v>
      </c>
      <c r="P15" s="101">
        <f>SUM(Q15:S15)</f>
        <v>56286</v>
      </c>
      <c r="Q15" s="101">
        <v>17862</v>
      </c>
      <c r="R15" s="101">
        <v>38424</v>
      </c>
      <c r="S15" s="101">
        <v>0</v>
      </c>
      <c r="T15" s="102">
        <f>IF(D15&gt;0,P15/D15*100,"-")</f>
        <v>88.665900033080774</v>
      </c>
      <c r="U15" s="101">
        <v>973</v>
      </c>
      <c r="V15" s="99"/>
      <c r="W15" s="99"/>
      <c r="X15" s="99"/>
      <c r="Y15" s="99" t="s">
        <v>263</v>
      </c>
      <c r="Z15" s="99"/>
      <c r="AA15" s="99"/>
      <c r="AB15" s="99"/>
      <c r="AC15" s="99" t="s">
        <v>263</v>
      </c>
      <c r="AD15" s="206" t="s">
        <v>262</v>
      </c>
      <c r="AE15" s="207"/>
    </row>
    <row r="16" spans="1:31" s="103" customFormat="1" ht="13.5" customHeight="1">
      <c r="A16" s="99" t="s">
        <v>17</v>
      </c>
      <c r="B16" s="100" t="s">
        <v>278</v>
      </c>
      <c r="C16" s="99" t="s">
        <v>279</v>
      </c>
      <c r="D16" s="101">
        <f>+SUM(E16,+I16)</f>
        <v>13302</v>
      </c>
      <c r="E16" s="101">
        <f>+SUM(G16+H16)</f>
        <v>4883</v>
      </c>
      <c r="F16" s="125">
        <f>IF(D16&gt;0,E16/D16*100,"-")</f>
        <v>36.708765599158021</v>
      </c>
      <c r="G16" s="101">
        <v>4883</v>
      </c>
      <c r="H16" s="101">
        <v>0</v>
      </c>
      <c r="I16" s="101">
        <f>+SUM(K16,+M16,O16+P16)</f>
        <v>8419</v>
      </c>
      <c r="J16" s="102">
        <f>IF(D16&gt;0,I16/D16*100,"-")</f>
        <v>63.291234400841979</v>
      </c>
      <c r="K16" s="101">
        <v>0</v>
      </c>
      <c r="L16" s="102">
        <f>IF(D16&gt;0,K16/D16*100,"-")</f>
        <v>0</v>
      </c>
      <c r="M16" s="101">
        <v>0</v>
      </c>
      <c r="N16" s="102">
        <f>IF(D16&gt;0,M16/D16*100,"-")</f>
        <v>0</v>
      </c>
      <c r="O16" s="123">
        <v>346</v>
      </c>
      <c r="P16" s="101">
        <f>SUM(Q16:S16)</f>
        <v>8073</v>
      </c>
      <c r="Q16" s="101">
        <v>2701</v>
      </c>
      <c r="R16" s="101">
        <v>5082</v>
      </c>
      <c r="S16" s="101">
        <v>290</v>
      </c>
      <c r="T16" s="102">
        <f>IF(D16&gt;0,P16/D16*100,"-")</f>
        <v>60.690121786197558</v>
      </c>
      <c r="U16" s="101">
        <v>89</v>
      </c>
      <c r="V16" s="99" t="s">
        <v>263</v>
      </c>
      <c r="W16" s="99"/>
      <c r="X16" s="99"/>
      <c r="Y16" s="99"/>
      <c r="Z16" s="99" t="s">
        <v>263</v>
      </c>
      <c r="AA16" s="99"/>
      <c r="AB16" s="99"/>
      <c r="AC16" s="99"/>
      <c r="AD16" s="206" t="s">
        <v>262</v>
      </c>
      <c r="AE16" s="207"/>
    </row>
    <row r="17" spans="1:31" s="103" customFormat="1" ht="13.5" customHeight="1">
      <c r="A17" s="99" t="s">
        <v>17</v>
      </c>
      <c r="B17" s="100" t="s">
        <v>280</v>
      </c>
      <c r="C17" s="99" t="s">
        <v>281</v>
      </c>
      <c r="D17" s="101">
        <f>+SUM(E17,+I17)</f>
        <v>13975</v>
      </c>
      <c r="E17" s="101">
        <f>+SUM(G17+H17)</f>
        <v>977</v>
      </c>
      <c r="F17" s="125">
        <f>IF(D17&gt;0,E17/D17*100,"-")</f>
        <v>6.9910554561717353</v>
      </c>
      <c r="G17" s="101">
        <v>977</v>
      </c>
      <c r="H17" s="101">
        <v>0</v>
      </c>
      <c r="I17" s="101">
        <f>+SUM(K17,+M17,O17+P17)</f>
        <v>12998</v>
      </c>
      <c r="J17" s="102">
        <f>IF(D17&gt;0,I17/D17*100,"-")</f>
        <v>93.008944543828264</v>
      </c>
      <c r="K17" s="101">
        <v>0</v>
      </c>
      <c r="L17" s="102">
        <f>IF(D17&gt;0,K17/D17*100,"-")</f>
        <v>0</v>
      </c>
      <c r="M17" s="101">
        <v>0</v>
      </c>
      <c r="N17" s="102">
        <f>IF(D17&gt;0,M17/D17*100,"-")</f>
        <v>0</v>
      </c>
      <c r="O17" s="123">
        <v>0</v>
      </c>
      <c r="P17" s="101">
        <f>SUM(Q17:S17)</f>
        <v>12998</v>
      </c>
      <c r="Q17" s="101">
        <v>5767</v>
      </c>
      <c r="R17" s="101">
        <v>7231</v>
      </c>
      <c r="S17" s="101">
        <v>0</v>
      </c>
      <c r="T17" s="102">
        <f>IF(D17&gt;0,P17/D17*100,"-")</f>
        <v>93.008944543828264</v>
      </c>
      <c r="U17" s="101">
        <v>156</v>
      </c>
      <c r="V17" s="99" t="s">
        <v>263</v>
      </c>
      <c r="W17" s="99"/>
      <c r="X17" s="99"/>
      <c r="Y17" s="99"/>
      <c r="Z17" s="99" t="s">
        <v>263</v>
      </c>
      <c r="AA17" s="99"/>
      <c r="AB17" s="99"/>
      <c r="AC17" s="99"/>
      <c r="AD17" s="206" t="s">
        <v>262</v>
      </c>
      <c r="AE17" s="207"/>
    </row>
    <row r="18" spans="1:31" s="103" customFormat="1" ht="13.5" customHeight="1">
      <c r="A18" s="99" t="s">
        <v>17</v>
      </c>
      <c r="B18" s="100" t="s">
        <v>282</v>
      </c>
      <c r="C18" s="99" t="s">
        <v>283</v>
      </c>
      <c r="D18" s="101">
        <f>+SUM(E18,+I18)</f>
        <v>27487</v>
      </c>
      <c r="E18" s="101">
        <f>+SUM(G18+H18)</f>
        <v>3828</v>
      </c>
      <c r="F18" s="125">
        <f>IF(D18&gt;0,E18/D18*100,"-")</f>
        <v>13.926583475824936</v>
      </c>
      <c r="G18" s="101">
        <v>3828</v>
      </c>
      <c r="H18" s="101">
        <v>0</v>
      </c>
      <c r="I18" s="101">
        <f>+SUM(K18,+M18,O18+P18)</f>
        <v>23659</v>
      </c>
      <c r="J18" s="102">
        <f>IF(D18&gt;0,I18/D18*100,"-")</f>
        <v>86.073416524175059</v>
      </c>
      <c r="K18" s="101">
        <v>1926</v>
      </c>
      <c r="L18" s="102">
        <f>IF(D18&gt;0,K18/D18*100,"-")</f>
        <v>7.0069487394040815</v>
      </c>
      <c r="M18" s="101">
        <v>0</v>
      </c>
      <c r="N18" s="102">
        <f>IF(D18&gt;0,M18/D18*100,"-")</f>
        <v>0</v>
      </c>
      <c r="O18" s="123">
        <v>467</v>
      </c>
      <c r="P18" s="101">
        <f>SUM(Q18:S18)</f>
        <v>21266</v>
      </c>
      <c r="Q18" s="101">
        <v>8192</v>
      </c>
      <c r="R18" s="101">
        <v>13074</v>
      </c>
      <c r="S18" s="101">
        <v>0</v>
      </c>
      <c r="T18" s="102">
        <f>IF(D18&gt;0,P18/D18*100,"-")</f>
        <v>77.367482810055662</v>
      </c>
      <c r="U18" s="101">
        <v>220</v>
      </c>
      <c r="V18" s="99" t="s">
        <v>263</v>
      </c>
      <c r="W18" s="99"/>
      <c r="X18" s="99"/>
      <c r="Y18" s="99"/>
      <c r="Z18" s="99" t="s">
        <v>263</v>
      </c>
      <c r="AA18" s="99"/>
      <c r="AB18" s="99"/>
      <c r="AC18" s="99"/>
      <c r="AD18" s="206" t="s">
        <v>262</v>
      </c>
      <c r="AE18" s="207"/>
    </row>
    <row r="19" spans="1:31" s="103" customFormat="1" ht="13.5" customHeight="1">
      <c r="A19" s="99" t="s">
        <v>17</v>
      </c>
      <c r="B19" s="100" t="s">
        <v>284</v>
      </c>
      <c r="C19" s="99" t="s">
        <v>285</v>
      </c>
      <c r="D19" s="101">
        <f>+SUM(E19,+I19)</f>
        <v>3031</v>
      </c>
      <c r="E19" s="101">
        <f>+SUM(G19+H19)</f>
        <v>60</v>
      </c>
      <c r="F19" s="125">
        <f>IF(D19&gt;0,E19/D19*100,"-")</f>
        <v>1.9795447047179151</v>
      </c>
      <c r="G19" s="101">
        <v>49</v>
      </c>
      <c r="H19" s="101">
        <v>11</v>
      </c>
      <c r="I19" s="101">
        <f>+SUM(K19,+M19,O19+P19)</f>
        <v>2971</v>
      </c>
      <c r="J19" s="102">
        <f>IF(D19&gt;0,I19/D19*100,"-")</f>
        <v>98.020455295282076</v>
      </c>
      <c r="K19" s="101">
        <v>2771</v>
      </c>
      <c r="L19" s="102">
        <f>IF(D19&gt;0,K19/D19*100,"-")</f>
        <v>91.421972946222368</v>
      </c>
      <c r="M19" s="101">
        <v>0</v>
      </c>
      <c r="N19" s="102">
        <f>IF(D19&gt;0,M19/D19*100,"-")</f>
        <v>0</v>
      </c>
      <c r="O19" s="123">
        <v>0</v>
      </c>
      <c r="P19" s="101">
        <f>SUM(Q19:S19)</f>
        <v>200</v>
      </c>
      <c r="Q19" s="101">
        <v>0</v>
      </c>
      <c r="R19" s="101">
        <v>169</v>
      </c>
      <c r="S19" s="101">
        <v>31</v>
      </c>
      <c r="T19" s="102">
        <f>IF(D19&gt;0,P19/D19*100,"-")</f>
        <v>6.598482349059716</v>
      </c>
      <c r="U19" s="101">
        <v>26</v>
      </c>
      <c r="V19" s="99" t="s">
        <v>263</v>
      </c>
      <c r="W19" s="99"/>
      <c r="X19" s="99"/>
      <c r="Y19" s="99"/>
      <c r="Z19" s="99" t="s">
        <v>263</v>
      </c>
      <c r="AA19" s="99"/>
      <c r="AB19" s="99"/>
      <c r="AC19" s="99"/>
      <c r="AD19" s="206" t="s">
        <v>262</v>
      </c>
      <c r="AE19" s="207"/>
    </row>
    <row r="20" spans="1:31" s="103" customFormat="1" ht="13.5" customHeight="1">
      <c r="A20" s="99" t="s">
        <v>17</v>
      </c>
      <c r="B20" s="100" t="s">
        <v>286</v>
      </c>
      <c r="C20" s="99" t="s">
        <v>287</v>
      </c>
      <c r="D20" s="101">
        <f>+SUM(E20,+I20)</f>
        <v>18437</v>
      </c>
      <c r="E20" s="101">
        <f>+SUM(G20+H20)</f>
        <v>417</v>
      </c>
      <c r="F20" s="125">
        <f>IF(D20&gt;0,E20/D20*100,"-")</f>
        <v>2.2617562510169766</v>
      </c>
      <c r="G20" s="101">
        <v>417</v>
      </c>
      <c r="H20" s="101">
        <v>0</v>
      </c>
      <c r="I20" s="101">
        <f>+SUM(K20,+M20,O20+P20)</f>
        <v>18020</v>
      </c>
      <c r="J20" s="102">
        <f>IF(D20&gt;0,I20/D20*100,"-")</f>
        <v>97.738243748983024</v>
      </c>
      <c r="K20" s="101">
        <v>15014</v>
      </c>
      <c r="L20" s="102">
        <f>IF(D20&gt;0,K20/D20*100,"-")</f>
        <v>81.434072788414596</v>
      </c>
      <c r="M20" s="101">
        <v>0</v>
      </c>
      <c r="N20" s="102">
        <f>IF(D20&gt;0,M20/D20*100,"-")</f>
        <v>0</v>
      </c>
      <c r="O20" s="123">
        <v>0</v>
      </c>
      <c r="P20" s="101">
        <f>SUM(Q20:S20)</f>
        <v>3006</v>
      </c>
      <c r="Q20" s="101">
        <v>715</v>
      </c>
      <c r="R20" s="101">
        <v>2291</v>
      </c>
      <c r="S20" s="101">
        <v>0</v>
      </c>
      <c r="T20" s="102">
        <f>IF(D20&gt;0,P20/D20*100,"-")</f>
        <v>16.304170960568424</v>
      </c>
      <c r="U20" s="101">
        <v>507</v>
      </c>
      <c r="V20" s="99" t="s">
        <v>263</v>
      </c>
      <c r="W20" s="99"/>
      <c r="X20" s="99"/>
      <c r="Y20" s="99"/>
      <c r="Z20" s="99"/>
      <c r="AA20" s="99"/>
      <c r="AB20" s="99"/>
      <c r="AC20" s="99" t="s">
        <v>263</v>
      </c>
      <c r="AD20" s="206" t="s">
        <v>262</v>
      </c>
      <c r="AE20" s="207"/>
    </row>
    <row r="21" spans="1:31" s="103" customFormat="1" ht="13.5" customHeight="1">
      <c r="A21" s="99" t="s">
        <v>17</v>
      </c>
      <c r="B21" s="100" t="s">
        <v>288</v>
      </c>
      <c r="C21" s="99" t="s">
        <v>289</v>
      </c>
      <c r="D21" s="101">
        <f>+SUM(E21,+I21)</f>
        <v>23606</v>
      </c>
      <c r="E21" s="101">
        <f>+SUM(G21+H21)</f>
        <v>1757</v>
      </c>
      <c r="F21" s="125">
        <f>IF(D21&gt;0,E21/D21*100,"-")</f>
        <v>7.4430229602643392</v>
      </c>
      <c r="G21" s="101">
        <v>1757</v>
      </c>
      <c r="H21" s="101">
        <v>0</v>
      </c>
      <c r="I21" s="101">
        <f>+SUM(K21,+M21,O21+P21)</f>
        <v>21849</v>
      </c>
      <c r="J21" s="102">
        <f>IF(D21&gt;0,I21/D21*100,"-")</f>
        <v>92.556977039735656</v>
      </c>
      <c r="K21" s="101">
        <v>7070</v>
      </c>
      <c r="L21" s="102">
        <f>IF(D21&gt;0,K21/D21*100,"-")</f>
        <v>29.950012708633402</v>
      </c>
      <c r="M21" s="101">
        <v>0</v>
      </c>
      <c r="N21" s="102">
        <f>IF(D21&gt;0,M21/D21*100,"-")</f>
        <v>0</v>
      </c>
      <c r="O21" s="123">
        <v>127</v>
      </c>
      <c r="P21" s="101">
        <f>SUM(Q21:S21)</f>
        <v>14652</v>
      </c>
      <c r="Q21" s="101">
        <v>4302</v>
      </c>
      <c r="R21" s="101">
        <v>10350</v>
      </c>
      <c r="S21" s="101">
        <v>0</v>
      </c>
      <c r="T21" s="102">
        <f>IF(D21&gt;0,P21/D21*100,"-")</f>
        <v>62.068965517241381</v>
      </c>
      <c r="U21" s="101">
        <v>350</v>
      </c>
      <c r="V21" s="99" t="s">
        <v>263</v>
      </c>
      <c r="W21" s="99"/>
      <c r="X21" s="99"/>
      <c r="Y21" s="99"/>
      <c r="Z21" s="99" t="s">
        <v>263</v>
      </c>
      <c r="AA21" s="99"/>
      <c r="AB21" s="99"/>
      <c r="AC21" s="99"/>
      <c r="AD21" s="206" t="s">
        <v>262</v>
      </c>
      <c r="AE21" s="207"/>
    </row>
    <row r="22" spans="1:31" s="103" customFormat="1" ht="13.5" customHeight="1">
      <c r="A22" s="99" t="s">
        <v>17</v>
      </c>
      <c r="B22" s="100" t="s">
        <v>290</v>
      </c>
      <c r="C22" s="99" t="s">
        <v>291</v>
      </c>
      <c r="D22" s="101">
        <f>+SUM(E22,+I22)</f>
        <v>8563</v>
      </c>
      <c r="E22" s="101">
        <f>+SUM(G22+H22)</f>
        <v>1952</v>
      </c>
      <c r="F22" s="125">
        <f>IF(D22&gt;0,E22/D22*100,"-")</f>
        <v>22.795749153334111</v>
      </c>
      <c r="G22" s="101">
        <v>1952</v>
      </c>
      <c r="H22" s="101">
        <v>0</v>
      </c>
      <c r="I22" s="101">
        <f>+SUM(K22,+M22,O22+P22)</f>
        <v>6611</v>
      </c>
      <c r="J22" s="102">
        <f>IF(D22&gt;0,I22/D22*100,"-")</f>
        <v>77.204250846665886</v>
      </c>
      <c r="K22" s="101">
        <v>3127</v>
      </c>
      <c r="L22" s="102">
        <f>IF(D22&gt;0,K22/D22*100,"-")</f>
        <v>36.517575616022427</v>
      </c>
      <c r="M22" s="101">
        <v>0</v>
      </c>
      <c r="N22" s="102">
        <f>IF(D22&gt;0,M22/D22*100,"-")</f>
        <v>0</v>
      </c>
      <c r="O22" s="123">
        <v>0</v>
      </c>
      <c r="P22" s="101">
        <f>SUM(Q22:S22)</f>
        <v>3484</v>
      </c>
      <c r="Q22" s="101">
        <v>471</v>
      </c>
      <c r="R22" s="101">
        <v>3013</v>
      </c>
      <c r="S22" s="101">
        <v>0</v>
      </c>
      <c r="T22" s="102">
        <f>IF(D22&gt;0,P22/D22*100,"-")</f>
        <v>40.686675230643466</v>
      </c>
      <c r="U22" s="101">
        <v>164</v>
      </c>
      <c r="V22" s="99" t="s">
        <v>263</v>
      </c>
      <c r="W22" s="99"/>
      <c r="X22" s="99"/>
      <c r="Y22" s="99"/>
      <c r="Z22" s="99" t="s">
        <v>263</v>
      </c>
      <c r="AA22" s="99"/>
      <c r="AB22" s="99"/>
      <c r="AC22" s="99"/>
      <c r="AD22" s="206" t="s">
        <v>262</v>
      </c>
      <c r="AE22" s="207"/>
    </row>
    <row r="23" spans="1:31" s="103" customFormat="1" ht="13.5" customHeight="1">
      <c r="A23" s="99" t="s">
        <v>17</v>
      </c>
      <c r="B23" s="100" t="s">
        <v>292</v>
      </c>
      <c r="C23" s="99" t="s">
        <v>293</v>
      </c>
      <c r="D23" s="101">
        <f>+SUM(E23,+I23)</f>
        <v>22535</v>
      </c>
      <c r="E23" s="101">
        <f>+SUM(G23+H23)</f>
        <v>1256</v>
      </c>
      <c r="F23" s="125">
        <f>IF(D23&gt;0,E23/D23*100,"-")</f>
        <v>5.5735522520523624</v>
      </c>
      <c r="G23" s="101">
        <v>1256</v>
      </c>
      <c r="H23" s="101">
        <v>0</v>
      </c>
      <c r="I23" s="101">
        <f>+SUM(K23,+M23,O23+P23)</f>
        <v>21279</v>
      </c>
      <c r="J23" s="102">
        <f>IF(D23&gt;0,I23/D23*100,"-")</f>
        <v>94.426447747947634</v>
      </c>
      <c r="K23" s="101">
        <v>13101</v>
      </c>
      <c r="L23" s="102">
        <f>IF(D23&gt;0,K23/D23*100,"-")</f>
        <v>58.136232527179942</v>
      </c>
      <c r="M23" s="101">
        <v>0</v>
      </c>
      <c r="N23" s="102">
        <f>IF(D23&gt;0,M23/D23*100,"-")</f>
        <v>0</v>
      </c>
      <c r="O23" s="123">
        <v>0</v>
      </c>
      <c r="P23" s="101">
        <f>SUM(Q23:S23)</f>
        <v>8178</v>
      </c>
      <c r="Q23" s="101">
        <v>3888</v>
      </c>
      <c r="R23" s="101">
        <v>4290</v>
      </c>
      <c r="S23" s="101">
        <v>0</v>
      </c>
      <c r="T23" s="102">
        <f>IF(D23&gt;0,P23/D23*100,"-")</f>
        <v>36.290215220767699</v>
      </c>
      <c r="U23" s="101">
        <v>681</v>
      </c>
      <c r="V23" s="99" t="s">
        <v>263</v>
      </c>
      <c r="W23" s="99"/>
      <c r="X23" s="99"/>
      <c r="Y23" s="99"/>
      <c r="Z23" s="99"/>
      <c r="AA23" s="99"/>
      <c r="AB23" s="99"/>
      <c r="AC23" s="99" t="s">
        <v>263</v>
      </c>
      <c r="AD23" s="206" t="s">
        <v>262</v>
      </c>
      <c r="AE23" s="207"/>
    </row>
    <row r="24" spans="1:31" s="103" customFormat="1" ht="13.5" customHeight="1">
      <c r="A24" s="99" t="s">
        <v>17</v>
      </c>
      <c r="B24" s="100" t="s">
        <v>294</v>
      </c>
      <c r="C24" s="99" t="s">
        <v>295</v>
      </c>
      <c r="D24" s="101">
        <f>+SUM(E24,+I24)</f>
        <v>17975</v>
      </c>
      <c r="E24" s="101">
        <f>+SUM(G24+H24)</f>
        <v>5381</v>
      </c>
      <c r="F24" s="125">
        <f>IF(D24&gt;0,E24/D24*100,"-")</f>
        <v>29.936022253129345</v>
      </c>
      <c r="G24" s="101">
        <v>5296</v>
      </c>
      <c r="H24" s="101">
        <v>85</v>
      </c>
      <c r="I24" s="101">
        <f>+SUM(K24,+M24,O24+P24)</f>
        <v>12594</v>
      </c>
      <c r="J24" s="102">
        <f>IF(D24&gt;0,I24/D24*100,"-")</f>
        <v>70.063977746870648</v>
      </c>
      <c r="K24" s="101">
        <v>1640</v>
      </c>
      <c r="L24" s="102">
        <f>IF(D24&gt;0,K24/D24*100,"-")</f>
        <v>9.1237830319888733</v>
      </c>
      <c r="M24" s="101">
        <v>0</v>
      </c>
      <c r="N24" s="102">
        <f>IF(D24&gt;0,M24/D24*100,"-")</f>
        <v>0</v>
      </c>
      <c r="O24" s="123">
        <v>472</v>
      </c>
      <c r="P24" s="101">
        <f>SUM(Q24:S24)</f>
        <v>10482</v>
      </c>
      <c r="Q24" s="101">
        <v>0</v>
      </c>
      <c r="R24" s="101">
        <v>10482</v>
      </c>
      <c r="S24" s="101">
        <v>0</v>
      </c>
      <c r="T24" s="102">
        <f>IF(D24&gt;0,P24/D24*100,"-")</f>
        <v>58.314325452016689</v>
      </c>
      <c r="U24" s="101">
        <v>188</v>
      </c>
      <c r="V24" s="99" t="s">
        <v>263</v>
      </c>
      <c r="W24" s="99"/>
      <c r="X24" s="99"/>
      <c r="Y24" s="99"/>
      <c r="Z24" s="99" t="s">
        <v>263</v>
      </c>
      <c r="AA24" s="99"/>
      <c r="AB24" s="99"/>
      <c r="AC24" s="99"/>
      <c r="AD24" s="206" t="s">
        <v>262</v>
      </c>
      <c r="AE24" s="207"/>
    </row>
    <row r="25" spans="1:31" s="103" customFormat="1" ht="13.5" customHeight="1">
      <c r="A25" s="99"/>
      <c r="B25" s="100"/>
      <c r="C25" s="99"/>
      <c r="D25" s="101"/>
      <c r="E25" s="101"/>
      <c r="F25" s="125"/>
      <c r="G25" s="101"/>
      <c r="H25" s="101"/>
      <c r="I25" s="101"/>
      <c r="J25" s="102"/>
      <c r="K25" s="101"/>
      <c r="L25" s="102"/>
      <c r="M25" s="101"/>
      <c r="N25" s="102"/>
      <c r="O25" s="123"/>
      <c r="P25" s="101"/>
      <c r="Q25" s="101"/>
      <c r="R25" s="101"/>
      <c r="S25" s="101"/>
      <c r="T25" s="102"/>
      <c r="U25" s="101"/>
      <c r="V25" s="99"/>
      <c r="W25" s="99"/>
      <c r="X25" s="99"/>
      <c r="Y25" s="99"/>
      <c r="Z25" s="99"/>
      <c r="AA25" s="99"/>
      <c r="AB25" s="99"/>
      <c r="AC25" s="99"/>
      <c r="AD25" s="207"/>
      <c r="AE25" s="207"/>
    </row>
    <row r="26" spans="1:31" s="103" customFormat="1" ht="13.5" customHeight="1">
      <c r="A26" s="99"/>
      <c r="B26" s="100"/>
      <c r="C26" s="99"/>
      <c r="D26" s="101"/>
      <c r="E26" s="101"/>
      <c r="F26" s="125"/>
      <c r="G26" s="101"/>
      <c r="H26" s="101"/>
      <c r="I26" s="101"/>
      <c r="J26" s="102"/>
      <c r="K26" s="101"/>
      <c r="L26" s="102"/>
      <c r="M26" s="101"/>
      <c r="N26" s="102"/>
      <c r="O26" s="123"/>
      <c r="P26" s="101"/>
      <c r="Q26" s="101"/>
      <c r="R26" s="101"/>
      <c r="S26" s="101"/>
      <c r="T26" s="102"/>
      <c r="U26" s="101"/>
      <c r="V26" s="99"/>
      <c r="W26" s="99"/>
      <c r="X26" s="99"/>
      <c r="Y26" s="99"/>
      <c r="Z26" s="99"/>
      <c r="AA26" s="99"/>
      <c r="AB26" s="99"/>
      <c r="AC26" s="99"/>
      <c r="AD26" s="207"/>
      <c r="AE26" s="207"/>
    </row>
    <row r="27" spans="1:31" s="103" customFormat="1" ht="13.5" customHeight="1">
      <c r="A27" s="99"/>
      <c r="B27" s="100"/>
      <c r="C27" s="99"/>
      <c r="D27" s="101"/>
      <c r="E27" s="101"/>
      <c r="F27" s="125"/>
      <c r="G27" s="101"/>
      <c r="H27" s="101"/>
      <c r="I27" s="101"/>
      <c r="J27" s="102"/>
      <c r="K27" s="101"/>
      <c r="L27" s="102"/>
      <c r="M27" s="101"/>
      <c r="N27" s="102"/>
      <c r="O27" s="123"/>
      <c r="P27" s="101"/>
      <c r="Q27" s="101"/>
      <c r="R27" s="101"/>
      <c r="S27" s="101"/>
      <c r="T27" s="102"/>
      <c r="U27" s="101"/>
      <c r="V27" s="99"/>
      <c r="W27" s="99"/>
      <c r="X27" s="99"/>
      <c r="Y27" s="99"/>
      <c r="Z27" s="99"/>
      <c r="AA27" s="99"/>
      <c r="AB27" s="99"/>
      <c r="AC27" s="99"/>
      <c r="AD27" s="207"/>
      <c r="AE27" s="207"/>
    </row>
    <row r="28" spans="1:31" s="103" customFormat="1" ht="13.5" customHeight="1">
      <c r="A28" s="99"/>
      <c r="B28" s="100"/>
      <c r="C28" s="99"/>
      <c r="D28" s="101"/>
      <c r="E28" s="101"/>
      <c r="F28" s="125"/>
      <c r="G28" s="101"/>
      <c r="H28" s="101"/>
      <c r="I28" s="101"/>
      <c r="J28" s="102"/>
      <c r="K28" s="101"/>
      <c r="L28" s="102"/>
      <c r="M28" s="101"/>
      <c r="N28" s="102"/>
      <c r="O28" s="123"/>
      <c r="P28" s="101"/>
      <c r="Q28" s="101"/>
      <c r="R28" s="101"/>
      <c r="S28" s="101"/>
      <c r="T28" s="102"/>
      <c r="U28" s="101"/>
      <c r="V28" s="99"/>
      <c r="W28" s="99"/>
      <c r="X28" s="99"/>
      <c r="Y28" s="99"/>
      <c r="Z28" s="99"/>
      <c r="AA28" s="99"/>
      <c r="AB28" s="99"/>
      <c r="AC28" s="99"/>
      <c r="AD28" s="207"/>
      <c r="AE28" s="207"/>
    </row>
    <row r="29" spans="1:31" s="103" customFormat="1" ht="13.5" customHeight="1">
      <c r="A29" s="99"/>
      <c r="B29" s="100"/>
      <c r="C29" s="99"/>
      <c r="D29" s="101"/>
      <c r="E29" s="101"/>
      <c r="F29" s="125"/>
      <c r="G29" s="101"/>
      <c r="H29" s="101"/>
      <c r="I29" s="101"/>
      <c r="J29" s="102"/>
      <c r="K29" s="101"/>
      <c r="L29" s="102"/>
      <c r="M29" s="101"/>
      <c r="N29" s="102"/>
      <c r="O29" s="123"/>
      <c r="P29" s="101"/>
      <c r="Q29" s="101"/>
      <c r="R29" s="101"/>
      <c r="S29" s="101"/>
      <c r="T29" s="102"/>
      <c r="U29" s="101"/>
      <c r="V29" s="99"/>
      <c r="W29" s="99"/>
      <c r="X29" s="99"/>
      <c r="Y29" s="99"/>
      <c r="Z29" s="99"/>
      <c r="AA29" s="99"/>
      <c r="AB29" s="99"/>
      <c r="AC29" s="99"/>
      <c r="AD29" s="207"/>
      <c r="AE29" s="207"/>
    </row>
    <row r="30" spans="1:31" s="103" customFormat="1" ht="13.5" customHeight="1">
      <c r="A30" s="99"/>
      <c r="B30" s="100"/>
      <c r="C30" s="99"/>
      <c r="D30" s="101"/>
      <c r="E30" s="101"/>
      <c r="F30" s="125"/>
      <c r="G30" s="101"/>
      <c r="H30" s="101"/>
      <c r="I30" s="101"/>
      <c r="J30" s="102"/>
      <c r="K30" s="101"/>
      <c r="L30" s="102"/>
      <c r="M30" s="101"/>
      <c r="N30" s="102"/>
      <c r="O30" s="123"/>
      <c r="P30" s="101"/>
      <c r="Q30" s="101"/>
      <c r="R30" s="101"/>
      <c r="S30" s="101"/>
      <c r="T30" s="102"/>
      <c r="U30" s="101"/>
      <c r="V30" s="99"/>
      <c r="W30" s="99"/>
      <c r="X30" s="99"/>
      <c r="Y30" s="99"/>
      <c r="Z30" s="99"/>
      <c r="AA30" s="99"/>
      <c r="AB30" s="99"/>
      <c r="AC30" s="99"/>
      <c r="AD30" s="207"/>
      <c r="AE30" s="207"/>
    </row>
    <row r="31" spans="1:31" s="103" customFormat="1" ht="13.5" customHeight="1">
      <c r="A31" s="99"/>
      <c r="B31" s="100"/>
      <c r="C31" s="99"/>
      <c r="D31" s="101"/>
      <c r="E31" s="101"/>
      <c r="F31" s="125"/>
      <c r="G31" s="101"/>
      <c r="H31" s="101"/>
      <c r="I31" s="101"/>
      <c r="J31" s="102"/>
      <c r="K31" s="101"/>
      <c r="L31" s="102"/>
      <c r="M31" s="101"/>
      <c r="N31" s="102"/>
      <c r="O31" s="123"/>
      <c r="P31" s="101"/>
      <c r="Q31" s="101"/>
      <c r="R31" s="101"/>
      <c r="S31" s="101"/>
      <c r="T31" s="102"/>
      <c r="U31" s="101"/>
      <c r="V31" s="99"/>
      <c r="W31" s="99"/>
      <c r="X31" s="99"/>
      <c r="Y31" s="99"/>
      <c r="Z31" s="99"/>
      <c r="AA31" s="99"/>
      <c r="AB31" s="99"/>
      <c r="AC31" s="99"/>
      <c r="AD31" s="207"/>
      <c r="AE31" s="207"/>
    </row>
    <row r="32" spans="1:31" s="103" customFormat="1" ht="13.5" customHeight="1">
      <c r="A32" s="99"/>
      <c r="B32" s="100"/>
      <c r="C32" s="99"/>
      <c r="D32" s="101"/>
      <c r="E32" s="101"/>
      <c r="F32" s="125"/>
      <c r="G32" s="101"/>
      <c r="H32" s="101"/>
      <c r="I32" s="101"/>
      <c r="J32" s="102"/>
      <c r="K32" s="101"/>
      <c r="L32" s="102"/>
      <c r="M32" s="101"/>
      <c r="N32" s="102"/>
      <c r="O32" s="123"/>
      <c r="P32" s="101"/>
      <c r="Q32" s="101"/>
      <c r="R32" s="101"/>
      <c r="S32" s="101"/>
      <c r="T32" s="102"/>
      <c r="U32" s="101"/>
      <c r="V32" s="99"/>
      <c r="W32" s="99"/>
      <c r="X32" s="99"/>
      <c r="Y32" s="99"/>
      <c r="Z32" s="99"/>
      <c r="AA32" s="99"/>
      <c r="AB32" s="99"/>
      <c r="AC32" s="99"/>
      <c r="AD32" s="207"/>
      <c r="AE32" s="207"/>
    </row>
    <row r="33" spans="1:31" s="103" customFormat="1" ht="13.5" customHeight="1">
      <c r="A33" s="99"/>
      <c r="B33" s="100"/>
      <c r="C33" s="99"/>
      <c r="D33" s="101"/>
      <c r="E33" s="101"/>
      <c r="F33" s="125"/>
      <c r="G33" s="101"/>
      <c r="H33" s="101"/>
      <c r="I33" s="101"/>
      <c r="J33" s="102"/>
      <c r="K33" s="101"/>
      <c r="L33" s="102"/>
      <c r="M33" s="101"/>
      <c r="N33" s="102"/>
      <c r="O33" s="123"/>
      <c r="P33" s="101"/>
      <c r="Q33" s="101"/>
      <c r="R33" s="101"/>
      <c r="S33" s="101"/>
      <c r="T33" s="102"/>
      <c r="U33" s="101"/>
      <c r="V33" s="99"/>
      <c r="W33" s="99"/>
      <c r="X33" s="99"/>
      <c r="Y33" s="99"/>
      <c r="Z33" s="99"/>
      <c r="AA33" s="99"/>
      <c r="AB33" s="99"/>
      <c r="AC33" s="99"/>
      <c r="AD33" s="207"/>
      <c r="AE33" s="207"/>
    </row>
    <row r="34" spans="1:31" s="103" customFormat="1" ht="13.5" customHeight="1">
      <c r="A34" s="99"/>
      <c r="B34" s="100"/>
      <c r="C34" s="99"/>
      <c r="D34" s="101"/>
      <c r="E34" s="101"/>
      <c r="F34" s="125"/>
      <c r="G34" s="101"/>
      <c r="H34" s="101"/>
      <c r="I34" s="101"/>
      <c r="J34" s="102"/>
      <c r="K34" s="101"/>
      <c r="L34" s="102"/>
      <c r="M34" s="101"/>
      <c r="N34" s="102"/>
      <c r="O34" s="123"/>
      <c r="P34" s="101"/>
      <c r="Q34" s="101"/>
      <c r="R34" s="101"/>
      <c r="S34" s="101"/>
      <c r="T34" s="102"/>
      <c r="U34" s="101"/>
      <c r="V34" s="99"/>
      <c r="W34" s="99"/>
      <c r="X34" s="99"/>
      <c r="Y34" s="99"/>
      <c r="Z34" s="99"/>
      <c r="AA34" s="99"/>
      <c r="AB34" s="99"/>
      <c r="AC34" s="99"/>
      <c r="AD34" s="207"/>
      <c r="AE34" s="207"/>
    </row>
    <row r="35" spans="1:31" s="103" customFormat="1" ht="13.5" customHeight="1">
      <c r="A35" s="99"/>
      <c r="B35" s="100"/>
      <c r="C35" s="99"/>
      <c r="D35" s="101"/>
      <c r="E35" s="101"/>
      <c r="F35" s="125"/>
      <c r="G35" s="101"/>
      <c r="H35" s="101"/>
      <c r="I35" s="101"/>
      <c r="J35" s="102"/>
      <c r="K35" s="101"/>
      <c r="L35" s="102"/>
      <c r="M35" s="101"/>
      <c r="N35" s="102"/>
      <c r="O35" s="123"/>
      <c r="P35" s="101"/>
      <c r="Q35" s="101"/>
      <c r="R35" s="101"/>
      <c r="S35" s="101"/>
      <c r="T35" s="102"/>
      <c r="U35" s="101"/>
      <c r="V35" s="99"/>
      <c r="W35" s="99"/>
      <c r="X35" s="99"/>
      <c r="Y35" s="99"/>
      <c r="Z35" s="99"/>
      <c r="AA35" s="99"/>
      <c r="AB35" s="99"/>
      <c r="AC35" s="99"/>
      <c r="AD35" s="207"/>
      <c r="AE35" s="207"/>
    </row>
    <row r="36" spans="1:31" s="103" customFormat="1" ht="13.5" customHeight="1">
      <c r="A36" s="99"/>
      <c r="B36" s="100"/>
      <c r="C36" s="99"/>
      <c r="D36" s="101"/>
      <c r="E36" s="101"/>
      <c r="F36" s="125"/>
      <c r="G36" s="101"/>
      <c r="H36" s="101"/>
      <c r="I36" s="101"/>
      <c r="J36" s="102"/>
      <c r="K36" s="101"/>
      <c r="L36" s="102"/>
      <c r="M36" s="101"/>
      <c r="N36" s="102"/>
      <c r="O36" s="123"/>
      <c r="P36" s="101"/>
      <c r="Q36" s="101"/>
      <c r="R36" s="101"/>
      <c r="S36" s="101"/>
      <c r="T36" s="102"/>
      <c r="U36" s="101"/>
      <c r="V36" s="99"/>
      <c r="W36" s="99"/>
      <c r="X36" s="99"/>
      <c r="Y36" s="99"/>
      <c r="Z36" s="99"/>
      <c r="AA36" s="99"/>
      <c r="AB36" s="99"/>
      <c r="AC36" s="99"/>
      <c r="AD36" s="207"/>
      <c r="AE36" s="207"/>
    </row>
    <row r="37" spans="1:31" s="103" customFormat="1" ht="13.5" customHeight="1">
      <c r="A37" s="99"/>
      <c r="B37" s="100"/>
      <c r="C37" s="99"/>
      <c r="D37" s="101"/>
      <c r="E37" s="101"/>
      <c r="F37" s="125"/>
      <c r="G37" s="101"/>
      <c r="H37" s="101"/>
      <c r="I37" s="101"/>
      <c r="J37" s="102"/>
      <c r="K37" s="101"/>
      <c r="L37" s="102"/>
      <c r="M37" s="101"/>
      <c r="N37" s="102"/>
      <c r="O37" s="123"/>
      <c r="P37" s="101"/>
      <c r="Q37" s="101"/>
      <c r="R37" s="101"/>
      <c r="S37" s="101"/>
      <c r="T37" s="102"/>
      <c r="U37" s="101"/>
      <c r="V37" s="99"/>
      <c r="W37" s="99"/>
      <c r="X37" s="99"/>
      <c r="Y37" s="99"/>
      <c r="Z37" s="99"/>
      <c r="AA37" s="99"/>
      <c r="AB37" s="99"/>
      <c r="AC37" s="99"/>
      <c r="AD37" s="207"/>
      <c r="AE37" s="207"/>
    </row>
    <row r="38" spans="1:31" s="103" customFormat="1" ht="13.5" customHeight="1">
      <c r="A38" s="99"/>
      <c r="B38" s="100"/>
      <c r="C38" s="99"/>
      <c r="D38" s="101"/>
      <c r="E38" s="101"/>
      <c r="F38" s="125"/>
      <c r="G38" s="101"/>
      <c r="H38" s="101"/>
      <c r="I38" s="101"/>
      <c r="J38" s="102"/>
      <c r="K38" s="101"/>
      <c r="L38" s="102"/>
      <c r="M38" s="101"/>
      <c r="N38" s="102"/>
      <c r="O38" s="123"/>
      <c r="P38" s="101"/>
      <c r="Q38" s="101"/>
      <c r="R38" s="101"/>
      <c r="S38" s="101"/>
      <c r="T38" s="102"/>
      <c r="U38" s="101"/>
      <c r="V38" s="99"/>
      <c r="W38" s="99"/>
      <c r="X38" s="99"/>
      <c r="Y38" s="99"/>
      <c r="Z38" s="99"/>
      <c r="AA38" s="99"/>
      <c r="AB38" s="99"/>
      <c r="AC38" s="99"/>
      <c r="AD38" s="207"/>
      <c r="AE38" s="207"/>
    </row>
    <row r="39" spans="1:31" s="103" customFormat="1" ht="13.5" customHeight="1">
      <c r="A39" s="99"/>
      <c r="B39" s="100"/>
      <c r="C39" s="99"/>
      <c r="D39" s="101"/>
      <c r="E39" s="101"/>
      <c r="F39" s="125"/>
      <c r="G39" s="101"/>
      <c r="H39" s="101"/>
      <c r="I39" s="101"/>
      <c r="J39" s="102"/>
      <c r="K39" s="101"/>
      <c r="L39" s="102"/>
      <c r="M39" s="101"/>
      <c r="N39" s="102"/>
      <c r="O39" s="123"/>
      <c r="P39" s="101"/>
      <c r="Q39" s="101"/>
      <c r="R39" s="101"/>
      <c r="S39" s="101"/>
      <c r="T39" s="102"/>
      <c r="U39" s="101"/>
      <c r="V39" s="99"/>
      <c r="W39" s="99"/>
      <c r="X39" s="99"/>
      <c r="Y39" s="99"/>
      <c r="Z39" s="99"/>
      <c r="AA39" s="99"/>
      <c r="AB39" s="99"/>
      <c r="AC39" s="99"/>
      <c r="AD39" s="207"/>
      <c r="AE39" s="207"/>
    </row>
    <row r="40" spans="1:31" s="103" customFormat="1" ht="13.5" customHeight="1">
      <c r="A40" s="99"/>
      <c r="B40" s="100"/>
      <c r="C40" s="99"/>
      <c r="D40" s="101"/>
      <c r="E40" s="101"/>
      <c r="F40" s="125"/>
      <c r="G40" s="101"/>
      <c r="H40" s="101"/>
      <c r="I40" s="101"/>
      <c r="J40" s="102"/>
      <c r="K40" s="101"/>
      <c r="L40" s="102"/>
      <c r="M40" s="101"/>
      <c r="N40" s="102"/>
      <c r="O40" s="123"/>
      <c r="P40" s="101"/>
      <c r="Q40" s="101"/>
      <c r="R40" s="101"/>
      <c r="S40" s="101"/>
      <c r="T40" s="102"/>
      <c r="U40" s="101"/>
      <c r="V40" s="99"/>
      <c r="W40" s="99"/>
      <c r="X40" s="99"/>
      <c r="Y40" s="99"/>
      <c r="Z40" s="99"/>
      <c r="AA40" s="99"/>
      <c r="AB40" s="99"/>
      <c r="AC40" s="99"/>
      <c r="AD40" s="207"/>
      <c r="AE40" s="207"/>
    </row>
    <row r="41" spans="1:31" s="103" customFormat="1" ht="13.5" customHeight="1">
      <c r="A41" s="99"/>
      <c r="B41" s="100"/>
      <c r="C41" s="99"/>
      <c r="D41" s="101"/>
      <c r="E41" s="101"/>
      <c r="F41" s="125"/>
      <c r="G41" s="101"/>
      <c r="H41" s="101"/>
      <c r="I41" s="101"/>
      <c r="J41" s="102"/>
      <c r="K41" s="101"/>
      <c r="L41" s="102"/>
      <c r="M41" s="101"/>
      <c r="N41" s="102"/>
      <c r="O41" s="123"/>
      <c r="P41" s="101"/>
      <c r="Q41" s="101"/>
      <c r="R41" s="101"/>
      <c r="S41" s="101"/>
      <c r="T41" s="102"/>
      <c r="U41" s="101"/>
      <c r="V41" s="99"/>
      <c r="W41" s="99"/>
      <c r="X41" s="99"/>
      <c r="Y41" s="99"/>
      <c r="Z41" s="99"/>
      <c r="AA41" s="99"/>
      <c r="AB41" s="99"/>
      <c r="AC41" s="99"/>
      <c r="AD41" s="207"/>
      <c r="AE41" s="207"/>
    </row>
    <row r="42" spans="1:31" s="103" customFormat="1" ht="13.5" customHeight="1">
      <c r="A42" s="99"/>
      <c r="B42" s="100"/>
      <c r="C42" s="99"/>
      <c r="D42" s="101"/>
      <c r="E42" s="101"/>
      <c r="F42" s="125"/>
      <c r="G42" s="101"/>
      <c r="H42" s="101"/>
      <c r="I42" s="101"/>
      <c r="J42" s="102"/>
      <c r="K42" s="101"/>
      <c r="L42" s="102"/>
      <c r="M42" s="101"/>
      <c r="N42" s="102"/>
      <c r="O42" s="123"/>
      <c r="P42" s="101"/>
      <c r="Q42" s="101"/>
      <c r="R42" s="101"/>
      <c r="S42" s="101"/>
      <c r="T42" s="102"/>
      <c r="U42" s="101"/>
      <c r="V42" s="99"/>
      <c r="W42" s="99"/>
      <c r="X42" s="99"/>
      <c r="Y42" s="99"/>
      <c r="Z42" s="99"/>
      <c r="AA42" s="99"/>
      <c r="AB42" s="99"/>
      <c r="AC42" s="99"/>
      <c r="AD42" s="207"/>
      <c r="AE42" s="207"/>
    </row>
    <row r="43" spans="1:31" s="103" customFormat="1" ht="13.5" customHeight="1">
      <c r="A43" s="99"/>
      <c r="B43" s="100"/>
      <c r="C43" s="99"/>
      <c r="D43" s="101"/>
      <c r="E43" s="101"/>
      <c r="F43" s="125"/>
      <c r="G43" s="101"/>
      <c r="H43" s="101"/>
      <c r="I43" s="101"/>
      <c r="J43" s="102"/>
      <c r="K43" s="101"/>
      <c r="L43" s="102"/>
      <c r="M43" s="101"/>
      <c r="N43" s="102"/>
      <c r="O43" s="123"/>
      <c r="P43" s="101"/>
      <c r="Q43" s="101"/>
      <c r="R43" s="101"/>
      <c r="S43" s="101"/>
      <c r="T43" s="102"/>
      <c r="U43" s="101"/>
      <c r="V43" s="99"/>
      <c r="W43" s="99"/>
      <c r="X43" s="99"/>
      <c r="Y43" s="99"/>
      <c r="Z43" s="99"/>
      <c r="AA43" s="99"/>
      <c r="AB43" s="99"/>
      <c r="AC43" s="99"/>
      <c r="AD43" s="207"/>
      <c r="AE43" s="207"/>
    </row>
    <row r="44" spans="1:31" s="103" customFormat="1" ht="13.5" customHeight="1">
      <c r="A44" s="99"/>
      <c r="B44" s="100"/>
      <c r="C44" s="99"/>
      <c r="D44" s="101"/>
      <c r="E44" s="101"/>
      <c r="F44" s="125"/>
      <c r="G44" s="101"/>
      <c r="H44" s="101"/>
      <c r="I44" s="101"/>
      <c r="J44" s="102"/>
      <c r="K44" s="101"/>
      <c r="L44" s="102"/>
      <c r="M44" s="101"/>
      <c r="N44" s="102"/>
      <c r="O44" s="123"/>
      <c r="P44" s="101"/>
      <c r="Q44" s="101"/>
      <c r="R44" s="101"/>
      <c r="S44" s="101"/>
      <c r="T44" s="102"/>
      <c r="U44" s="101"/>
      <c r="V44" s="99"/>
      <c r="W44" s="99"/>
      <c r="X44" s="99"/>
      <c r="Y44" s="99"/>
      <c r="Z44" s="99"/>
      <c r="AA44" s="99"/>
      <c r="AB44" s="99"/>
      <c r="AC44" s="99"/>
      <c r="AD44" s="207"/>
      <c r="AE44" s="207"/>
    </row>
    <row r="45" spans="1:31" s="103" customFormat="1" ht="13.5" customHeight="1">
      <c r="A45" s="99"/>
      <c r="B45" s="100"/>
      <c r="C45" s="99"/>
      <c r="D45" s="101"/>
      <c r="E45" s="101"/>
      <c r="F45" s="125"/>
      <c r="G45" s="101"/>
      <c r="H45" s="101"/>
      <c r="I45" s="101"/>
      <c r="J45" s="102"/>
      <c r="K45" s="101"/>
      <c r="L45" s="102"/>
      <c r="M45" s="101"/>
      <c r="N45" s="102"/>
      <c r="O45" s="123"/>
      <c r="P45" s="101"/>
      <c r="Q45" s="101"/>
      <c r="R45" s="101"/>
      <c r="S45" s="101"/>
      <c r="T45" s="102"/>
      <c r="U45" s="101"/>
      <c r="V45" s="99"/>
      <c r="W45" s="99"/>
      <c r="X45" s="99"/>
      <c r="Y45" s="99"/>
      <c r="Z45" s="99"/>
      <c r="AA45" s="99"/>
      <c r="AB45" s="99"/>
      <c r="AC45" s="99"/>
      <c r="AD45" s="207"/>
      <c r="AE45" s="207"/>
    </row>
    <row r="46" spans="1:31" s="103" customFormat="1" ht="13.5" customHeight="1">
      <c r="A46" s="99"/>
      <c r="B46" s="100"/>
      <c r="C46" s="99"/>
      <c r="D46" s="101"/>
      <c r="E46" s="101"/>
      <c r="F46" s="125"/>
      <c r="G46" s="101"/>
      <c r="H46" s="101"/>
      <c r="I46" s="101"/>
      <c r="J46" s="102"/>
      <c r="K46" s="101"/>
      <c r="L46" s="102"/>
      <c r="M46" s="101"/>
      <c r="N46" s="102"/>
      <c r="O46" s="123"/>
      <c r="P46" s="101"/>
      <c r="Q46" s="101"/>
      <c r="R46" s="101"/>
      <c r="S46" s="101"/>
      <c r="T46" s="102"/>
      <c r="U46" s="101"/>
      <c r="V46" s="99"/>
      <c r="W46" s="99"/>
      <c r="X46" s="99"/>
      <c r="Y46" s="99"/>
      <c r="Z46" s="99"/>
      <c r="AA46" s="99"/>
      <c r="AB46" s="99"/>
      <c r="AC46" s="99"/>
      <c r="AD46" s="207"/>
      <c r="AE46" s="207"/>
    </row>
    <row r="47" spans="1:31" s="103" customFormat="1" ht="13.5" customHeight="1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24">
    <sortCondition ref="A8:A24"/>
    <sortCondition ref="B8:B24"/>
    <sortCondition ref="C8:C24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香川県</v>
      </c>
      <c r="B7" s="105" t="str">
        <f>水洗化人口等!B7</f>
        <v>37000</v>
      </c>
      <c r="C7" s="104" t="s">
        <v>199</v>
      </c>
      <c r="D7" s="106">
        <f>SUM(E7,+H7,+K7)</f>
        <v>188806</v>
      </c>
      <c r="E7" s="106">
        <f>SUM(F7:G7)</f>
        <v>11585</v>
      </c>
      <c r="F7" s="106">
        <f>SUM(F$8:F$207)</f>
        <v>9605</v>
      </c>
      <c r="G7" s="106">
        <f>SUM(G$8:G$207)</f>
        <v>1980</v>
      </c>
      <c r="H7" s="106">
        <f>SUM(I7:J7)</f>
        <v>26737</v>
      </c>
      <c r="I7" s="106">
        <f>SUM(I$8:I$207)</f>
        <v>20489</v>
      </c>
      <c r="J7" s="106">
        <f>SUM(J$8:J$207)</f>
        <v>6248</v>
      </c>
      <c r="K7" s="106">
        <f>SUM(L7:M7)</f>
        <v>150484</v>
      </c>
      <c r="L7" s="106">
        <f>SUM(L$8:L$207)</f>
        <v>19273</v>
      </c>
      <c r="M7" s="106">
        <f>SUM(M$8:M$207)</f>
        <v>131211</v>
      </c>
      <c r="N7" s="106">
        <f>SUM(O7,+V7,+AC7)</f>
        <v>188891</v>
      </c>
      <c r="O7" s="106">
        <f>SUM(P7:U7)</f>
        <v>49367</v>
      </c>
      <c r="P7" s="106">
        <f t="shared" ref="P7:U7" si="0">SUM(P$8:P$207)</f>
        <v>48141</v>
      </c>
      <c r="Q7" s="106">
        <f t="shared" si="0"/>
        <v>0</v>
      </c>
      <c r="R7" s="106">
        <f t="shared" si="0"/>
        <v>0</v>
      </c>
      <c r="S7" s="106">
        <f t="shared" si="0"/>
        <v>1226</v>
      </c>
      <c r="T7" s="106">
        <f t="shared" si="0"/>
        <v>0</v>
      </c>
      <c r="U7" s="106">
        <f t="shared" si="0"/>
        <v>0</v>
      </c>
      <c r="V7" s="106">
        <f>SUM(W7:AB7)</f>
        <v>139439</v>
      </c>
      <c r="W7" s="106">
        <f t="shared" ref="W7:AB7" si="1">SUM(W$8:W$207)</f>
        <v>135519</v>
      </c>
      <c r="X7" s="106">
        <f t="shared" si="1"/>
        <v>0</v>
      </c>
      <c r="Y7" s="106">
        <f t="shared" si="1"/>
        <v>0</v>
      </c>
      <c r="Z7" s="106">
        <f t="shared" si="1"/>
        <v>3920</v>
      </c>
      <c r="AA7" s="106">
        <f t="shared" si="1"/>
        <v>0</v>
      </c>
      <c r="AB7" s="106">
        <f t="shared" si="1"/>
        <v>0</v>
      </c>
      <c r="AC7" s="106">
        <f>SUM(AD7:AE7)</f>
        <v>85</v>
      </c>
      <c r="AD7" s="106">
        <f>SUM(AD$8:AD$207)</f>
        <v>85</v>
      </c>
      <c r="AE7" s="106">
        <f>SUM(AE$8:AE$207)</f>
        <v>0</v>
      </c>
      <c r="AF7" s="106">
        <f>SUM(AG7:AI7)</f>
        <v>1197</v>
      </c>
      <c r="AG7" s="106">
        <f>SUM(AG$8:AG$207)</f>
        <v>1197</v>
      </c>
      <c r="AH7" s="106">
        <f>SUM(AH$8:AH$207)</f>
        <v>0</v>
      </c>
      <c r="AI7" s="106">
        <f>SUM(AI$8:AI$207)</f>
        <v>0</v>
      </c>
      <c r="AJ7" s="106">
        <f>SUM(AK7:AS7)</f>
        <v>1151</v>
      </c>
      <c r="AK7" s="106">
        <f t="shared" ref="AK7:AS7" si="2">SUM(AK$8:AK$207)</f>
        <v>3</v>
      </c>
      <c r="AL7" s="106">
        <f t="shared" si="2"/>
        <v>0</v>
      </c>
      <c r="AM7" s="106">
        <f t="shared" si="2"/>
        <v>261</v>
      </c>
      <c r="AN7" s="106">
        <f t="shared" si="2"/>
        <v>654</v>
      </c>
      <c r="AO7" s="106">
        <f t="shared" si="2"/>
        <v>0</v>
      </c>
      <c r="AP7" s="106">
        <f t="shared" si="2"/>
        <v>0</v>
      </c>
      <c r="AQ7" s="106">
        <f t="shared" si="2"/>
        <v>0</v>
      </c>
      <c r="AR7" s="106">
        <f t="shared" si="2"/>
        <v>229</v>
      </c>
      <c r="AS7" s="106">
        <f t="shared" si="2"/>
        <v>4</v>
      </c>
      <c r="AT7" s="106">
        <f>SUM(AU7:AY7)</f>
        <v>49</v>
      </c>
      <c r="AU7" s="106">
        <f>SUM(AU$8:AU$207)</f>
        <v>49</v>
      </c>
      <c r="AV7" s="106">
        <f>SUM(AV$8:AV$207)</f>
        <v>0</v>
      </c>
      <c r="AW7" s="106">
        <f>SUM(AW$8:AW$207)</f>
        <v>0</v>
      </c>
      <c r="AX7" s="106">
        <f>SUM(AX$8:AX$207)</f>
        <v>0</v>
      </c>
      <c r="AY7" s="106">
        <f>SUM(AY$8:AY$207)</f>
        <v>0</v>
      </c>
      <c r="AZ7" s="106">
        <f>SUM(BA7:BC7)</f>
        <v>32</v>
      </c>
      <c r="BA7" s="106">
        <f>SUM(BA$8:BA$207)</f>
        <v>32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17</v>
      </c>
      <c r="B8" s="111" t="s">
        <v>260</v>
      </c>
      <c r="C8" s="99" t="s">
        <v>261</v>
      </c>
      <c r="D8" s="101">
        <f>SUM(E8,+H8,+K8)</f>
        <v>63368</v>
      </c>
      <c r="E8" s="101">
        <f>SUM(F8:G8)</f>
        <v>0</v>
      </c>
      <c r="F8" s="101">
        <v>0</v>
      </c>
      <c r="G8" s="101">
        <v>0</v>
      </c>
      <c r="H8" s="101">
        <f>SUM(I8:J8)</f>
        <v>0</v>
      </c>
      <c r="I8" s="101">
        <v>0</v>
      </c>
      <c r="J8" s="101">
        <v>0</v>
      </c>
      <c r="K8" s="101">
        <f>SUM(L8:M8)</f>
        <v>63368</v>
      </c>
      <c r="L8" s="101">
        <v>12855</v>
      </c>
      <c r="M8" s="101">
        <v>50513</v>
      </c>
      <c r="N8" s="101">
        <f>SUM(O8,+V8,+AC8)</f>
        <v>63368</v>
      </c>
      <c r="O8" s="101">
        <f>SUM(P8:U8)</f>
        <v>12855</v>
      </c>
      <c r="P8" s="101">
        <v>12855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f>SUM(W8:AB8)</f>
        <v>50513</v>
      </c>
      <c r="W8" s="101">
        <v>50513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f>SUM(AD8:AE8)</f>
        <v>0</v>
      </c>
      <c r="AD8" s="101">
        <v>0</v>
      </c>
      <c r="AE8" s="101">
        <v>0</v>
      </c>
      <c r="AF8" s="101">
        <f>SUM(AG8:AI8)</f>
        <v>253</v>
      </c>
      <c r="AG8" s="101">
        <v>253</v>
      </c>
      <c r="AH8" s="101">
        <v>0</v>
      </c>
      <c r="AI8" s="101">
        <v>0</v>
      </c>
      <c r="AJ8" s="101">
        <f>SUM(AK8:AS8)</f>
        <v>253</v>
      </c>
      <c r="AK8" s="101">
        <v>0</v>
      </c>
      <c r="AL8" s="101">
        <v>0</v>
      </c>
      <c r="AM8" s="101">
        <v>247</v>
      </c>
      <c r="AN8" s="101">
        <v>0</v>
      </c>
      <c r="AO8" s="101">
        <v>0</v>
      </c>
      <c r="AP8" s="101">
        <v>0</v>
      </c>
      <c r="AQ8" s="101">
        <v>0</v>
      </c>
      <c r="AR8" s="101">
        <v>6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17</v>
      </c>
      <c r="B9" s="111" t="s">
        <v>264</v>
      </c>
      <c r="C9" s="99" t="s">
        <v>265</v>
      </c>
      <c r="D9" s="101">
        <f>SUM(E9,+H9,+K9)</f>
        <v>15439</v>
      </c>
      <c r="E9" s="101">
        <f>SUM(F9:G9)</f>
        <v>2435</v>
      </c>
      <c r="F9" s="101">
        <v>482</v>
      </c>
      <c r="G9" s="101">
        <v>1953</v>
      </c>
      <c r="H9" s="101">
        <f>SUM(I9:J9)</f>
        <v>3606</v>
      </c>
      <c r="I9" s="101">
        <v>3606</v>
      </c>
      <c r="J9" s="101">
        <v>0</v>
      </c>
      <c r="K9" s="101">
        <f>SUM(L9:M9)</f>
        <v>9398</v>
      </c>
      <c r="L9" s="101">
        <v>0</v>
      </c>
      <c r="M9" s="101">
        <v>9398</v>
      </c>
      <c r="N9" s="101">
        <f>SUM(O9,+V9,+AC9)</f>
        <v>15440</v>
      </c>
      <c r="O9" s="101">
        <f>SUM(P9:U9)</f>
        <v>4088</v>
      </c>
      <c r="P9" s="101">
        <v>4088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11351</v>
      </c>
      <c r="W9" s="101">
        <v>11351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1</v>
      </c>
      <c r="AD9" s="101">
        <v>1</v>
      </c>
      <c r="AE9" s="101">
        <v>0</v>
      </c>
      <c r="AF9" s="101">
        <f>SUM(AG9:AI9)</f>
        <v>0</v>
      </c>
      <c r="AG9" s="101">
        <v>0</v>
      </c>
      <c r="AH9" s="101">
        <v>0</v>
      </c>
      <c r="AI9" s="101">
        <v>0</v>
      </c>
      <c r="AJ9" s="101">
        <f>SUM(AK9:AS9)</f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17</v>
      </c>
      <c r="B10" s="111" t="s">
        <v>266</v>
      </c>
      <c r="C10" s="99" t="s">
        <v>267</v>
      </c>
      <c r="D10" s="101">
        <f>SUM(E10,+H10,+K10)</f>
        <v>14695</v>
      </c>
      <c r="E10" s="101">
        <f>SUM(F10:G10)</f>
        <v>4920</v>
      </c>
      <c r="F10" s="101">
        <v>4920</v>
      </c>
      <c r="G10" s="101">
        <v>0</v>
      </c>
      <c r="H10" s="101">
        <f>SUM(I10:J10)</f>
        <v>0</v>
      </c>
      <c r="I10" s="101">
        <v>0</v>
      </c>
      <c r="J10" s="101">
        <v>0</v>
      </c>
      <c r="K10" s="101">
        <f>SUM(L10:M10)</f>
        <v>9775</v>
      </c>
      <c r="L10" s="101">
        <v>0</v>
      </c>
      <c r="M10" s="101">
        <v>9775</v>
      </c>
      <c r="N10" s="101">
        <f>SUM(O10,+V10,+AC10)</f>
        <v>14695</v>
      </c>
      <c r="O10" s="101">
        <f>SUM(P10:U10)</f>
        <v>4920</v>
      </c>
      <c r="P10" s="101">
        <v>4920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9775</v>
      </c>
      <c r="W10" s="101">
        <v>9775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42</v>
      </c>
      <c r="AG10" s="101">
        <v>42</v>
      </c>
      <c r="AH10" s="101">
        <v>0</v>
      </c>
      <c r="AI10" s="101">
        <v>0</v>
      </c>
      <c r="AJ10" s="101">
        <f>SUM(AK10:AS10)</f>
        <v>42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42</v>
      </c>
      <c r="AS10" s="101">
        <v>0</v>
      </c>
      <c r="AT10" s="101">
        <f>SUM(AU10:AY10)</f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17</v>
      </c>
      <c r="B11" s="111" t="s">
        <v>268</v>
      </c>
      <c r="C11" s="99" t="s">
        <v>269</v>
      </c>
      <c r="D11" s="101">
        <f>SUM(E11,+H11,+K11)</f>
        <v>3933</v>
      </c>
      <c r="E11" s="101">
        <f>SUM(F11:G11)</f>
        <v>0</v>
      </c>
      <c r="F11" s="101">
        <v>0</v>
      </c>
      <c r="G11" s="101">
        <v>0</v>
      </c>
      <c r="H11" s="101">
        <f>SUM(I11:J11)</f>
        <v>1542</v>
      </c>
      <c r="I11" s="101">
        <v>1542</v>
      </c>
      <c r="J11" s="101">
        <v>0</v>
      </c>
      <c r="K11" s="101">
        <f>SUM(L11:M11)</f>
        <v>2391</v>
      </c>
      <c r="L11" s="101">
        <v>0</v>
      </c>
      <c r="M11" s="101">
        <v>2391</v>
      </c>
      <c r="N11" s="101">
        <f>SUM(O11,+V11,+AC11)</f>
        <v>3934</v>
      </c>
      <c r="O11" s="101">
        <f>SUM(P11:U11)</f>
        <v>1542</v>
      </c>
      <c r="P11" s="101">
        <v>1542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2391</v>
      </c>
      <c r="W11" s="101">
        <v>2391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1</v>
      </c>
      <c r="AD11" s="101">
        <v>1</v>
      </c>
      <c r="AE11" s="101">
        <v>0</v>
      </c>
      <c r="AF11" s="101">
        <f>SUM(AG11:AI11)</f>
        <v>0</v>
      </c>
      <c r="AG11" s="101">
        <v>0</v>
      </c>
      <c r="AH11" s="101">
        <v>0</v>
      </c>
      <c r="AI11" s="101">
        <v>0</v>
      </c>
      <c r="AJ11" s="101">
        <f>SUM(AK11:AS11)</f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17</v>
      </c>
      <c r="B12" s="111" t="s">
        <v>270</v>
      </c>
      <c r="C12" s="99" t="s">
        <v>271</v>
      </c>
      <c r="D12" s="101">
        <f>SUM(E12,+H12,+K12)</f>
        <v>15907</v>
      </c>
      <c r="E12" s="101">
        <f>SUM(F12:G12)</f>
        <v>154</v>
      </c>
      <c r="F12" s="101">
        <v>127</v>
      </c>
      <c r="G12" s="101">
        <v>27</v>
      </c>
      <c r="H12" s="101">
        <f>SUM(I12:J12)</f>
        <v>4996</v>
      </c>
      <c r="I12" s="101">
        <v>4996</v>
      </c>
      <c r="J12" s="101">
        <v>0</v>
      </c>
      <c r="K12" s="101">
        <f>SUM(L12:M12)</f>
        <v>10757</v>
      </c>
      <c r="L12" s="101">
        <v>0</v>
      </c>
      <c r="M12" s="101">
        <v>10757</v>
      </c>
      <c r="N12" s="101">
        <f>SUM(O12,+V12,+AC12)</f>
        <v>15907</v>
      </c>
      <c r="O12" s="101">
        <f>SUM(P12:U12)</f>
        <v>5123</v>
      </c>
      <c r="P12" s="101">
        <v>5123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10784</v>
      </c>
      <c r="W12" s="101">
        <v>10784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675</v>
      </c>
      <c r="AG12" s="101">
        <v>675</v>
      </c>
      <c r="AH12" s="101">
        <v>0</v>
      </c>
      <c r="AI12" s="101">
        <v>0</v>
      </c>
      <c r="AJ12" s="101">
        <f>SUM(AK12:AS12)</f>
        <v>654</v>
      </c>
      <c r="AK12" s="101">
        <v>0</v>
      </c>
      <c r="AL12" s="101">
        <v>0</v>
      </c>
      <c r="AM12" s="101">
        <v>0</v>
      </c>
      <c r="AN12" s="101">
        <v>654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21</v>
      </c>
      <c r="AU12" s="101">
        <v>21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17</v>
      </c>
      <c r="B13" s="111" t="s">
        <v>272</v>
      </c>
      <c r="C13" s="99" t="s">
        <v>273</v>
      </c>
      <c r="D13" s="101">
        <f>SUM(E13,+H13,+K13)</f>
        <v>6883</v>
      </c>
      <c r="E13" s="101">
        <f>SUM(F13:G13)</f>
        <v>0</v>
      </c>
      <c r="F13" s="101">
        <v>0</v>
      </c>
      <c r="G13" s="101">
        <v>0</v>
      </c>
      <c r="H13" s="101">
        <f>SUM(I13:J13)</f>
        <v>6883</v>
      </c>
      <c r="I13" s="101">
        <v>1116</v>
      </c>
      <c r="J13" s="101">
        <v>5767</v>
      </c>
      <c r="K13" s="101">
        <f>SUM(L13:M13)</f>
        <v>0</v>
      </c>
      <c r="L13" s="101">
        <v>0</v>
      </c>
      <c r="M13" s="101">
        <v>0</v>
      </c>
      <c r="N13" s="101">
        <f>SUM(O13,+V13,+AC13)</f>
        <v>6899</v>
      </c>
      <c r="O13" s="101">
        <f>SUM(P13:U13)</f>
        <v>1116</v>
      </c>
      <c r="P13" s="101">
        <v>1116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5767</v>
      </c>
      <c r="W13" s="101">
        <v>5767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16</v>
      </c>
      <c r="AD13" s="101">
        <v>16</v>
      </c>
      <c r="AE13" s="101">
        <v>0</v>
      </c>
      <c r="AF13" s="101">
        <f>SUM(AG13:AI13)</f>
        <v>14</v>
      </c>
      <c r="AG13" s="101">
        <v>14</v>
      </c>
      <c r="AH13" s="101">
        <v>0</v>
      </c>
      <c r="AI13" s="101">
        <v>0</v>
      </c>
      <c r="AJ13" s="101">
        <f>SUM(AK13:AS13)</f>
        <v>14</v>
      </c>
      <c r="AK13" s="101">
        <v>0</v>
      </c>
      <c r="AL13" s="101">
        <v>0</v>
      </c>
      <c r="AM13" s="101">
        <v>14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17</v>
      </c>
      <c r="B14" s="111" t="s">
        <v>274</v>
      </c>
      <c r="C14" s="99" t="s">
        <v>275</v>
      </c>
      <c r="D14" s="101">
        <f>SUM(E14,+H14,+K14)</f>
        <v>5681</v>
      </c>
      <c r="E14" s="101">
        <f>SUM(F14:G14)</f>
        <v>0</v>
      </c>
      <c r="F14" s="101">
        <v>0</v>
      </c>
      <c r="G14" s="101">
        <v>0</v>
      </c>
      <c r="H14" s="101">
        <f>SUM(I14:J14)</f>
        <v>1405</v>
      </c>
      <c r="I14" s="101">
        <v>1405</v>
      </c>
      <c r="J14" s="101">
        <v>0</v>
      </c>
      <c r="K14" s="101">
        <f>SUM(L14:M14)</f>
        <v>4276</v>
      </c>
      <c r="L14" s="101">
        <v>0</v>
      </c>
      <c r="M14" s="101">
        <v>4276</v>
      </c>
      <c r="N14" s="101">
        <f>SUM(O14,+V14,+AC14)</f>
        <v>5681</v>
      </c>
      <c r="O14" s="101">
        <f>SUM(P14:U14)</f>
        <v>1405</v>
      </c>
      <c r="P14" s="101">
        <v>1405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4276</v>
      </c>
      <c r="W14" s="101">
        <v>4276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0</v>
      </c>
      <c r="AG14" s="101">
        <v>0</v>
      </c>
      <c r="AH14" s="101">
        <v>0</v>
      </c>
      <c r="AI14" s="101">
        <v>0</v>
      </c>
      <c r="AJ14" s="101">
        <f>SUM(AK14:AS14)</f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f>SUM(AU14:AY14)</f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17</v>
      </c>
      <c r="B15" s="111" t="s">
        <v>276</v>
      </c>
      <c r="C15" s="99" t="s">
        <v>277</v>
      </c>
      <c r="D15" s="101">
        <f>SUM(E15,+H15,+K15)</f>
        <v>24916</v>
      </c>
      <c r="E15" s="101">
        <f>SUM(F15:G15)</f>
        <v>0</v>
      </c>
      <c r="F15" s="101">
        <v>0</v>
      </c>
      <c r="G15" s="101">
        <v>0</v>
      </c>
      <c r="H15" s="101">
        <f>SUM(I15:J15)</f>
        <v>0</v>
      </c>
      <c r="I15" s="101">
        <v>0</v>
      </c>
      <c r="J15" s="101">
        <v>0</v>
      </c>
      <c r="K15" s="101">
        <f>SUM(L15:M15)</f>
        <v>24916</v>
      </c>
      <c r="L15" s="101">
        <v>4210</v>
      </c>
      <c r="M15" s="101">
        <v>20706</v>
      </c>
      <c r="N15" s="101">
        <f>SUM(O15,+V15,+AC15)</f>
        <v>24966</v>
      </c>
      <c r="O15" s="101">
        <f>SUM(P15:U15)</f>
        <v>4210</v>
      </c>
      <c r="P15" s="101">
        <v>4210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20706</v>
      </c>
      <c r="W15" s="101">
        <v>20706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50</v>
      </c>
      <c r="AD15" s="101">
        <v>50</v>
      </c>
      <c r="AE15" s="101">
        <v>0</v>
      </c>
      <c r="AF15" s="101">
        <f>SUM(AG15:AI15)</f>
        <v>0</v>
      </c>
      <c r="AG15" s="101">
        <v>0</v>
      </c>
      <c r="AH15" s="101">
        <v>0</v>
      </c>
      <c r="AI15" s="101">
        <v>0</v>
      </c>
      <c r="AJ15" s="101">
        <f>SUM(AK15:AS15)</f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17</v>
      </c>
      <c r="B16" s="111" t="s">
        <v>278</v>
      </c>
      <c r="C16" s="99" t="s">
        <v>279</v>
      </c>
      <c r="D16" s="101">
        <f>SUM(E16,+H16,+K16)</f>
        <v>9643</v>
      </c>
      <c r="E16" s="101">
        <f>SUM(F16:G16)</f>
        <v>0</v>
      </c>
      <c r="F16" s="101">
        <v>0</v>
      </c>
      <c r="G16" s="101">
        <v>0</v>
      </c>
      <c r="H16" s="101">
        <f>SUM(I16:J16)</f>
        <v>4574</v>
      </c>
      <c r="I16" s="101">
        <v>4574</v>
      </c>
      <c r="J16" s="101">
        <v>0</v>
      </c>
      <c r="K16" s="101">
        <f>SUM(L16:M16)</f>
        <v>5069</v>
      </c>
      <c r="L16" s="101">
        <v>0</v>
      </c>
      <c r="M16" s="101">
        <v>5069</v>
      </c>
      <c r="N16" s="101">
        <f>SUM(O16,+V16,+AC16)</f>
        <v>9643</v>
      </c>
      <c r="O16" s="101">
        <f>SUM(P16:U16)</f>
        <v>4574</v>
      </c>
      <c r="P16" s="101">
        <v>4574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5069</v>
      </c>
      <c r="W16" s="101">
        <v>5069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25</v>
      </c>
      <c r="AG16" s="101">
        <v>25</v>
      </c>
      <c r="AH16" s="101">
        <v>0</v>
      </c>
      <c r="AI16" s="101">
        <v>0</v>
      </c>
      <c r="AJ16" s="101">
        <f>SUM(AK16:AS16)</f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25</v>
      </c>
      <c r="AU16" s="101">
        <v>25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17</v>
      </c>
      <c r="B17" s="111" t="s">
        <v>280</v>
      </c>
      <c r="C17" s="99" t="s">
        <v>281</v>
      </c>
      <c r="D17" s="101">
        <f>SUM(E17,+H17,+K17)</f>
        <v>5849</v>
      </c>
      <c r="E17" s="101">
        <f>SUM(F17:G17)</f>
        <v>2805</v>
      </c>
      <c r="F17" s="101">
        <v>2805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3044</v>
      </c>
      <c r="L17" s="101">
        <v>0</v>
      </c>
      <c r="M17" s="101">
        <v>3044</v>
      </c>
      <c r="N17" s="101">
        <f>SUM(O17,+V17,+AC17)</f>
        <v>5849</v>
      </c>
      <c r="O17" s="101">
        <f>SUM(P17:U17)</f>
        <v>2805</v>
      </c>
      <c r="P17" s="101">
        <v>2805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3044</v>
      </c>
      <c r="W17" s="101">
        <v>3044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181</v>
      </c>
      <c r="AG17" s="101">
        <v>181</v>
      </c>
      <c r="AH17" s="101">
        <v>0</v>
      </c>
      <c r="AI17" s="101">
        <v>0</v>
      </c>
      <c r="AJ17" s="101">
        <f>SUM(AK17:AS17)</f>
        <v>181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181</v>
      </c>
      <c r="AS17" s="101">
        <v>0</v>
      </c>
      <c r="AT17" s="101">
        <f>SUM(AU17:AY17)</f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17</v>
      </c>
      <c r="B18" s="111" t="s">
        <v>282</v>
      </c>
      <c r="C18" s="99" t="s">
        <v>283</v>
      </c>
      <c r="D18" s="101">
        <f>SUM(E18,+H18,+K18)</f>
        <v>7614</v>
      </c>
      <c r="E18" s="101">
        <f>SUM(F18:G18)</f>
        <v>0</v>
      </c>
      <c r="F18" s="101">
        <v>0</v>
      </c>
      <c r="G18" s="101">
        <v>0</v>
      </c>
      <c r="H18" s="101">
        <f>SUM(I18:J18)</f>
        <v>1573</v>
      </c>
      <c r="I18" s="101">
        <v>1573</v>
      </c>
      <c r="J18" s="101">
        <v>0</v>
      </c>
      <c r="K18" s="101">
        <f>SUM(L18:M18)</f>
        <v>6041</v>
      </c>
      <c r="L18" s="101">
        <v>0</v>
      </c>
      <c r="M18" s="101">
        <v>6041</v>
      </c>
      <c r="N18" s="101">
        <f>SUM(O18,+V18,+AC18)</f>
        <v>7614</v>
      </c>
      <c r="O18" s="101">
        <f>SUM(P18:U18)</f>
        <v>1573</v>
      </c>
      <c r="P18" s="101">
        <v>1573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6041</v>
      </c>
      <c r="W18" s="101">
        <v>6041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0</v>
      </c>
      <c r="AG18" s="101">
        <v>0</v>
      </c>
      <c r="AH18" s="101">
        <v>0</v>
      </c>
      <c r="AI18" s="101">
        <v>0</v>
      </c>
      <c r="AJ18" s="101">
        <f>SUM(AK18:AS18)</f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17</v>
      </c>
      <c r="B19" s="111" t="s">
        <v>284</v>
      </c>
      <c r="C19" s="99" t="s">
        <v>285</v>
      </c>
      <c r="D19" s="101">
        <f>SUM(E19,+H19,+K19)</f>
        <v>430</v>
      </c>
      <c r="E19" s="101">
        <f>SUM(F19:G19)</f>
        <v>0</v>
      </c>
      <c r="F19" s="101">
        <v>0</v>
      </c>
      <c r="G19" s="101">
        <v>0</v>
      </c>
      <c r="H19" s="101">
        <f>SUM(I19:J19)</f>
        <v>79</v>
      </c>
      <c r="I19" s="101">
        <v>79</v>
      </c>
      <c r="J19" s="101">
        <v>0</v>
      </c>
      <c r="K19" s="101">
        <f>SUM(L19:M19)</f>
        <v>351</v>
      </c>
      <c r="L19" s="101">
        <v>0</v>
      </c>
      <c r="M19" s="101">
        <v>351</v>
      </c>
      <c r="N19" s="101">
        <f>SUM(O19,+V19,+AC19)</f>
        <v>441</v>
      </c>
      <c r="O19" s="101">
        <f>SUM(P19:U19)</f>
        <v>79</v>
      </c>
      <c r="P19" s="101">
        <v>0</v>
      </c>
      <c r="Q19" s="101">
        <v>0</v>
      </c>
      <c r="R19" s="101">
        <v>0</v>
      </c>
      <c r="S19" s="101">
        <v>79</v>
      </c>
      <c r="T19" s="101">
        <v>0</v>
      </c>
      <c r="U19" s="101">
        <v>0</v>
      </c>
      <c r="V19" s="101">
        <f>SUM(W19:AB19)</f>
        <v>351</v>
      </c>
      <c r="W19" s="101">
        <v>0</v>
      </c>
      <c r="X19" s="101">
        <v>0</v>
      </c>
      <c r="Y19" s="101">
        <v>0</v>
      </c>
      <c r="Z19" s="101">
        <v>351</v>
      </c>
      <c r="AA19" s="101">
        <v>0</v>
      </c>
      <c r="AB19" s="101">
        <v>0</v>
      </c>
      <c r="AC19" s="101">
        <f>SUM(AD19:AE19)</f>
        <v>11</v>
      </c>
      <c r="AD19" s="101">
        <v>11</v>
      </c>
      <c r="AE19" s="101">
        <v>0</v>
      </c>
      <c r="AF19" s="101">
        <f>SUM(AG19:AI19)</f>
        <v>0</v>
      </c>
      <c r="AG19" s="101">
        <v>0</v>
      </c>
      <c r="AH19" s="101">
        <v>0</v>
      </c>
      <c r="AI19" s="101">
        <v>0</v>
      </c>
      <c r="AJ19" s="101">
        <f>SUM(AK19:AS19)</f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f>SUM(AU19:AY19)</f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17</v>
      </c>
      <c r="B20" s="111" t="s">
        <v>286</v>
      </c>
      <c r="C20" s="99" t="s">
        <v>287</v>
      </c>
      <c r="D20" s="101">
        <f>SUM(E20,+H20,+K20)</f>
        <v>1034</v>
      </c>
      <c r="E20" s="101">
        <f>SUM(F20:G20)</f>
        <v>406</v>
      </c>
      <c r="F20" s="101">
        <v>406</v>
      </c>
      <c r="G20" s="101">
        <v>0</v>
      </c>
      <c r="H20" s="101">
        <f>SUM(I20:J20)</f>
        <v>0</v>
      </c>
      <c r="I20" s="101">
        <v>0</v>
      </c>
      <c r="J20" s="101">
        <v>0</v>
      </c>
      <c r="K20" s="101">
        <f>SUM(L20:M20)</f>
        <v>628</v>
      </c>
      <c r="L20" s="101">
        <v>0</v>
      </c>
      <c r="M20" s="101">
        <v>628</v>
      </c>
      <c r="N20" s="101">
        <f>SUM(O20,+V20,+AC20)</f>
        <v>1034</v>
      </c>
      <c r="O20" s="101">
        <f>SUM(P20:U20)</f>
        <v>406</v>
      </c>
      <c r="P20" s="101">
        <v>406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628</v>
      </c>
      <c r="W20" s="101">
        <v>628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3</v>
      </c>
      <c r="AG20" s="101">
        <v>3</v>
      </c>
      <c r="AH20" s="101">
        <v>0</v>
      </c>
      <c r="AI20" s="101">
        <v>0</v>
      </c>
      <c r="AJ20" s="101">
        <f>SUM(AK20:AS20)</f>
        <v>3</v>
      </c>
      <c r="AK20" s="101">
        <v>3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f>SUM(AU20:AY20)</f>
        <v>3</v>
      </c>
      <c r="AU20" s="101">
        <v>3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17</v>
      </c>
      <c r="B21" s="111" t="s">
        <v>288</v>
      </c>
      <c r="C21" s="99" t="s">
        <v>289</v>
      </c>
      <c r="D21" s="101">
        <f>SUM(E21,+H21,+K21)</f>
        <v>4716</v>
      </c>
      <c r="E21" s="101">
        <f>SUM(F21:G21)</f>
        <v>0</v>
      </c>
      <c r="F21" s="101">
        <v>0</v>
      </c>
      <c r="G21" s="101">
        <v>0</v>
      </c>
      <c r="H21" s="101">
        <f>SUM(I21:J21)</f>
        <v>0</v>
      </c>
      <c r="I21" s="101">
        <v>0</v>
      </c>
      <c r="J21" s="101">
        <v>0</v>
      </c>
      <c r="K21" s="101">
        <f>SUM(L21:M21)</f>
        <v>4716</v>
      </c>
      <c r="L21" s="101">
        <v>1147</v>
      </c>
      <c r="M21" s="101">
        <v>3569</v>
      </c>
      <c r="N21" s="101">
        <f>SUM(O21,+V21,+AC21)</f>
        <v>4716</v>
      </c>
      <c r="O21" s="101">
        <f>SUM(P21:U21)</f>
        <v>1147</v>
      </c>
      <c r="P21" s="101">
        <v>0</v>
      </c>
      <c r="Q21" s="101">
        <v>0</v>
      </c>
      <c r="R21" s="101">
        <v>0</v>
      </c>
      <c r="S21" s="101">
        <v>1147</v>
      </c>
      <c r="T21" s="101">
        <v>0</v>
      </c>
      <c r="U21" s="101">
        <v>0</v>
      </c>
      <c r="V21" s="101">
        <f>SUM(W21:AB21)</f>
        <v>3569</v>
      </c>
      <c r="W21" s="101">
        <v>0</v>
      </c>
      <c r="X21" s="101">
        <v>0</v>
      </c>
      <c r="Y21" s="101">
        <v>0</v>
      </c>
      <c r="Z21" s="101">
        <v>3569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0</v>
      </c>
      <c r="AG21" s="101">
        <v>0</v>
      </c>
      <c r="AH21" s="101">
        <v>0</v>
      </c>
      <c r="AI21" s="101">
        <v>0</v>
      </c>
      <c r="AJ21" s="101">
        <f>SUM(AK21:AS21)</f>
        <v>0</v>
      </c>
      <c r="AK21" s="101">
        <v>0</v>
      </c>
      <c r="AL21" s="101">
        <v>0</v>
      </c>
      <c r="AM21" s="101">
        <v>0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17</v>
      </c>
      <c r="B22" s="111" t="s">
        <v>290</v>
      </c>
      <c r="C22" s="99" t="s">
        <v>291</v>
      </c>
      <c r="D22" s="101">
        <f>SUM(E22,+H22,+K22)</f>
        <v>2277</v>
      </c>
      <c r="E22" s="101">
        <f>SUM(F22:G22)</f>
        <v>0</v>
      </c>
      <c r="F22" s="101">
        <v>0</v>
      </c>
      <c r="G22" s="101">
        <v>0</v>
      </c>
      <c r="H22" s="101">
        <f>SUM(I22:J22)</f>
        <v>0</v>
      </c>
      <c r="I22" s="101">
        <v>0</v>
      </c>
      <c r="J22" s="101">
        <v>0</v>
      </c>
      <c r="K22" s="101">
        <f>SUM(L22:M22)</f>
        <v>2277</v>
      </c>
      <c r="L22" s="101">
        <v>1061</v>
      </c>
      <c r="M22" s="101">
        <v>1216</v>
      </c>
      <c r="N22" s="101">
        <f>SUM(O22,+V22,+AC22)</f>
        <v>2277</v>
      </c>
      <c r="O22" s="101">
        <f>SUM(P22:U22)</f>
        <v>1061</v>
      </c>
      <c r="P22" s="101">
        <v>1061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1216</v>
      </c>
      <c r="W22" s="101">
        <v>1216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0</v>
      </c>
      <c r="AG22" s="101">
        <v>0</v>
      </c>
      <c r="AH22" s="101">
        <v>0</v>
      </c>
      <c r="AI22" s="101">
        <v>0</v>
      </c>
      <c r="AJ22" s="101">
        <f>SUM(AK22:AS22)</f>
        <v>0</v>
      </c>
      <c r="AK22" s="101">
        <v>0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17</v>
      </c>
      <c r="B23" s="111" t="s">
        <v>292</v>
      </c>
      <c r="C23" s="99" t="s">
        <v>293</v>
      </c>
      <c r="D23" s="101">
        <f>SUM(E23,+H23,+K23)</f>
        <v>3100</v>
      </c>
      <c r="E23" s="101">
        <f>SUM(F23:G23)</f>
        <v>0</v>
      </c>
      <c r="F23" s="101">
        <v>0</v>
      </c>
      <c r="G23" s="101">
        <v>0</v>
      </c>
      <c r="H23" s="101">
        <f>SUM(I23:J23)</f>
        <v>1420</v>
      </c>
      <c r="I23" s="101">
        <v>1420</v>
      </c>
      <c r="J23" s="101">
        <v>0</v>
      </c>
      <c r="K23" s="101">
        <f>SUM(L23:M23)</f>
        <v>1680</v>
      </c>
      <c r="L23" s="101">
        <v>0</v>
      </c>
      <c r="M23" s="101">
        <v>1680</v>
      </c>
      <c r="N23" s="101">
        <f>SUM(O23,+V23,+AC23)</f>
        <v>3100</v>
      </c>
      <c r="O23" s="101">
        <f>SUM(P23:U23)</f>
        <v>1420</v>
      </c>
      <c r="P23" s="101">
        <v>1420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1680</v>
      </c>
      <c r="W23" s="101">
        <v>1680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4</v>
      </c>
      <c r="AG23" s="101">
        <v>4</v>
      </c>
      <c r="AH23" s="101">
        <v>0</v>
      </c>
      <c r="AI23" s="101">
        <v>0</v>
      </c>
      <c r="AJ23" s="101">
        <f>SUM(AK23:AS23)</f>
        <v>4</v>
      </c>
      <c r="AK23" s="101">
        <v>0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4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32</v>
      </c>
      <c r="BA23" s="101">
        <v>32</v>
      </c>
      <c r="BB23" s="101">
        <v>0</v>
      </c>
      <c r="BC23" s="101">
        <v>0</v>
      </c>
    </row>
    <row r="24" spans="1:55" s="103" customFormat="1" ht="13.5" customHeight="1">
      <c r="A24" s="113" t="s">
        <v>17</v>
      </c>
      <c r="B24" s="111" t="s">
        <v>294</v>
      </c>
      <c r="C24" s="99" t="s">
        <v>295</v>
      </c>
      <c r="D24" s="101">
        <f>SUM(E24,+H24,+K24)</f>
        <v>3321</v>
      </c>
      <c r="E24" s="101">
        <f>SUM(F24:G24)</f>
        <v>865</v>
      </c>
      <c r="F24" s="101">
        <v>865</v>
      </c>
      <c r="G24" s="101">
        <v>0</v>
      </c>
      <c r="H24" s="101">
        <f>SUM(I24:J24)</f>
        <v>659</v>
      </c>
      <c r="I24" s="101">
        <v>178</v>
      </c>
      <c r="J24" s="101">
        <v>481</v>
      </c>
      <c r="K24" s="101">
        <f>SUM(L24:M24)</f>
        <v>1797</v>
      </c>
      <c r="L24" s="101">
        <v>0</v>
      </c>
      <c r="M24" s="101">
        <v>1797</v>
      </c>
      <c r="N24" s="101">
        <f>SUM(O24,+V24,+AC24)</f>
        <v>3327</v>
      </c>
      <c r="O24" s="101">
        <f>SUM(P24:U24)</f>
        <v>1043</v>
      </c>
      <c r="P24" s="101">
        <v>1043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2278</v>
      </c>
      <c r="W24" s="101">
        <v>2278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6</v>
      </c>
      <c r="AD24" s="101">
        <v>6</v>
      </c>
      <c r="AE24" s="101">
        <v>0</v>
      </c>
      <c r="AF24" s="101">
        <f>SUM(AG24:AI24)</f>
        <v>0</v>
      </c>
      <c r="AG24" s="101">
        <v>0</v>
      </c>
      <c r="AH24" s="101">
        <v>0</v>
      </c>
      <c r="AI24" s="101">
        <v>0</v>
      </c>
      <c r="AJ24" s="101">
        <f>SUM(AK24:AS24)</f>
        <v>0</v>
      </c>
      <c r="AK24" s="101">
        <v>0</v>
      </c>
      <c r="AL24" s="101">
        <v>0</v>
      </c>
      <c r="AM24" s="101">
        <v>0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/>
      <c r="B25" s="111"/>
      <c r="C25" s="99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</row>
    <row r="26" spans="1:55" s="103" customFormat="1" ht="13.5" customHeight="1">
      <c r="A26" s="113"/>
      <c r="B26" s="111"/>
      <c r="C26" s="99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</row>
    <row r="27" spans="1:55" s="103" customFormat="1" ht="13.5" customHeight="1">
      <c r="A27" s="113"/>
      <c r="B27" s="111"/>
      <c r="C27" s="99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</row>
    <row r="28" spans="1:55" s="103" customFormat="1" ht="13.5" customHeight="1">
      <c r="A28" s="113"/>
      <c r="B28" s="111"/>
      <c r="C28" s="99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</row>
    <row r="29" spans="1:55" s="103" customFormat="1" ht="13.5" customHeight="1">
      <c r="A29" s="113"/>
      <c r="B29" s="111"/>
      <c r="C29" s="99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</row>
    <row r="30" spans="1:55" s="103" customFormat="1" ht="13.5" customHeight="1">
      <c r="A30" s="113"/>
      <c r="B30" s="111"/>
      <c r="C30" s="99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</row>
    <row r="31" spans="1:55" s="103" customFormat="1" ht="13.5" customHeight="1">
      <c r="A31" s="113"/>
      <c r="B31" s="111"/>
      <c r="C31" s="99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</row>
    <row r="32" spans="1:55" s="103" customFormat="1" ht="13.5" customHeight="1">
      <c r="A32" s="113"/>
      <c r="B32" s="111"/>
      <c r="C32" s="99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</row>
    <row r="33" spans="1:55" s="103" customFormat="1" ht="13.5" customHeight="1">
      <c r="A33" s="113"/>
      <c r="B33" s="111"/>
      <c r="C33" s="99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</row>
    <row r="34" spans="1:55" s="103" customFormat="1" ht="13.5" customHeight="1">
      <c r="A34" s="113"/>
      <c r="B34" s="111"/>
      <c r="C34" s="99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</row>
    <row r="35" spans="1:55" s="103" customFormat="1" ht="13.5" customHeight="1">
      <c r="A35" s="113"/>
      <c r="B35" s="111"/>
      <c r="C35" s="99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</row>
    <row r="36" spans="1:55" s="103" customFormat="1" ht="13.5" customHeight="1">
      <c r="A36" s="113"/>
      <c r="B36" s="111"/>
      <c r="C36" s="99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</row>
    <row r="37" spans="1:55" s="103" customFormat="1" ht="13.5" customHeight="1">
      <c r="A37" s="113"/>
      <c r="B37" s="111"/>
      <c r="C37" s="99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</row>
    <row r="38" spans="1:55" s="103" customFormat="1" ht="13.5" customHeight="1">
      <c r="A38" s="113"/>
      <c r="B38" s="111"/>
      <c r="C38" s="99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</row>
    <row r="39" spans="1:55" s="103" customFormat="1" ht="13.5" customHeight="1">
      <c r="A39" s="113"/>
      <c r="B39" s="111"/>
      <c r="C39" s="99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</row>
    <row r="40" spans="1:55" s="103" customFormat="1" ht="13.5" customHeight="1">
      <c r="A40" s="113"/>
      <c r="B40" s="111"/>
      <c r="C40" s="99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</row>
    <row r="41" spans="1:55" s="103" customFormat="1" ht="13.5" customHeight="1">
      <c r="A41" s="113"/>
      <c r="B41" s="111"/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</row>
    <row r="42" spans="1:55" s="103" customFormat="1" ht="13.5" customHeight="1">
      <c r="A42" s="113"/>
      <c r="B42" s="111"/>
      <c r="C42" s="99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</row>
    <row r="43" spans="1:55" s="103" customFormat="1" ht="13.5" customHeight="1">
      <c r="A43" s="113"/>
      <c r="B43" s="111"/>
      <c r="C43" s="99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s="103" customFormat="1" ht="13.5" customHeight="1">
      <c r="A44" s="113"/>
      <c r="B44" s="111"/>
      <c r="C44" s="99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s="103" customFormat="1" ht="13.5" customHeight="1">
      <c r="A45" s="113"/>
      <c r="B45" s="111"/>
      <c r="C45" s="99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s="103" customFormat="1" ht="13.5" customHeight="1">
      <c r="A46" s="113"/>
      <c r="B46" s="111"/>
      <c r="C46" s="99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s="103" customFormat="1" ht="13.5" customHeight="1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24">
    <sortCondition ref="A8:A24"/>
    <sortCondition ref="B8:B24"/>
    <sortCondition ref="C8:C24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23" man="1"/>
    <brk id="31" min="1" max="23" man="1"/>
    <brk id="45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37000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37201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37202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37203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37204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37205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37206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37207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37208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37322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37324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37341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37364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37386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37387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37403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37404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37406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>
        <f>+水洗化人口等!B25</f>
        <v>0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>
        <f>+水洗化人口等!B26</f>
        <v>0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>
        <f>+水洗化人口等!B27</f>
        <v>0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>
        <f>+水洗化人口等!B28</f>
        <v>0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>
        <f>+水洗化人口等!B29</f>
        <v>0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>
        <f>+水洗化人口等!B30</f>
        <v>0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>
        <f>+水洗化人口等!B31</f>
        <v>0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>
        <f>+水洗化人口等!B32</f>
        <v>0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>
        <f>+水洗化人口等!B33</f>
        <v>0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>
        <f>+水洗化人口等!B34</f>
        <v>0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>
        <f>+水洗化人口等!B35</f>
        <v>0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>
        <f>+水洗化人口等!B36</f>
        <v>0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>
        <f>+水洗化人口等!B37</f>
        <v>0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>
        <f>+水洗化人口等!B38</f>
        <v>0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>
        <f>+水洗化人口等!B39</f>
        <v>0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>
        <f>+水洗化人口等!B40</f>
        <v>0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>
        <f>+水洗化人口等!B41</f>
        <v>0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>
        <f>+水洗化人口等!B42</f>
        <v>0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>
        <f>+水洗化人口等!B43</f>
        <v>0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>
        <f>+水洗化人口等!B44</f>
        <v>0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>
        <f>+水洗化人口等!B45</f>
        <v>0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>
        <f>+水洗化人口等!B46</f>
        <v>0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2023-01-17T02:51:29Z</dcterms:modified>
</cp:coreProperties>
</file>