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6徳島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水洗化人口等!$A$6:$AD$30</definedName>
    <definedName name="_xlnm.Print_Area" localSheetId="2">し尿集計結果!$A$1:$M$37</definedName>
    <definedName name="_xlnm.Print_Area" localSheetId="1">し尿処理状況!$2:$31</definedName>
    <definedName name="_xlnm.Print_Area" localSheetId="0">水洗化人口等!$2:$31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D8" i="1"/>
  <c r="T8" i="1" s="1"/>
  <c r="D9" i="1"/>
  <c r="T9" i="1" s="1"/>
  <c r="D10" i="1"/>
  <c r="T10" i="1" s="1"/>
  <c r="D11" i="1"/>
  <c r="T11" i="1" s="1"/>
  <c r="D12" i="1"/>
  <c r="T12" i="1" s="1"/>
  <c r="D13" i="1"/>
  <c r="T13" i="1" s="1"/>
  <c r="D14" i="1"/>
  <c r="T14" i="1" s="1"/>
  <c r="D15" i="1"/>
  <c r="T15" i="1" s="1"/>
  <c r="D16" i="1"/>
  <c r="T16" i="1" s="1"/>
  <c r="D17" i="1"/>
  <c r="T17" i="1" s="1"/>
  <c r="D18" i="1"/>
  <c r="T18" i="1" s="1"/>
  <c r="D19" i="1"/>
  <c r="T19" i="1" s="1"/>
  <c r="D20" i="1"/>
  <c r="T20" i="1" s="1"/>
  <c r="D21" i="1"/>
  <c r="T21" i="1" s="1"/>
  <c r="D22" i="1"/>
  <c r="T22" i="1" s="1"/>
  <c r="D23" i="1"/>
  <c r="T23" i="1" s="1"/>
  <c r="D24" i="1"/>
  <c r="T24" i="1" s="1"/>
  <c r="D25" i="1"/>
  <c r="T25" i="1" s="1"/>
  <c r="D26" i="1"/>
  <c r="L26" i="1" s="1"/>
  <c r="D27" i="1"/>
  <c r="T27" i="1" s="1"/>
  <c r="D28" i="1"/>
  <c r="T28" i="1" s="1"/>
  <c r="D29" i="1"/>
  <c r="T29" i="1" s="1"/>
  <c r="D30" i="1"/>
  <c r="T30" i="1" s="1"/>
  <c r="D31" i="1"/>
  <c r="T31" i="1" s="1"/>
  <c r="F26" i="1" l="1"/>
  <c r="F14" i="1"/>
  <c r="J26" i="1"/>
  <c r="J14" i="1"/>
  <c r="J8" i="1"/>
  <c r="L20" i="1"/>
  <c r="L8" i="1"/>
  <c r="N26" i="1"/>
  <c r="N14" i="1"/>
  <c r="T26" i="1"/>
  <c r="F31" i="1"/>
  <c r="F25" i="1"/>
  <c r="F19" i="1"/>
  <c r="F13" i="1"/>
  <c r="J31" i="1"/>
  <c r="J25" i="1"/>
  <c r="J19" i="1"/>
  <c r="J13" i="1"/>
  <c r="L31" i="1"/>
  <c r="L25" i="1"/>
  <c r="L19" i="1"/>
  <c r="L13" i="1"/>
  <c r="N31" i="1"/>
  <c r="N25" i="1"/>
  <c r="N19" i="1"/>
  <c r="N13" i="1"/>
  <c r="F30" i="1"/>
  <c r="F24" i="1"/>
  <c r="F18" i="1"/>
  <c r="F12" i="1"/>
  <c r="J30" i="1"/>
  <c r="J24" i="1"/>
  <c r="J18" i="1"/>
  <c r="J12" i="1"/>
  <c r="L30" i="1"/>
  <c r="L24" i="1"/>
  <c r="L18" i="1"/>
  <c r="L12" i="1"/>
  <c r="N30" i="1"/>
  <c r="N24" i="1"/>
  <c r="N18" i="1"/>
  <c r="N12" i="1"/>
  <c r="F29" i="1"/>
  <c r="F23" i="1"/>
  <c r="F17" i="1"/>
  <c r="F11" i="1"/>
  <c r="J29" i="1"/>
  <c r="J23" i="1"/>
  <c r="J17" i="1"/>
  <c r="J11" i="1"/>
  <c r="L29" i="1"/>
  <c r="L23" i="1"/>
  <c r="L17" i="1"/>
  <c r="L11" i="1"/>
  <c r="N29" i="1"/>
  <c r="N23" i="1"/>
  <c r="N17" i="1"/>
  <c r="N11" i="1"/>
  <c r="F28" i="1"/>
  <c r="F22" i="1"/>
  <c r="F16" i="1"/>
  <c r="F10" i="1"/>
  <c r="J28" i="1"/>
  <c r="J22" i="1"/>
  <c r="J16" i="1"/>
  <c r="J10" i="1"/>
  <c r="L28" i="1"/>
  <c r="L22" i="1"/>
  <c r="L16" i="1"/>
  <c r="L10" i="1"/>
  <c r="N28" i="1"/>
  <c r="N22" i="1"/>
  <c r="N16" i="1"/>
  <c r="N10" i="1"/>
  <c r="F27" i="1"/>
  <c r="F21" i="1"/>
  <c r="F15" i="1"/>
  <c r="F9" i="1"/>
  <c r="J27" i="1"/>
  <c r="J21" i="1"/>
  <c r="J15" i="1"/>
  <c r="J9" i="1"/>
  <c r="L27" i="1"/>
  <c r="L21" i="1"/>
  <c r="L15" i="1"/>
  <c r="L9" i="1"/>
  <c r="N27" i="1"/>
  <c r="N21" i="1"/>
  <c r="N15" i="1"/>
  <c r="N9" i="1"/>
  <c r="F20" i="1"/>
  <c r="F8" i="1"/>
  <c r="J20" i="1"/>
  <c r="L14" i="1"/>
  <c r="N20" i="1"/>
  <c r="N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E7" i="1" s="1"/>
  <c r="B7" i="2"/>
  <c r="L2" i="4"/>
  <c r="M2" i="4" s="1"/>
  <c r="AF5" i="4"/>
  <c r="AF6" i="4"/>
  <c r="E7" i="2" l="1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<sst xmlns="http://schemas.openxmlformats.org/spreadsheetml/2006/main" count="710" uniqueCount="310">
  <si>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</si>
  <si>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</si>
  <si>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</si>
  <si>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</si>
  <si>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</si>
  <si>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</si>
  <si>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</si>
  <si>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</si>
  <si>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</si>
  <si>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</si>
  <si>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</si>
  <si>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</si>
  <si>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</si>
  <si>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</si>
  <si>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</si>
  <si>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</si>
  <si>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</si>
  <si>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</si>
  <si>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</si>
  <si>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</si>
  <si>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</si>
  <si>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</si>
  <si>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</si>
  <si>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</si>
  <si>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</si>
  <si>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</si>
  <si>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</si>
  <si>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</si>
  <si>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</si>
  <si>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</si>
  <si>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</si>
  <si>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</si>
  <si>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</si>
  <si>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</si>
  <si>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</si>
  <si>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</si>
  <si>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</si>
  <si>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</si>
  <si>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</si>
  <si>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</si>
  <si>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</si>
  <si>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</si>
  <si>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</si>
  <si>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</si>
  <si>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</si>
  <si>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</si>
  <si>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</si>
  <si>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</si>
  <si>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</si>
  <si>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</si>
  <si>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</si>
  <si>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</si>
  <si>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</si>
  <si>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</si>
  <si>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</si>
  <si>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</si>
  <si>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</si>
  <si>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</si>
  <si>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</si>
  <si>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</si>
  <si>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</si>
  <si>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</si>
  <si>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</si>
  <si>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</si>
  <si>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</si>
  <si>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</si>
  <si>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</si>
  <si>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</si>
  <si>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</si>
  <si>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</si>
  <si>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</si>
  <si>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</si>
  <si>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</si>
  <si>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</si>
  <si>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</si>
  <si>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</si>
  <si>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</si>
  <si>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</si>
  <si>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</si>
  <si>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</si>
  <si>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</si>
  <si>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</si>
  <si>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</si>
  <si>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</si>
  <si>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</si>
  <si>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</si>
  <si>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</si>
  <si>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</si>
  <si>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</si>
  <si>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</si>
  <si>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</si>
  <si>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</si>
  <si>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</si>
  <si>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</si>
  <si>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</si>
  <si>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</si>
  <si>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</si>
  <si>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</si>
  <si>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</si>
  <si>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</si>
  <si>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</si>
  <si>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</si>
  <si>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</si>
  <si>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</si>
  <si>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</si>
  <si>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</si>
  <si>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</si>
  <si>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</si>
  <si>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</si>
  <si>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</si>
  <si>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</si>
  <si>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</si>
  <si>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</si>
  <si>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</si>
  <si>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</si>
  <si>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</si>
  <si>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</si>
  <si>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</si>
  <si>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</si>
  <si>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</si>
  <si>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</si>
  <si>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</si>
  <si>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</si>
  <si>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</si>
  <si>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</si>
  <si>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</si>
  <si>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</si>
  <si>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</si>
  <si>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</si>
  <si>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</si>
  <si>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</si>
  <si>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</si>
  <si>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</si>
  <si>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</si>
  <si>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</si>
  <si>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</si>
  <si>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</si>
  <si>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</si>
  <si>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</si>
  <si>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</si>
  <si>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</si>
  <si>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</si>
  <si>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</si>
  <si>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</si>
  <si>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</si>
  <si>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</si>
  <si>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</si>
  <si>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</si>
  <si>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</si>
  <si>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</si>
  <si>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</si>
  <si>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</si>
  <si>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</si>
  <si>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</si>
  <si>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</si>
  <si>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</si>
  <si>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</si>
  <si>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</si>
  <si>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</si>
  <si>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</si>
  <si>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</si>
  <si>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</si>
  <si>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</si>
  <si>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</si>
  <si>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</si>
  <si>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</si>
  <si>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</si>
  <si>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</si>
  <si>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</si>
  <si>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</si>
  <si>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</si>
  <si>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</si>
  <si>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</si>
  <si>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</si>
  <si>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</si>
  <si>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</si>
  <si>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</si>
  <si>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</si>
  <si>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</si>
  <si>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</si>
  <si>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</si>
  <si>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</si>
  <si>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</si>
  <si>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</si>
  <si>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</si>
  <si>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</si>
  <si>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</si>
  <si>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</si>
  <si>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</si>
  <si>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</si>
  <si>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</si>
  <si>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</si>
  <si>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</si>
  <si>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</si>
  <si>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</si>
  <si>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</si>
  <si>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</si>
  <si>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</si>
  <si>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</si>
  <si>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</si>
  <si>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</si>
  <si>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</si>
  <si>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</si>
  <si>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</si>
  <si>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</si>
  <si>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</si>
  <si>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</si>
  <si>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</si>
  <si>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</si>
  <si>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</si>
  <si>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</si>
  <si>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</si>
  <si>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</si>
  <si>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</si>
  <si>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</si>
  <si>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</si>
  <si>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</si>
  <si>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</si>
  <si>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</si>
  <si>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</si>
  <si>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</si>
  <si>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</si>
  <si>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</si>
  <si>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</si>
  <si>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</si>
  <si>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</si>
  <si>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</si>
  <si>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</si>
  <si>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</si>
  <si>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</si>
  <si>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</si>
  <si>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</si>
  <si>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</si>
  <si>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</si>
  <si>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</si>
  <si>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</si>
  <si>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</si>
  <si>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</si>
  <si>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</si>
  <si>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</si>
  <si>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</si>
  <si>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</si>
  <si>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</si>
  <si>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</si>
  <si>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</si>
  <si>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</si>
  <si>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</si>
  <si>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</si>
  <si>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</si>
  <si>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</si>
  <si>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</si>
  <si>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</si>
  <si>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</si>
  <si>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</si>
  <si>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</si>
  <si>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</si>
  <si>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</si>
  <si>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36000</t>
  </si>
  <si>
    <t>水洗化人口等（令和3年度実績）</t>
    <phoneticPr fontId="3"/>
  </si>
  <si>
    <t>し尿処理の状況（令和3年度実績）</t>
    <phoneticPr fontId="3"/>
  </si>
  <si>
    <t>36201</t>
  </si>
  <si>
    <t>徳島市</t>
  </si>
  <si>
    <t/>
  </si>
  <si>
    <t>○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</si>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</sst>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18</v>
      </c>
      <c r="B7" s="127" t="s">
        <v>257</v>
      </c>
      <c r="C7" s="107" t="s">
        <v>199</v>
      </c>
      <c r="D7" s="108">
        <f>+SUM(E7,+I7)</f>
        <v>728227</v>
      </c>
      <c r="E7" s="108">
        <f>+SUM(G7+H7)</f>
        <v>47773</v>
      </c>
      <c r="F7" s="109">
        <f>IF(D7&gt;0,E7/D7*100,"-")</f>
        <v>6.5601797241794113</v>
      </c>
      <c r="G7" s="108">
        <f>SUM(G$8:G$207)</f>
        <v>45391</v>
      </c>
      <c r="H7" s="108">
        <f>SUM(H$8:H$207)</f>
        <v>2382</v>
      </c>
      <c r="I7" s="108">
        <f>+SUM(K7,+M7,O7+P7)</f>
        <v>680454</v>
      </c>
      <c r="J7" s="109">
        <f>IF(D7&gt;0,I7/D7*100,"-")</f>
        <v>93.43982027582058</v>
      </c>
      <c r="K7" s="108">
        <f>SUM(K$8:K$207)</f>
        <v>123601</v>
      </c>
      <c r="L7" s="109">
        <f>IF(D7&gt;0,K7/D7*100,"-")</f>
        <v>16.97286697691791</v>
      </c>
      <c r="M7" s="108">
        <f>SUM(M$8:M$207)</f>
        <v>7288</v>
      </c>
      <c r="N7" s="109">
        <f>IF(D7&gt;0,M7/D7*100,"-")</f>
        <v>1.0007868425642004</v>
      </c>
      <c r="O7" s="106">
        <f>SUM(O$8:O$207)</f>
        <v>15318</v>
      </c>
      <c r="P7" s="108">
        <f>SUM(Q7:S7)</f>
        <v>534247</v>
      </c>
      <c r="Q7" s="108">
        <f>SUM(Q$8:Q$207)</f>
        <v>211554</v>
      </c>
      <c r="R7" s="108">
        <f>SUM(R$8:R$207)</f>
        <v>321471</v>
      </c>
      <c r="S7" s="108">
        <f>SUM(S$8:S$207)</f>
        <v>1222</v>
      </c>
      <c r="T7" s="109">
        <f>IF(D7&gt;0,P7/D7*100,"-")</f>
        <v>73.362701465339782</v>
      </c>
      <c r="U7" s="108">
        <f>SUM(U$8:U$207)</f>
        <v>6259</v>
      </c>
      <c r="V7" s="110">
        <f t="shared" ref="V7:AC7" si="0">COUNTIF(V$8:V$207,"○")</f>
        <v>16</v>
      </c>
      <c r="W7" s="110">
        <f t="shared" si="0"/>
        <v>1</v>
      </c>
      <c r="X7" s="110">
        <f t="shared" si="0"/>
        <v>0</v>
      </c>
      <c r="Y7" s="110">
        <f t="shared" si="0"/>
        <v>7</v>
      </c>
      <c r="Z7" s="110">
        <f t="shared" si="0"/>
        <v>18</v>
      </c>
      <c r="AA7" s="110">
        <f t="shared" si="0"/>
        <v>0</v>
      </c>
      <c r="AB7" s="110">
        <f t="shared" si="0"/>
        <v>0</v>
      </c>
      <c r="AC7" s="110">
        <f t="shared" si="0"/>
        <v>6</v>
      </c>
      <c r="AD7" s="205"/>
      <c r="AE7" s="205"/>
    </row>
    <row r="8" spans="1:31" s="103" customFormat="1" ht="13.5" customHeight="1">
      <c r="A8" s="99" t="s">
        <v>18</v>
      </c>
      <c r="B8" s="100" t="s">
        <v>260</v>
      </c>
      <c r="C8" s="99" t="s">
        <v>261</v>
      </c>
      <c r="D8" s="101">
        <f>+SUM(E8,+I8)</f>
        <v>250990</v>
      </c>
      <c r="E8" s="101">
        <f>+SUM(G8+H8)</f>
        <v>1967</v>
      </c>
      <c r="F8" s="125">
        <f>IF(D8&gt;0,E8/D8*100,"-")</f>
        <v>0.78369656161600065</v>
      </c>
      <c r="G8" s="101">
        <v>1962</v>
      </c>
      <c r="H8" s="101">
        <v>5</v>
      </c>
      <c r="I8" s="101">
        <f>+SUM(K8,+M8,O8+P8)</f>
        <v>249023</v>
      </c>
      <c r="J8" s="102">
        <f>IF(D8&gt;0,I8/D8*100,"-")</f>
        <v>99.216303438384003</v>
      </c>
      <c r="K8" s="101">
        <v>76782</v>
      </c>
      <c r="L8" s="102">
        <f>IF(D8&gt;0,K8/D8*100,"-")</f>
        <v>30.591657038129011</v>
      </c>
      <c r="M8" s="101">
        <v>0</v>
      </c>
      <c r="N8" s="102">
        <f>IF(D8&gt;0,M8/D8*100,"-")</f>
        <v>0</v>
      </c>
      <c r="O8" s="123">
        <v>0</v>
      </c>
      <c r="P8" s="101">
        <f>SUM(Q8:S8)</f>
        <v>172241</v>
      </c>
      <c r="Q8" s="101">
        <v>40854</v>
      </c>
      <c r="R8" s="101">
        <v>131387</v>
      </c>
      <c r="S8" s="101">
        <v>0</v>
      </c>
      <c r="T8" s="102">
        <f>IF(D8&gt;0,P8/D8*100,"-")</f>
        <v>68.624646400254989</v>
      </c>
      <c r="U8" s="101">
        <v>2160</v>
      </c>
      <c r="V8" s="99"/>
      <c r="W8" s="99" t="s">
        <v>263</v>
      </c>
      <c r="X8" s="99"/>
      <c r="Y8" s="99"/>
      <c r="Z8" s="99" t="s">
        <v>263</v>
      </c>
      <c r="AA8" s="99"/>
      <c r="AB8" s="99"/>
      <c r="AC8" s="99"/>
      <c r="AD8" s="206" t="s">
        <v>262</v>
      </c>
      <c r="AE8" s="207"/>
    </row>
    <row r="9" spans="1:31" s="103" customFormat="1" ht="13.5" customHeight="1">
      <c r="A9" s="99" t="s">
        <v>18</v>
      </c>
      <c r="B9" s="100" t="s">
        <v>264</v>
      </c>
      <c r="C9" s="99" t="s">
        <v>265</v>
      </c>
      <c r="D9" s="101">
        <f>+SUM(E9,+I9)</f>
        <v>55591</v>
      </c>
      <c r="E9" s="101">
        <f>+SUM(G9+H9)</f>
        <v>3979</v>
      </c>
      <c r="F9" s="125">
        <f>IF(D9&gt;0,E9/D9*100,"-")</f>
        <v>7.1576334298717414</v>
      </c>
      <c r="G9" s="101">
        <v>3979</v>
      </c>
      <c r="H9" s="101">
        <v>0</v>
      </c>
      <c r="I9" s="101">
        <f>+SUM(K9,+M9,O9+P9)</f>
        <v>51612</v>
      </c>
      <c r="J9" s="102">
        <f>IF(D9&gt;0,I9/D9*100,"-")</f>
        <v>92.842366570128249</v>
      </c>
      <c r="K9" s="101">
        <v>6061</v>
      </c>
      <c r="L9" s="102">
        <f>IF(D9&gt;0,K9/D9*100,"-")</f>
        <v>10.902843985537228</v>
      </c>
      <c r="M9" s="101">
        <v>369</v>
      </c>
      <c r="N9" s="102">
        <f>IF(D9&gt;0,M9/D9*100,"-")</f>
        <v>0.66377651058624598</v>
      </c>
      <c r="O9" s="123">
        <v>0</v>
      </c>
      <c r="P9" s="101">
        <f>SUM(Q9:S9)</f>
        <v>45182</v>
      </c>
      <c r="Q9" s="101">
        <v>24150</v>
      </c>
      <c r="R9" s="101">
        <v>21032</v>
      </c>
      <c r="S9" s="101">
        <v>0</v>
      </c>
      <c r="T9" s="102">
        <f>IF(D9&gt;0,P9/D9*100,"-")</f>
        <v>81.275746074004786</v>
      </c>
      <c r="U9" s="101">
        <v>461</v>
      </c>
      <c r="V9" s="99"/>
      <c r="W9" s="99"/>
      <c r="X9" s="99"/>
      <c r="Y9" s="99" t="s">
        <v>263</v>
      </c>
      <c r="Z9" s="99" t="s">
        <v>263</v>
      </c>
      <c r="AA9" s="99"/>
      <c r="AB9" s="99"/>
      <c r="AC9" s="99"/>
      <c r="AD9" s="206" t="s">
        <v>262</v>
      </c>
      <c r="AE9" s="207"/>
    </row>
    <row r="10" spans="1:31" s="103" customFormat="1" ht="13.5" customHeight="1">
      <c r="A10" s="99" t="s">
        <v>18</v>
      </c>
      <c r="B10" s="100" t="s">
        <v>266</v>
      </c>
      <c r="C10" s="99" t="s">
        <v>267</v>
      </c>
      <c r="D10" s="101">
        <f>+SUM(E10,+I10)</f>
        <v>36505</v>
      </c>
      <c r="E10" s="101">
        <f>+SUM(G10+H10)</f>
        <v>1753</v>
      </c>
      <c r="F10" s="125">
        <f>IF(D10&gt;0,E10/D10*100,"-")</f>
        <v>4.8020819065881382</v>
      </c>
      <c r="G10" s="101">
        <v>1753</v>
      </c>
      <c r="H10" s="101">
        <v>0</v>
      </c>
      <c r="I10" s="101">
        <f>+SUM(K10,+M10,O10+P10)</f>
        <v>34752</v>
      </c>
      <c r="J10" s="102">
        <f>IF(D10&gt;0,I10/D10*100,"-")</f>
        <v>95.197918093411857</v>
      </c>
      <c r="K10" s="101">
        <v>0</v>
      </c>
      <c r="L10" s="102">
        <f>IF(D10&gt;0,K10/D10*100,"-")</f>
        <v>0</v>
      </c>
      <c r="M10" s="101">
        <v>0</v>
      </c>
      <c r="N10" s="102">
        <f>IF(D10&gt;0,M10/D10*100,"-")</f>
        <v>0</v>
      </c>
      <c r="O10" s="123">
        <v>0</v>
      </c>
      <c r="P10" s="101">
        <f>SUM(Q10:S10)</f>
        <v>34752</v>
      </c>
      <c r="Q10" s="101">
        <v>20101</v>
      </c>
      <c r="R10" s="101">
        <v>14651</v>
      </c>
      <c r="S10" s="101">
        <v>0</v>
      </c>
      <c r="T10" s="102">
        <f>IF(D10&gt;0,P10/D10*100,"-")</f>
        <v>95.197918093411857</v>
      </c>
      <c r="U10" s="101">
        <v>214</v>
      </c>
      <c r="V10" s="99" t="s">
        <v>263</v>
      </c>
      <c r="W10" s="99"/>
      <c r="X10" s="99"/>
      <c r="Y10" s="99"/>
      <c r="Z10" s="99" t="s">
        <v>263</v>
      </c>
      <c r="AA10" s="99"/>
      <c r="AB10" s="99"/>
      <c r="AC10" s="99"/>
      <c r="AD10" s="206" t="s">
        <v>262</v>
      </c>
      <c r="AE10" s="207"/>
    </row>
    <row r="11" spans="1:31" s="103" customFormat="1" ht="13.5" customHeight="1">
      <c r="A11" s="99" t="s">
        <v>18</v>
      </c>
      <c r="B11" s="100" t="s">
        <v>268</v>
      </c>
      <c r="C11" s="99" t="s">
        <v>269</v>
      </c>
      <c r="D11" s="101">
        <f>+SUM(E11,+I11)</f>
        <v>71053</v>
      </c>
      <c r="E11" s="101">
        <f>+SUM(G11+H11)</f>
        <v>5383</v>
      </c>
      <c r="F11" s="125">
        <f>IF(D11&gt;0,E11/D11*100,"-")</f>
        <v>7.5760347909307137</v>
      </c>
      <c r="G11" s="101">
        <v>5383</v>
      </c>
      <c r="H11" s="101">
        <v>0</v>
      </c>
      <c r="I11" s="101">
        <f>+SUM(K11,+M11,O11+P11)</f>
        <v>65670</v>
      </c>
      <c r="J11" s="102">
        <f>IF(D11&gt;0,I11/D11*100,"-")</f>
        <v>92.42396520906928</v>
      </c>
      <c r="K11" s="101">
        <v>2434</v>
      </c>
      <c r="L11" s="102">
        <f>IF(D11&gt;0,K11/D11*100,"-")</f>
        <v>3.4256118671977251</v>
      </c>
      <c r="M11" s="101">
        <v>4823</v>
      </c>
      <c r="N11" s="102">
        <f>IF(D11&gt;0,M11/D11*100,"-")</f>
        <v>6.7878907294554773</v>
      </c>
      <c r="O11" s="123">
        <v>2773</v>
      </c>
      <c r="P11" s="101">
        <f>SUM(Q11:S11)</f>
        <v>55640</v>
      </c>
      <c r="Q11" s="101">
        <v>32764</v>
      </c>
      <c r="R11" s="101">
        <v>22876</v>
      </c>
      <c r="S11" s="101">
        <v>0</v>
      </c>
      <c r="T11" s="102">
        <f>IF(D11&gt;0,P11/D11*100,"-")</f>
        <v>78.307742108003879</v>
      </c>
      <c r="U11" s="101">
        <v>352</v>
      </c>
      <c r="V11" s="99" t="s">
        <v>263</v>
      </c>
      <c r="W11" s="99"/>
      <c r="X11" s="99"/>
      <c r="Y11" s="99"/>
      <c r="Z11" s="99" t="s">
        <v>263</v>
      </c>
      <c r="AA11" s="99"/>
      <c r="AB11" s="99"/>
      <c r="AC11" s="99"/>
      <c r="AD11" s="206" t="s">
        <v>262</v>
      </c>
      <c r="AE11" s="207"/>
    </row>
    <row r="12" spans="1:31" s="103" customFormat="1" ht="13.5" customHeight="1">
      <c r="A12" s="99" t="s">
        <v>18</v>
      </c>
      <c r="B12" s="100" t="s">
        <v>270</v>
      </c>
      <c r="C12" s="99" t="s">
        <v>271</v>
      </c>
      <c r="D12" s="101">
        <f>+SUM(E12,+I12)</f>
        <v>39712</v>
      </c>
      <c r="E12" s="101">
        <f>+SUM(G12+H12)</f>
        <v>1287</v>
      </c>
      <c r="F12" s="125">
        <f>IF(D12&gt;0,E12/D12*100,"-")</f>
        <v>3.2408340048348103</v>
      </c>
      <c r="G12" s="101">
        <v>1261</v>
      </c>
      <c r="H12" s="101">
        <v>26</v>
      </c>
      <c r="I12" s="101">
        <f>+SUM(K12,+M12,O12+P12)</f>
        <v>38425</v>
      </c>
      <c r="J12" s="102">
        <f>IF(D12&gt;0,I12/D12*100,"-")</f>
        <v>96.759165995165191</v>
      </c>
      <c r="K12" s="101">
        <v>15826</v>
      </c>
      <c r="L12" s="102">
        <f>IF(D12&gt;0,K12/D12*100,"-")</f>
        <v>39.851933924254638</v>
      </c>
      <c r="M12" s="101">
        <v>0</v>
      </c>
      <c r="N12" s="102">
        <f>IF(D12&gt;0,M12/D12*100,"-")</f>
        <v>0</v>
      </c>
      <c r="O12" s="123">
        <v>1612</v>
      </c>
      <c r="P12" s="101">
        <f>SUM(Q12:S12)</f>
        <v>20987</v>
      </c>
      <c r="Q12" s="101">
        <v>10909</v>
      </c>
      <c r="R12" s="101">
        <v>10078</v>
      </c>
      <c r="S12" s="101">
        <v>0</v>
      </c>
      <c r="T12" s="102">
        <f>IF(D12&gt;0,P12/D12*100,"-")</f>
        <v>52.848005640612406</v>
      </c>
      <c r="U12" s="101">
        <v>406</v>
      </c>
      <c r="V12" s="99"/>
      <c r="W12" s="99"/>
      <c r="X12" s="99"/>
      <c r="Y12" s="99" t="s">
        <v>263</v>
      </c>
      <c r="Z12" s="99"/>
      <c r="AA12" s="99"/>
      <c r="AB12" s="99"/>
      <c r="AC12" s="99" t="s">
        <v>263</v>
      </c>
      <c r="AD12" s="206" t="s">
        <v>262</v>
      </c>
      <c r="AE12" s="207"/>
    </row>
    <row r="13" spans="1:31" s="103" customFormat="1" ht="13.5" customHeight="1">
      <c r="A13" s="99" t="s">
        <v>18</v>
      </c>
      <c r="B13" s="100" t="s">
        <v>272</v>
      </c>
      <c r="C13" s="99" t="s">
        <v>273</v>
      </c>
      <c r="D13" s="101">
        <f>+SUM(E13,+I13)</f>
        <v>36034</v>
      </c>
      <c r="E13" s="101">
        <f>+SUM(G13+H13)</f>
        <v>376</v>
      </c>
      <c r="F13" s="125">
        <f>IF(D13&gt;0,E13/D13*100,"-")</f>
        <v>1.0434589554309819</v>
      </c>
      <c r="G13" s="101">
        <v>343</v>
      </c>
      <c r="H13" s="101">
        <v>33</v>
      </c>
      <c r="I13" s="101">
        <f>+SUM(K13,+M13,O13+P13)</f>
        <v>35658</v>
      </c>
      <c r="J13" s="102">
        <f>IF(D13&gt;0,I13/D13*100,"-")</f>
        <v>98.956541044569008</v>
      </c>
      <c r="K13" s="101">
        <v>0</v>
      </c>
      <c r="L13" s="102">
        <f>IF(D13&gt;0,K13/D13*100,"-")</f>
        <v>0</v>
      </c>
      <c r="M13" s="101">
        <v>0</v>
      </c>
      <c r="N13" s="102">
        <f>IF(D13&gt;0,M13/D13*100,"-")</f>
        <v>0</v>
      </c>
      <c r="O13" s="123">
        <v>2181</v>
      </c>
      <c r="P13" s="101">
        <f>SUM(Q13:S13)</f>
        <v>33477</v>
      </c>
      <c r="Q13" s="101">
        <v>14068</v>
      </c>
      <c r="R13" s="101">
        <v>19409</v>
      </c>
      <c r="S13" s="101">
        <v>0</v>
      </c>
      <c r="T13" s="102">
        <f>IF(D13&gt;0,P13/D13*100,"-")</f>
        <v>92.903924071710051</v>
      </c>
      <c r="U13" s="101">
        <v>445</v>
      </c>
      <c r="V13" s="99"/>
      <c r="W13" s="99"/>
      <c r="X13" s="99"/>
      <c r="Y13" s="99" t="s">
        <v>263</v>
      </c>
      <c r="Z13" s="99"/>
      <c r="AA13" s="99"/>
      <c r="AB13" s="99"/>
      <c r="AC13" s="99" t="s">
        <v>263</v>
      </c>
      <c r="AD13" s="206" t="s">
        <v>262</v>
      </c>
      <c r="AE13" s="207"/>
    </row>
    <row r="14" spans="1:31" s="103" customFormat="1" ht="13.5" customHeight="1">
      <c r="A14" s="99" t="s">
        <v>18</v>
      </c>
      <c r="B14" s="100" t="s">
        <v>274</v>
      </c>
      <c r="C14" s="99" t="s">
        <v>275</v>
      </c>
      <c r="D14" s="101">
        <f>+SUM(E14,+I14)</f>
        <v>27561</v>
      </c>
      <c r="E14" s="101">
        <f>+SUM(G14+H14)</f>
        <v>12869</v>
      </c>
      <c r="F14" s="125">
        <f>IF(D14&gt;0,E14/D14*100,"-")</f>
        <v>46.69279053735351</v>
      </c>
      <c r="G14" s="101">
        <v>12869</v>
      </c>
      <c r="H14" s="101">
        <v>0</v>
      </c>
      <c r="I14" s="101">
        <f>+SUM(K14,+M14,O14+P14)</f>
        <v>14692</v>
      </c>
      <c r="J14" s="102">
        <f>IF(D14&gt;0,I14/D14*100,"-")</f>
        <v>53.307209462646497</v>
      </c>
      <c r="K14" s="101">
        <v>5087</v>
      </c>
      <c r="L14" s="102">
        <f>IF(D14&gt;0,K14/D14*100,"-")</f>
        <v>18.457240303327165</v>
      </c>
      <c r="M14" s="101">
        <v>0</v>
      </c>
      <c r="N14" s="102">
        <f>IF(D14&gt;0,M14/D14*100,"-")</f>
        <v>0</v>
      </c>
      <c r="O14" s="123">
        <v>0</v>
      </c>
      <c r="P14" s="101">
        <f>SUM(Q14:S14)</f>
        <v>9605</v>
      </c>
      <c r="Q14" s="101">
        <v>0</v>
      </c>
      <c r="R14" s="101">
        <v>9605</v>
      </c>
      <c r="S14" s="101">
        <v>0</v>
      </c>
      <c r="T14" s="102">
        <f>IF(D14&gt;0,P14/D14*100,"-")</f>
        <v>34.849969159319329</v>
      </c>
      <c r="U14" s="101">
        <v>372</v>
      </c>
      <c r="V14" s="99" t="s">
        <v>263</v>
      </c>
      <c r="W14" s="99"/>
      <c r="X14" s="99"/>
      <c r="Y14" s="99"/>
      <c r="Z14" s="99" t="s">
        <v>263</v>
      </c>
      <c r="AA14" s="99"/>
      <c r="AB14" s="99"/>
      <c r="AC14" s="99"/>
      <c r="AD14" s="206" t="s">
        <v>262</v>
      </c>
      <c r="AE14" s="207"/>
    </row>
    <row r="15" spans="1:31" s="103" customFormat="1" ht="13.5" customHeight="1">
      <c r="A15" s="99" t="s">
        <v>18</v>
      </c>
      <c r="B15" s="100" t="s">
        <v>276</v>
      </c>
      <c r="C15" s="99" t="s">
        <v>277</v>
      </c>
      <c r="D15" s="101">
        <f>+SUM(E15,+I15)</f>
        <v>24218</v>
      </c>
      <c r="E15" s="101">
        <f>+SUM(G15+H15)</f>
        <v>3877</v>
      </c>
      <c r="F15" s="125">
        <f>IF(D15&gt;0,E15/D15*100,"-")</f>
        <v>16.008753819473121</v>
      </c>
      <c r="G15" s="101">
        <v>2605</v>
      </c>
      <c r="H15" s="101">
        <v>1272</v>
      </c>
      <c r="I15" s="101">
        <f>+SUM(K15,+M15,O15+P15)</f>
        <v>20341</v>
      </c>
      <c r="J15" s="102">
        <f>IF(D15&gt;0,I15/D15*100,"-")</f>
        <v>83.991246180526886</v>
      </c>
      <c r="K15" s="101">
        <v>0</v>
      </c>
      <c r="L15" s="102">
        <f>IF(D15&gt;0,K15/D15*100,"-")</f>
        <v>0</v>
      </c>
      <c r="M15" s="101">
        <v>0</v>
      </c>
      <c r="N15" s="102">
        <f>IF(D15&gt;0,M15/D15*100,"-")</f>
        <v>0</v>
      </c>
      <c r="O15" s="123">
        <v>402</v>
      </c>
      <c r="P15" s="101">
        <f>SUM(Q15:S15)</f>
        <v>19939</v>
      </c>
      <c r="Q15" s="101">
        <v>5458</v>
      </c>
      <c r="R15" s="101">
        <v>14481</v>
      </c>
      <c r="S15" s="101">
        <v>0</v>
      </c>
      <c r="T15" s="102">
        <f>IF(D15&gt;0,P15/D15*100,"-")</f>
        <v>82.331323808737295</v>
      </c>
      <c r="U15" s="101">
        <v>218</v>
      </c>
      <c r="V15" s="99"/>
      <c r="W15" s="99"/>
      <c r="X15" s="99"/>
      <c r="Y15" s="99" t="s">
        <v>263</v>
      </c>
      <c r="Z15" s="99"/>
      <c r="AA15" s="99"/>
      <c r="AB15" s="99"/>
      <c r="AC15" s="99" t="s">
        <v>263</v>
      </c>
      <c r="AD15" s="206" t="s">
        <v>262</v>
      </c>
      <c r="AE15" s="207"/>
    </row>
    <row r="16" spans="1:31" s="103" customFormat="1" ht="13.5" customHeight="1">
      <c r="A16" s="99" t="s">
        <v>18</v>
      </c>
      <c r="B16" s="100" t="s">
        <v>278</v>
      </c>
      <c r="C16" s="99" t="s">
        <v>279</v>
      </c>
      <c r="D16" s="101">
        <f>+SUM(E16,+I16)</f>
        <v>4854</v>
      </c>
      <c r="E16" s="101">
        <f>+SUM(G16+H16)</f>
        <v>176</v>
      </c>
      <c r="F16" s="125">
        <f>IF(D16&gt;0,E16/D16*100,"-")</f>
        <v>3.6258755665430575</v>
      </c>
      <c r="G16" s="101">
        <v>112</v>
      </c>
      <c r="H16" s="101">
        <v>64</v>
      </c>
      <c r="I16" s="101">
        <f>+SUM(K16,+M16,O16+P16)</f>
        <v>4678</v>
      </c>
      <c r="J16" s="102">
        <f>IF(D16&gt;0,I16/D16*100,"-")</f>
        <v>96.374124433456942</v>
      </c>
      <c r="K16" s="101">
        <v>0</v>
      </c>
      <c r="L16" s="102">
        <f>IF(D16&gt;0,K16/D16*100,"-")</f>
        <v>0</v>
      </c>
      <c r="M16" s="101">
        <v>47</v>
      </c>
      <c r="N16" s="102">
        <f>IF(D16&gt;0,M16/D16*100,"-")</f>
        <v>0.96827358879274827</v>
      </c>
      <c r="O16" s="123">
        <v>590</v>
      </c>
      <c r="P16" s="101">
        <f>SUM(Q16:S16)</f>
        <v>4041</v>
      </c>
      <c r="Q16" s="101">
        <v>1883</v>
      </c>
      <c r="R16" s="101">
        <v>2158</v>
      </c>
      <c r="S16" s="101">
        <v>0</v>
      </c>
      <c r="T16" s="102">
        <f>IF(D16&gt;0,P16/D16*100,"-")</f>
        <v>83.250927070457365</v>
      </c>
      <c r="U16" s="101">
        <v>33</v>
      </c>
      <c r="V16" s="99" t="s">
        <v>263</v>
      </c>
      <c r="W16" s="99"/>
      <c r="X16" s="99"/>
      <c r="Y16" s="99"/>
      <c r="Z16" s="99" t="s">
        <v>263</v>
      </c>
      <c r="AA16" s="99"/>
      <c r="AB16" s="99"/>
      <c r="AC16" s="99"/>
      <c r="AD16" s="206" t="s">
        <v>262</v>
      </c>
      <c r="AE16" s="207"/>
    </row>
    <row r="17" spans="1:31" s="103" customFormat="1" ht="13.5" customHeight="1">
      <c r="A17" s="99" t="s">
        <v>18</v>
      </c>
      <c r="B17" s="100" t="s">
        <v>280</v>
      </c>
      <c r="C17" s="99" t="s">
        <v>281</v>
      </c>
      <c r="D17" s="101">
        <f>+SUM(E17,+I17)</f>
        <v>1472</v>
      </c>
      <c r="E17" s="101">
        <f>+SUM(G17+H17)</f>
        <v>302</v>
      </c>
      <c r="F17" s="125">
        <f>IF(D17&gt;0,E17/D17*100,"-")</f>
        <v>20.516304347826086</v>
      </c>
      <c r="G17" s="101">
        <v>0</v>
      </c>
      <c r="H17" s="101">
        <v>302</v>
      </c>
      <c r="I17" s="101">
        <f>+SUM(K17,+M17,O17+P17)</f>
        <v>1170</v>
      </c>
      <c r="J17" s="102">
        <f>IF(D17&gt;0,I17/D17*100,"-")</f>
        <v>79.483695652173907</v>
      </c>
      <c r="K17" s="101">
        <v>0</v>
      </c>
      <c r="L17" s="102">
        <f>IF(D17&gt;0,K17/D17*100,"-")</f>
        <v>0</v>
      </c>
      <c r="M17" s="101">
        <v>0</v>
      </c>
      <c r="N17" s="102">
        <f>IF(D17&gt;0,M17/D17*100,"-")</f>
        <v>0</v>
      </c>
      <c r="O17" s="123">
        <v>0</v>
      </c>
      <c r="P17" s="101">
        <f>SUM(Q17:S17)</f>
        <v>1170</v>
      </c>
      <c r="Q17" s="101">
        <v>1170</v>
      </c>
      <c r="R17" s="101">
        <v>0</v>
      </c>
      <c r="S17" s="101">
        <v>0</v>
      </c>
      <c r="T17" s="102">
        <f>IF(D17&gt;0,P17/D17*100,"-")</f>
        <v>79.483695652173907</v>
      </c>
      <c r="U17" s="101">
        <v>6</v>
      </c>
      <c r="V17" s="99" t="s">
        <v>263</v>
      </c>
      <c r="W17" s="99"/>
      <c r="X17" s="99"/>
      <c r="Y17" s="99"/>
      <c r="Z17" s="99" t="s">
        <v>263</v>
      </c>
      <c r="AA17" s="99"/>
      <c r="AB17" s="99"/>
      <c r="AC17" s="99"/>
      <c r="AD17" s="206" t="s">
        <v>262</v>
      </c>
      <c r="AE17" s="207"/>
    </row>
    <row r="18" spans="1:31" s="103" customFormat="1" ht="13.5" customHeight="1">
      <c r="A18" s="99" t="s">
        <v>18</v>
      </c>
      <c r="B18" s="100" t="s">
        <v>282</v>
      </c>
      <c r="C18" s="99" t="s">
        <v>283</v>
      </c>
      <c r="D18" s="101">
        <f>+SUM(E18,+I18)</f>
        <v>2203</v>
      </c>
      <c r="E18" s="101">
        <f>+SUM(G18+H18)</f>
        <v>41</v>
      </c>
      <c r="F18" s="125">
        <f>IF(D18&gt;0,E18/D18*100,"-")</f>
        <v>1.8610985020426691</v>
      </c>
      <c r="G18" s="101">
        <v>21</v>
      </c>
      <c r="H18" s="101">
        <v>20</v>
      </c>
      <c r="I18" s="101">
        <f>+SUM(K18,+M18,O18+P18)</f>
        <v>2162</v>
      </c>
      <c r="J18" s="102">
        <f>IF(D18&gt;0,I18/D18*100,"-")</f>
        <v>98.138901497957335</v>
      </c>
      <c r="K18" s="101">
        <v>0</v>
      </c>
      <c r="L18" s="102">
        <f>IF(D18&gt;0,K18/D18*100,"-")</f>
        <v>0</v>
      </c>
      <c r="M18" s="101">
        <v>0</v>
      </c>
      <c r="N18" s="102">
        <f>IF(D18&gt;0,M18/D18*100,"-")</f>
        <v>0</v>
      </c>
      <c r="O18" s="123">
        <v>1750</v>
      </c>
      <c r="P18" s="101">
        <f>SUM(Q18:S18)</f>
        <v>412</v>
      </c>
      <c r="Q18" s="101">
        <v>107</v>
      </c>
      <c r="R18" s="101">
        <v>305</v>
      </c>
      <c r="S18" s="101">
        <v>0</v>
      </c>
      <c r="T18" s="102">
        <f>IF(D18&gt;0,P18/D18*100,"-")</f>
        <v>18.701770313209259</v>
      </c>
      <c r="U18" s="101">
        <v>9</v>
      </c>
      <c r="V18" s="99" t="s">
        <v>263</v>
      </c>
      <c r="W18" s="99"/>
      <c r="X18" s="99"/>
      <c r="Y18" s="99"/>
      <c r="Z18" s="99" t="s">
        <v>263</v>
      </c>
      <c r="AA18" s="99"/>
      <c r="AB18" s="99"/>
      <c r="AC18" s="99"/>
      <c r="AD18" s="206" t="s">
        <v>262</v>
      </c>
      <c r="AE18" s="207"/>
    </row>
    <row r="19" spans="1:31" s="103" customFormat="1" ht="13.5" customHeight="1">
      <c r="A19" s="99" t="s">
        <v>18</v>
      </c>
      <c r="B19" s="100" t="s">
        <v>284</v>
      </c>
      <c r="C19" s="99" t="s">
        <v>285</v>
      </c>
      <c r="D19" s="101">
        <f>+SUM(E19,+I19)</f>
        <v>25418</v>
      </c>
      <c r="E19" s="101">
        <f>+SUM(G19+H19)</f>
        <v>1552</v>
      </c>
      <c r="F19" s="125">
        <f>IF(D19&gt;0,E19/D19*100,"-")</f>
        <v>6.1059091982059961</v>
      </c>
      <c r="G19" s="101">
        <v>1552</v>
      </c>
      <c r="H19" s="101">
        <v>0</v>
      </c>
      <c r="I19" s="101">
        <f>+SUM(K19,+M19,O19+P19)</f>
        <v>23866</v>
      </c>
      <c r="J19" s="102">
        <f>IF(D19&gt;0,I19/D19*100,"-")</f>
        <v>93.894090801794007</v>
      </c>
      <c r="K19" s="101">
        <v>490</v>
      </c>
      <c r="L19" s="102">
        <f>IF(D19&gt;0,K19/D19*100,"-")</f>
        <v>1.9277677236603983</v>
      </c>
      <c r="M19" s="101">
        <v>0</v>
      </c>
      <c r="N19" s="102">
        <f>IF(D19&gt;0,M19/D19*100,"-")</f>
        <v>0</v>
      </c>
      <c r="O19" s="123">
        <v>0</v>
      </c>
      <c r="P19" s="101">
        <f>SUM(Q19:S19)</f>
        <v>23376</v>
      </c>
      <c r="Q19" s="101">
        <v>8203</v>
      </c>
      <c r="R19" s="101">
        <v>15173</v>
      </c>
      <c r="S19" s="101">
        <v>0</v>
      </c>
      <c r="T19" s="102">
        <f>IF(D19&gt;0,P19/D19*100,"-")</f>
        <v>91.966323078133598</v>
      </c>
      <c r="U19" s="101">
        <v>265</v>
      </c>
      <c r="V19" s="99" t="s">
        <v>263</v>
      </c>
      <c r="W19" s="99"/>
      <c r="X19" s="99"/>
      <c r="Y19" s="99"/>
      <c r="Z19" s="99" t="s">
        <v>263</v>
      </c>
      <c r="AA19" s="99"/>
      <c r="AB19" s="99"/>
      <c r="AC19" s="99"/>
      <c r="AD19" s="206" t="s">
        <v>262</v>
      </c>
      <c r="AE19" s="207"/>
    </row>
    <row r="20" spans="1:31" s="103" customFormat="1" ht="13.5" customHeight="1">
      <c r="A20" s="99" t="s">
        <v>18</v>
      </c>
      <c r="B20" s="100" t="s">
        <v>286</v>
      </c>
      <c r="C20" s="99" t="s">
        <v>287</v>
      </c>
      <c r="D20" s="101">
        <f>+SUM(E20,+I20)</f>
        <v>5018</v>
      </c>
      <c r="E20" s="101">
        <f>+SUM(G20+H20)</f>
        <v>465</v>
      </c>
      <c r="F20" s="125">
        <f>IF(D20&gt;0,E20/D20*100,"-")</f>
        <v>9.2666400956556405</v>
      </c>
      <c r="G20" s="101">
        <v>457</v>
      </c>
      <c r="H20" s="101">
        <v>8</v>
      </c>
      <c r="I20" s="101">
        <f>+SUM(K20,+M20,O20+P20)</f>
        <v>4553</v>
      </c>
      <c r="J20" s="102">
        <f>IF(D20&gt;0,I20/D20*100,"-")</f>
        <v>90.733359904344354</v>
      </c>
      <c r="K20" s="101">
        <v>0</v>
      </c>
      <c r="L20" s="102">
        <f>IF(D20&gt;0,K20/D20*100,"-")</f>
        <v>0</v>
      </c>
      <c r="M20" s="101">
        <v>0</v>
      </c>
      <c r="N20" s="102">
        <f>IF(D20&gt;0,M20/D20*100,"-")</f>
        <v>0</v>
      </c>
      <c r="O20" s="123">
        <v>0</v>
      </c>
      <c r="P20" s="101">
        <f>SUM(Q20:S20)</f>
        <v>4553</v>
      </c>
      <c r="Q20" s="101">
        <v>1694</v>
      </c>
      <c r="R20" s="101">
        <v>2859</v>
      </c>
      <c r="S20" s="101">
        <v>0</v>
      </c>
      <c r="T20" s="102">
        <f>IF(D20&gt;0,P20/D20*100,"-")</f>
        <v>90.733359904344354</v>
      </c>
      <c r="U20" s="101">
        <v>51</v>
      </c>
      <c r="V20" s="99"/>
      <c r="W20" s="99"/>
      <c r="X20" s="99"/>
      <c r="Y20" s="99" t="s">
        <v>263</v>
      </c>
      <c r="Z20" s="99"/>
      <c r="AA20" s="99"/>
      <c r="AB20" s="99"/>
      <c r="AC20" s="99" t="s">
        <v>263</v>
      </c>
      <c r="AD20" s="206" t="s">
        <v>262</v>
      </c>
      <c r="AE20" s="207"/>
    </row>
    <row r="21" spans="1:31" s="103" customFormat="1" ht="13.5" customHeight="1">
      <c r="A21" s="99" t="s">
        <v>18</v>
      </c>
      <c r="B21" s="100" t="s">
        <v>288</v>
      </c>
      <c r="C21" s="99" t="s">
        <v>289</v>
      </c>
      <c r="D21" s="101">
        <f>+SUM(E21,+I21)</f>
        <v>7767</v>
      </c>
      <c r="E21" s="101">
        <f>+SUM(G21+H21)</f>
        <v>1153</v>
      </c>
      <c r="F21" s="125">
        <f>IF(D21&gt;0,E21/D21*100,"-")</f>
        <v>14.844856443929444</v>
      </c>
      <c r="G21" s="101">
        <v>568</v>
      </c>
      <c r="H21" s="101">
        <v>585</v>
      </c>
      <c r="I21" s="101">
        <f>+SUM(K21,+M21,O21+P21)</f>
        <v>6614</v>
      </c>
      <c r="J21" s="102">
        <f>IF(D21&gt;0,I21/D21*100,"-")</f>
        <v>85.155143556070556</v>
      </c>
      <c r="K21" s="101">
        <v>0</v>
      </c>
      <c r="L21" s="102">
        <f>IF(D21&gt;0,K21/D21*100,"-")</f>
        <v>0</v>
      </c>
      <c r="M21" s="101">
        <v>0</v>
      </c>
      <c r="N21" s="102">
        <f>IF(D21&gt;0,M21/D21*100,"-")</f>
        <v>0</v>
      </c>
      <c r="O21" s="123">
        <v>2708</v>
      </c>
      <c r="P21" s="101">
        <f>SUM(Q21:S21)</f>
        <v>3906</v>
      </c>
      <c r="Q21" s="101">
        <v>0</v>
      </c>
      <c r="R21" s="101">
        <v>2684</v>
      </c>
      <c r="S21" s="101">
        <v>1222</v>
      </c>
      <c r="T21" s="102">
        <f>IF(D21&gt;0,P21/D21*100,"-")</f>
        <v>50.289687137891079</v>
      </c>
      <c r="U21" s="101">
        <v>19</v>
      </c>
      <c r="V21" s="99" t="s">
        <v>263</v>
      </c>
      <c r="W21" s="99"/>
      <c r="X21" s="99"/>
      <c r="Y21" s="99"/>
      <c r="Z21" s="99" t="s">
        <v>263</v>
      </c>
      <c r="AA21" s="99"/>
      <c r="AB21" s="99"/>
      <c r="AC21" s="99"/>
      <c r="AD21" s="206" t="s">
        <v>262</v>
      </c>
      <c r="AE21" s="207"/>
    </row>
    <row r="22" spans="1:31" s="103" customFormat="1" ht="13.5" customHeight="1">
      <c r="A22" s="99" t="s">
        <v>18</v>
      </c>
      <c r="B22" s="100" t="s">
        <v>290</v>
      </c>
      <c r="C22" s="99" t="s">
        <v>291</v>
      </c>
      <c r="D22" s="101">
        <f>+SUM(E22,+I22)</f>
        <v>3856</v>
      </c>
      <c r="E22" s="101">
        <f>+SUM(G22+H22)</f>
        <v>196</v>
      </c>
      <c r="F22" s="125">
        <f>IF(D22&gt;0,E22/D22*100,"-")</f>
        <v>5.0829875518672196</v>
      </c>
      <c r="G22" s="101">
        <v>196</v>
      </c>
      <c r="H22" s="101">
        <v>0</v>
      </c>
      <c r="I22" s="101">
        <f>+SUM(K22,+M22,O22+P22)</f>
        <v>3660</v>
      </c>
      <c r="J22" s="102">
        <f>IF(D22&gt;0,I22/D22*100,"-")</f>
        <v>94.91701244813278</v>
      </c>
      <c r="K22" s="101">
        <v>0</v>
      </c>
      <c r="L22" s="102">
        <f>IF(D22&gt;0,K22/D22*100,"-")</f>
        <v>0</v>
      </c>
      <c r="M22" s="101">
        <v>0</v>
      </c>
      <c r="N22" s="102">
        <f>IF(D22&gt;0,M22/D22*100,"-")</f>
        <v>0</v>
      </c>
      <c r="O22" s="123">
        <v>0</v>
      </c>
      <c r="P22" s="101">
        <f>SUM(Q22:S22)</f>
        <v>3660</v>
      </c>
      <c r="Q22" s="101">
        <v>1267</v>
      </c>
      <c r="R22" s="101">
        <v>2393</v>
      </c>
      <c r="S22" s="101">
        <v>0</v>
      </c>
      <c r="T22" s="102">
        <f>IF(D22&gt;0,P22/D22*100,"-")</f>
        <v>94.91701244813278</v>
      </c>
      <c r="U22" s="101">
        <v>20</v>
      </c>
      <c r="V22" s="99" t="s">
        <v>263</v>
      </c>
      <c r="W22" s="99"/>
      <c r="X22" s="99"/>
      <c r="Y22" s="99"/>
      <c r="Z22" s="99" t="s">
        <v>263</v>
      </c>
      <c r="AA22" s="99"/>
      <c r="AB22" s="99"/>
      <c r="AC22" s="99"/>
      <c r="AD22" s="206" t="s">
        <v>262</v>
      </c>
      <c r="AE22" s="207"/>
    </row>
    <row r="23" spans="1:31" s="103" customFormat="1" ht="13.5" customHeight="1">
      <c r="A23" s="99" t="s">
        <v>18</v>
      </c>
      <c r="B23" s="100" t="s">
        <v>292</v>
      </c>
      <c r="C23" s="99" t="s">
        <v>293</v>
      </c>
      <c r="D23" s="101">
        <f>+SUM(E23,+I23)</f>
        <v>6291</v>
      </c>
      <c r="E23" s="101">
        <f>+SUM(G23+H23)</f>
        <v>1870</v>
      </c>
      <c r="F23" s="125">
        <f>IF(D23&gt;0,E23/D23*100,"-")</f>
        <v>29.725003973931013</v>
      </c>
      <c r="G23" s="101">
        <v>1838</v>
      </c>
      <c r="H23" s="101">
        <v>32</v>
      </c>
      <c r="I23" s="101">
        <f>+SUM(K23,+M23,O23+P23)</f>
        <v>4421</v>
      </c>
      <c r="J23" s="102">
        <f>IF(D23&gt;0,I23/D23*100,"-")</f>
        <v>70.27499602606899</v>
      </c>
      <c r="K23" s="101">
        <v>891</v>
      </c>
      <c r="L23" s="102">
        <f>IF(D23&gt;0,K23/D23*100,"-")</f>
        <v>14.163090128755366</v>
      </c>
      <c r="M23" s="101">
        <v>0</v>
      </c>
      <c r="N23" s="102">
        <f>IF(D23&gt;0,M23/D23*100,"-")</f>
        <v>0</v>
      </c>
      <c r="O23" s="123">
        <v>0</v>
      </c>
      <c r="P23" s="101">
        <f>SUM(Q23:S23)</f>
        <v>3530</v>
      </c>
      <c r="Q23" s="101">
        <v>1708</v>
      </c>
      <c r="R23" s="101">
        <v>1822</v>
      </c>
      <c r="S23" s="101">
        <v>0</v>
      </c>
      <c r="T23" s="102">
        <f>IF(D23&gt;0,P23/D23*100,"-")</f>
        <v>56.111905897313619</v>
      </c>
      <c r="U23" s="101">
        <v>50</v>
      </c>
      <c r="V23" s="99" t="s">
        <v>263</v>
      </c>
      <c r="W23" s="99"/>
      <c r="X23" s="99"/>
      <c r="Y23" s="99"/>
      <c r="Z23" s="99" t="s">
        <v>263</v>
      </c>
      <c r="AA23" s="99"/>
      <c r="AB23" s="99"/>
      <c r="AC23" s="99"/>
      <c r="AD23" s="206" t="s">
        <v>262</v>
      </c>
      <c r="AE23" s="207"/>
    </row>
    <row r="24" spans="1:31" s="103" customFormat="1" ht="13.5" customHeight="1">
      <c r="A24" s="99" t="s">
        <v>18</v>
      </c>
      <c r="B24" s="100" t="s">
        <v>294</v>
      </c>
      <c r="C24" s="99" t="s">
        <v>295</v>
      </c>
      <c r="D24" s="101">
        <f>+SUM(E24,+I24)</f>
        <v>8831</v>
      </c>
      <c r="E24" s="101">
        <f>+SUM(G24+H24)</f>
        <v>959</v>
      </c>
      <c r="F24" s="125">
        <f>IF(D24&gt;0,E24/D24*100,"-")</f>
        <v>10.859472313441286</v>
      </c>
      <c r="G24" s="101">
        <v>959</v>
      </c>
      <c r="H24" s="101">
        <v>0</v>
      </c>
      <c r="I24" s="101">
        <f>+SUM(K24,+M24,O24+P24)</f>
        <v>7872</v>
      </c>
      <c r="J24" s="102">
        <f>IF(D24&gt;0,I24/D24*100,"-")</f>
        <v>89.140527686558713</v>
      </c>
      <c r="K24" s="101">
        <v>1357</v>
      </c>
      <c r="L24" s="102">
        <f>IF(D24&gt;0,K24/D24*100,"-")</f>
        <v>15.366323179707846</v>
      </c>
      <c r="M24" s="101">
        <v>0</v>
      </c>
      <c r="N24" s="102">
        <f>IF(D24&gt;0,M24/D24*100,"-")</f>
        <v>0</v>
      </c>
      <c r="O24" s="123">
        <v>754</v>
      </c>
      <c r="P24" s="101">
        <f>SUM(Q24:S24)</f>
        <v>5761</v>
      </c>
      <c r="Q24" s="101">
        <v>3535</v>
      </c>
      <c r="R24" s="101">
        <v>2226</v>
      </c>
      <c r="S24" s="101">
        <v>0</v>
      </c>
      <c r="T24" s="102">
        <f>IF(D24&gt;0,P24/D24*100,"-")</f>
        <v>65.236100101913706</v>
      </c>
      <c r="U24" s="101">
        <v>176</v>
      </c>
      <c r="V24" s="99" t="s">
        <v>263</v>
      </c>
      <c r="W24" s="99"/>
      <c r="X24" s="99"/>
      <c r="Y24" s="99"/>
      <c r="Z24" s="99" t="s">
        <v>263</v>
      </c>
      <c r="AA24" s="99"/>
      <c r="AB24" s="99"/>
      <c r="AC24" s="99"/>
      <c r="AD24" s="206" t="s">
        <v>262</v>
      </c>
      <c r="AE24" s="207"/>
    </row>
    <row r="25" spans="1:31" s="103" customFormat="1" ht="13.5" customHeight="1">
      <c r="A25" s="99" t="s">
        <v>18</v>
      </c>
      <c r="B25" s="100" t="s">
        <v>296</v>
      </c>
      <c r="C25" s="99" t="s">
        <v>297</v>
      </c>
      <c r="D25" s="101">
        <f>+SUM(E25,+I25)</f>
        <v>14818</v>
      </c>
      <c r="E25" s="101">
        <f>+SUM(G25+H25)</f>
        <v>463</v>
      </c>
      <c r="F25" s="125">
        <f>IF(D25&gt;0,E25/D25*100,"-")</f>
        <v>3.1245782156836279</v>
      </c>
      <c r="G25" s="101">
        <v>463</v>
      </c>
      <c r="H25" s="101">
        <v>0</v>
      </c>
      <c r="I25" s="101">
        <f>+SUM(K25,+M25,O25+P25)</f>
        <v>14355</v>
      </c>
      <c r="J25" s="102">
        <f>IF(D25&gt;0,I25/D25*100,"-")</f>
        <v>96.875421784316373</v>
      </c>
      <c r="K25" s="101">
        <v>2876</v>
      </c>
      <c r="L25" s="102">
        <f>IF(D25&gt;0,K25/D25*100,"-")</f>
        <v>19.408827102173031</v>
      </c>
      <c r="M25" s="101">
        <v>761</v>
      </c>
      <c r="N25" s="102">
        <f>IF(D25&gt;0,M25/D25*100,"-")</f>
        <v>5.1356458361452288</v>
      </c>
      <c r="O25" s="123">
        <v>1026</v>
      </c>
      <c r="P25" s="101">
        <f>SUM(Q25:S25)</f>
        <v>9692</v>
      </c>
      <c r="Q25" s="101">
        <v>3927</v>
      </c>
      <c r="R25" s="101">
        <v>5765</v>
      </c>
      <c r="S25" s="101">
        <v>0</v>
      </c>
      <c r="T25" s="102">
        <f>IF(D25&gt;0,P25/D25*100,"-")</f>
        <v>65.406937508435689</v>
      </c>
      <c r="U25" s="101">
        <v>149</v>
      </c>
      <c r="V25" s="99" t="s">
        <v>263</v>
      </c>
      <c r="W25" s="99"/>
      <c r="X25" s="99"/>
      <c r="Y25" s="99"/>
      <c r="Z25" s="99" t="s">
        <v>263</v>
      </c>
      <c r="AA25" s="99"/>
      <c r="AB25" s="99"/>
      <c r="AC25" s="99"/>
      <c r="AD25" s="206" t="s">
        <v>262</v>
      </c>
      <c r="AE25" s="207"/>
    </row>
    <row r="26" spans="1:31" s="103" customFormat="1" ht="13.5" customHeight="1">
      <c r="A26" s="99" t="s">
        <v>18</v>
      </c>
      <c r="B26" s="100" t="s">
        <v>298</v>
      </c>
      <c r="C26" s="99" t="s">
        <v>299</v>
      </c>
      <c r="D26" s="101">
        <f>+SUM(E26,+I26)</f>
        <v>23433</v>
      </c>
      <c r="E26" s="101">
        <f>+SUM(G26+H26)</f>
        <v>212</v>
      </c>
      <c r="F26" s="125">
        <f>IF(D26&gt;0,E26/D26*100,"-")</f>
        <v>0.90470703708445344</v>
      </c>
      <c r="G26" s="101">
        <v>212</v>
      </c>
      <c r="H26" s="101">
        <v>0</v>
      </c>
      <c r="I26" s="101">
        <f>+SUM(K26,+M26,O26+P26)</f>
        <v>23221</v>
      </c>
      <c r="J26" s="102">
        <f>IF(D26&gt;0,I26/D26*100,"-")</f>
        <v>99.095292962915551</v>
      </c>
      <c r="K26" s="101">
        <v>3923</v>
      </c>
      <c r="L26" s="102">
        <f>IF(D26&gt;0,K26/D26*100,"-")</f>
        <v>16.741347672086373</v>
      </c>
      <c r="M26" s="101">
        <v>1288</v>
      </c>
      <c r="N26" s="102">
        <f>IF(D26&gt;0,M26/D26*100,"-")</f>
        <v>5.4965219988904535</v>
      </c>
      <c r="O26" s="123">
        <v>0</v>
      </c>
      <c r="P26" s="101">
        <f>SUM(Q26:S26)</f>
        <v>18010</v>
      </c>
      <c r="Q26" s="101">
        <v>9332</v>
      </c>
      <c r="R26" s="101">
        <v>8678</v>
      </c>
      <c r="S26" s="101">
        <v>0</v>
      </c>
      <c r="T26" s="102">
        <f>IF(D26&gt;0,P26/D26*100,"-")</f>
        <v>76.857423291938716</v>
      </c>
      <c r="U26" s="101">
        <v>126</v>
      </c>
      <c r="V26" s="99"/>
      <c r="W26" s="99"/>
      <c r="X26" s="99"/>
      <c r="Y26" s="99" t="s">
        <v>263</v>
      </c>
      <c r="Z26" s="99"/>
      <c r="AA26" s="99"/>
      <c r="AB26" s="99"/>
      <c r="AC26" s="99" t="s">
        <v>263</v>
      </c>
      <c r="AD26" s="206" t="s">
        <v>262</v>
      </c>
      <c r="AE26" s="207"/>
    </row>
    <row r="27" spans="1:31" s="103" customFormat="1" ht="13.5" customHeight="1">
      <c r="A27" s="99" t="s">
        <v>18</v>
      </c>
      <c r="B27" s="100" t="s">
        <v>300</v>
      </c>
      <c r="C27" s="99" t="s">
        <v>301</v>
      </c>
      <c r="D27" s="101">
        <f>+SUM(E27,+I27)</f>
        <v>35532</v>
      </c>
      <c r="E27" s="101">
        <f>+SUM(G27+H27)</f>
        <v>565</v>
      </c>
      <c r="F27" s="125">
        <f>IF(D27&gt;0,E27/D27*100,"-")</f>
        <v>1.5901159518180794</v>
      </c>
      <c r="G27" s="101">
        <v>565</v>
      </c>
      <c r="H27" s="101">
        <v>0</v>
      </c>
      <c r="I27" s="101">
        <f>+SUM(K27,+M27,O27+P27)</f>
        <v>34967</v>
      </c>
      <c r="J27" s="102">
        <f>IF(D27&gt;0,I27/D27*100,"-")</f>
        <v>98.409884048181922</v>
      </c>
      <c r="K27" s="101">
        <v>2273</v>
      </c>
      <c r="L27" s="102">
        <f>IF(D27&gt;0,K27/D27*100,"-")</f>
        <v>6.3970505459867155</v>
      </c>
      <c r="M27" s="101">
        <v>0</v>
      </c>
      <c r="N27" s="102">
        <f>IF(D27&gt;0,M27/D27*100,"-")</f>
        <v>0</v>
      </c>
      <c r="O27" s="123">
        <v>0</v>
      </c>
      <c r="P27" s="101">
        <f>SUM(Q27:S27)</f>
        <v>32694</v>
      </c>
      <c r="Q27" s="101">
        <v>12921</v>
      </c>
      <c r="R27" s="101">
        <v>19773</v>
      </c>
      <c r="S27" s="101">
        <v>0</v>
      </c>
      <c r="T27" s="102">
        <f>IF(D27&gt;0,P27/D27*100,"-")</f>
        <v>92.012833502195207</v>
      </c>
      <c r="U27" s="101">
        <v>265</v>
      </c>
      <c r="V27" s="99" t="s">
        <v>263</v>
      </c>
      <c r="W27" s="99"/>
      <c r="X27" s="99"/>
      <c r="Y27" s="99"/>
      <c r="Z27" s="99" t="s">
        <v>263</v>
      </c>
      <c r="AA27" s="99"/>
      <c r="AB27" s="99"/>
      <c r="AC27" s="99"/>
      <c r="AD27" s="206" t="s">
        <v>262</v>
      </c>
      <c r="AE27" s="207"/>
    </row>
    <row r="28" spans="1:31" s="103" customFormat="1" ht="13.5" customHeight="1">
      <c r="A28" s="99" t="s">
        <v>18</v>
      </c>
      <c r="B28" s="100" t="s">
        <v>302</v>
      </c>
      <c r="C28" s="99" t="s">
        <v>303</v>
      </c>
      <c r="D28" s="101">
        <f>+SUM(E28,+I28)</f>
        <v>13238</v>
      </c>
      <c r="E28" s="101">
        <f>+SUM(G28+H28)</f>
        <v>924</v>
      </c>
      <c r="F28" s="125">
        <f>IF(D28&gt;0,E28/D28*100,"-")</f>
        <v>6.9799063302613691</v>
      </c>
      <c r="G28" s="101">
        <v>924</v>
      </c>
      <c r="H28" s="101">
        <v>0</v>
      </c>
      <c r="I28" s="101">
        <f>+SUM(K28,+M28,O28+P28)</f>
        <v>12314</v>
      </c>
      <c r="J28" s="102">
        <f>IF(D28&gt;0,I28/D28*100,"-")</f>
        <v>93.020093669738628</v>
      </c>
      <c r="K28" s="101">
        <v>1603</v>
      </c>
      <c r="L28" s="102">
        <f>IF(D28&gt;0,K28/D28*100,"-")</f>
        <v>12.109079921438285</v>
      </c>
      <c r="M28" s="101">
        <v>0</v>
      </c>
      <c r="N28" s="102">
        <f>IF(D28&gt;0,M28/D28*100,"-")</f>
        <v>0</v>
      </c>
      <c r="O28" s="123">
        <v>0</v>
      </c>
      <c r="P28" s="101">
        <f>SUM(Q28:S28)</f>
        <v>10711</v>
      </c>
      <c r="Q28" s="101">
        <v>6907</v>
      </c>
      <c r="R28" s="101">
        <v>3804</v>
      </c>
      <c r="S28" s="101">
        <v>0</v>
      </c>
      <c r="T28" s="102">
        <f>IF(D28&gt;0,P28/D28*100,"-")</f>
        <v>80.911013748300348</v>
      </c>
      <c r="U28" s="101">
        <v>186</v>
      </c>
      <c r="V28" s="99" t="s">
        <v>263</v>
      </c>
      <c r="W28" s="99"/>
      <c r="X28" s="99"/>
      <c r="Y28" s="99"/>
      <c r="Z28" s="99" t="s">
        <v>263</v>
      </c>
      <c r="AA28" s="99"/>
      <c r="AB28" s="99"/>
      <c r="AC28" s="99"/>
      <c r="AD28" s="206" t="s">
        <v>262</v>
      </c>
      <c r="AE28" s="207"/>
    </row>
    <row r="29" spans="1:31" s="103" customFormat="1" ht="13.5" customHeight="1">
      <c r="A29" s="99" t="s">
        <v>18</v>
      </c>
      <c r="B29" s="100" t="s">
        <v>304</v>
      </c>
      <c r="C29" s="99" t="s">
        <v>305</v>
      </c>
      <c r="D29" s="101">
        <f>+SUM(E29,+I29)</f>
        <v>11650</v>
      </c>
      <c r="E29" s="101">
        <f>+SUM(G29+H29)</f>
        <v>3287</v>
      </c>
      <c r="F29" s="125">
        <f>IF(D29&gt;0,E29/D29*100,"-")</f>
        <v>28.214592274678115</v>
      </c>
      <c r="G29" s="101">
        <v>3261</v>
      </c>
      <c r="H29" s="101">
        <v>26</v>
      </c>
      <c r="I29" s="101">
        <f>+SUM(K29,+M29,O29+P29)</f>
        <v>8363</v>
      </c>
      <c r="J29" s="102">
        <f>IF(D29&gt;0,I29/D29*100,"-")</f>
        <v>71.785407725321889</v>
      </c>
      <c r="K29" s="101">
        <v>0</v>
      </c>
      <c r="L29" s="102">
        <f>IF(D29&gt;0,K29/D29*100,"-")</f>
        <v>0</v>
      </c>
      <c r="M29" s="101">
        <v>0</v>
      </c>
      <c r="N29" s="102">
        <f>IF(D29&gt;0,M29/D29*100,"-")</f>
        <v>0</v>
      </c>
      <c r="O29" s="123">
        <v>1081</v>
      </c>
      <c r="P29" s="101">
        <f>SUM(Q29:S29)</f>
        <v>7282</v>
      </c>
      <c r="Q29" s="101">
        <v>2471</v>
      </c>
      <c r="R29" s="101">
        <v>4811</v>
      </c>
      <c r="S29" s="101">
        <v>0</v>
      </c>
      <c r="T29" s="102">
        <f>IF(D29&gt;0,P29/D29*100,"-")</f>
        <v>62.506437768240339</v>
      </c>
      <c r="U29" s="101">
        <v>131</v>
      </c>
      <c r="V29" s="99" t="s">
        <v>263</v>
      </c>
      <c r="W29" s="99"/>
      <c r="X29" s="99"/>
      <c r="Y29" s="99"/>
      <c r="Z29" s="99" t="s">
        <v>263</v>
      </c>
      <c r="AA29" s="99"/>
      <c r="AB29" s="99"/>
      <c r="AC29" s="99"/>
      <c r="AD29" s="206" t="s">
        <v>262</v>
      </c>
      <c r="AE29" s="207"/>
    </row>
    <row r="30" spans="1:31" s="103" customFormat="1" ht="13.5" customHeight="1">
      <c r="A30" s="99" t="s">
        <v>18</v>
      </c>
      <c r="B30" s="100" t="s">
        <v>306</v>
      </c>
      <c r="C30" s="99" t="s">
        <v>307</v>
      </c>
      <c r="D30" s="101">
        <f>+SUM(E30,+I30)</f>
        <v>8236</v>
      </c>
      <c r="E30" s="101">
        <f>+SUM(G30+H30)</f>
        <v>1374</v>
      </c>
      <c r="F30" s="125">
        <f>IF(D30&gt;0,E30/D30*100,"-")</f>
        <v>16.682855755220981</v>
      </c>
      <c r="G30" s="101">
        <v>1374</v>
      </c>
      <c r="H30" s="101">
        <v>0</v>
      </c>
      <c r="I30" s="101">
        <f>+SUM(K30,+M30,O30+P30)</f>
        <v>6862</v>
      </c>
      <c r="J30" s="102">
        <f>IF(D30&gt;0,I30/D30*100,"-")</f>
        <v>83.317144244779016</v>
      </c>
      <c r="K30" s="101">
        <v>2007</v>
      </c>
      <c r="L30" s="102">
        <f>IF(D30&gt;0,K30/D30*100,"-")</f>
        <v>24.36862554638174</v>
      </c>
      <c r="M30" s="101">
        <v>0</v>
      </c>
      <c r="N30" s="102">
        <f>IF(D30&gt;0,M30/D30*100,"-")</f>
        <v>0</v>
      </c>
      <c r="O30" s="123">
        <v>441</v>
      </c>
      <c r="P30" s="101">
        <f>SUM(Q30:S30)</f>
        <v>4414</v>
      </c>
      <c r="Q30" s="101">
        <v>2629</v>
      </c>
      <c r="R30" s="101">
        <v>1785</v>
      </c>
      <c r="S30" s="101">
        <v>0</v>
      </c>
      <c r="T30" s="102">
        <f>IF(D30&gt;0,P30/D30*100,"-")</f>
        <v>53.593977659057792</v>
      </c>
      <c r="U30" s="101">
        <v>33</v>
      </c>
      <c r="V30" s="99" t="s">
        <v>263</v>
      </c>
      <c r="W30" s="99"/>
      <c r="X30" s="99"/>
      <c r="Y30" s="99"/>
      <c r="Z30" s="99" t="s">
        <v>263</v>
      </c>
      <c r="AA30" s="99"/>
      <c r="AB30" s="99"/>
      <c r="AC30" s="99"/>
      <c r="AD30" s="206" t="s">
        <v>262</v>
      </c>
      <c r="AE30" s="207"/>
    </row>
    <row r="31" spans="1:31" s="103" customFormat="1" ht="13.5" customHeight="1">
      <c r="A31" s="99" t="s">
        <v>18</v>
      </c>
      <c r="B31" s="100" t="s">
        <v>308</v>
      </c>
      <c r="C31" s="99" t="s">
        <v>309</v>
      </c>
      <c r="D31" s="101">
        <f>+SUM(E31,+I31)</f>
        <v>13946</v>
      </c>
      <c r="E31" s="101">
        <f>+SUM(G31+H31)</f>
        <v>2743</v>
      </c>
      <c r="F31" s="125">
        <f>IF(D31&gt;0,E31/D31*100,"-")</f>
        <v>19.668722214254984</v>
      </c>
      <c r="G31" s="101">
        <v>2734</v>
      </c>
      <c r="H31" s="101">
        <v>9</v>
      </c>
      <c r="I31" s="101">
        <f>+SUM(K31,+M31,O31+P31)</f>
        <v>11203</v>
      </c>
      <c r="J31" s="102">
        <f>IF(D31&gt;0,I31/D31*100,"-")</f>
        <v>80.331277785745016</v>
      </c>
      <c r="K31" s="101">
        <v>1991</v>
      </c>
      <c r="L31" s="102">
        <f>IF(D31&gt;0,K31/D31*100,"-")</f>
        <v>14.276495052344758</v>
      </c>
      <c r="M31" s="101">
        <v>0</v>
      </c>
      <c r="N31" s="102">
        <f>IF(D31&gt;0,M31/D31*100,"-")</f>
        <v>0</v>
      </c>
      <c r="O31" s="123">
        <v>0</v>
      </c>
      <c r="P31" s="101">
        <f>SUM(Q31:S31)</f>
        <v>9212</v>
      </c>
      <c r="Q31" s="101">
        <v>5496</v>
      </c>
      <c r="R31" s="101">
        <v>3716</v>
      </c>
      <c r="S31" s="101">
        <v>0</v>
      </c>
      <c r="T31" s="102">
        <f>IF(D31&gt;0,P31/D31*100,"-")</f>
        <v>66.054782733400259</v>
      </c>
      <c r="U31" s="101">
        <v>112</v>
      </c>
      <c r="V31" s="99"/>
      <c r="W31" s="99"/>
      <c r="X31" s="99"/>
      <c r="Y31" s="99" t="s">
        <v>263</v>
      </c>
      <c r="Z31" s="99"/>
      <c r="AA31" s="99"/>
      <c r="AB31" s="99"/>
      <c r="AC31" s="99" t="s">
        <v>263</v>
      </c>
      <c r="AD31" s="206" t="s">
        <v>262</v>
      </c>
      <c r="AE31" s="207"/>
    </row>
    <row r="32" spans="1:31" s="103" customFormat="1" ht="13.5" customHeight="1">
      <c r="A32" s="99"/>
      <c r="B32" s="100"/>
      <c r="C32" s="99"/>
      <c r="D32" s="101"/>
      <c r="E32" s="101"/>
      <c r="F32" s="125"/>
      <c r="G32" s="101"/>
      <c r="H32" s="101"/>
      <c r="I32" s="101"/>
      <c r="J32" s="102"/>
      <c r="K32" s="101"/>
      <c r="L32" s="102"/>
      <c r="M32" s="101"/>
      <c r="N32" s="102"/>
      <c r="O32" s="123"/>
      <c r="P32" s="101"/>
      <c r="Q32" s="101"/>
      <c r="R32" s="101"/>
      <c r="S32" s="101"/>
      <c r="T32" s="102"/>
      <c r="U32" s="101"/>
      <c r="V32" s="99"/>
      <c r="W32" s="99"/>
      <c r="X32" s="99"/>
      <c r="Y32" s="99"/>
      <c r="Z32" s="99"/>
      <c r="AA32" s="99"/>
      <c r="AB32" s="99"/>
      <c r="AC32" s="99"/>
      <c r="AD32" s="207"/>
      <c r="AE32" s="207"/>
    </row>
    <row r="33" spans="1:31" s="103" customFormat="1" ht="13.5" customHeight="1">
      <c r="A33" s="99"/>
      <c r="B33" s="100"/>
      <c r="C33" s="99"/>
      <c r="D33" s="101"/>
      <c r="E33" s="101"/>
      <c r="F33" s="125"/>
      <c r="G33" s="101"/>
      <c r="H33" s="101"/>
      <c r="I33" s="101"/>
      <c r="J33" s="102"/>
      <c r="K33" s="101"/>
      <c r="L33" s="102"/>
      <c r="M33" s="101"/>
      <c r="N33" s="102"/>
      <c r="O33" s="123"/>
      <c r="P33" s="101"/>
      <c r="Q33" s="101"/>
      <c r="R33" s="101"/>
      <c r="S33" s="101"/>
      <c r="T33" s="102"/>
      <c r="U33" s="101"/>
      <c r="V33" s="99"/>
      <c r="W33" s="99"/>
      <c r="X33" s="99"/>
      <c r="Y33" s="99"/>
      <c r="Z33" s="99"/>
      <c r="AA33" s="99"/>
      <c r="AB33" s="99"/>
      <c r="AC33" s="99"/>
      <c r="AD33" s="207"/>
      <c r="AE33" s="207"/>
    </row>
    <row r="34" spans="1:31" s="103" customFormat="1" ht="13.5" customHeight="1">
      <c r="A34" s="99"/>
      <c r="B34" s="100"/>
      <c r="C34" s="99"/>
      <c r="D34" s="101"/>
      <c r="E34" s="101"/>
      <c r="F34" s="125"/>
      <c r="G34" s="101"/>
      <c r="H34" s="101"/>
      <c r="I34" s="101"/>
      <c r="J34" s="102"/>
      <c r="K34" s="101"/>
      <c r="L34" s="102"/>
      <c r="M34" s="101"/>
      <c r="N34" s="102"/>
      <c r="O34" s="123"/>
      <c r="P34" s="101"/>
      <c r="Q34" s="101"/>
      <c r="R34" s="101"/>
      <c r="S34" s="101"/>
      <c r="T34" s="102"/>
      <c r="U34" s="101"/>
      <c r="V34" s="99"/>
      <c r="W34" s="99"/>
      <c r="X34" s="99"/>
      <c r="Y34" s="99"/>
      <c r="Z34" s="99"/>
      <c r="AA34" s="99"/>
      <c r="AB34" s="99"/>
      <c r="AC34" s="99"/>
      <c r="AD34" s="207"/>
      <c r="AE34" s="207"/>
    </row>
    <row r="35" spans="1:31" s="103" customFormat="1" ht="13.5" customHeight="1">
      <c r="A35" s="99"/>
      <c r="B35" s="100"/>
      <c r="C35" s="99"/>
      <c r="D35" s="101"/>
      <c r="E35" s="101"/>
      <c r="F35" s="125"/>
      <c r="G35" s="101"/>
      <c r="H35" s="101"/>
      <c r="I35" s="101"/>
      <c r="J35" s="102"/>
      <c r="K35" s="101"/>
      <c r="L35" s="102"/>
      <c r="M35" s="101"/>
      <c r="N35" s="102"/>
      <c r="O35" s="123"/>
      <c r="P35" s="101"/>
      <c r="Q35" s="101"/>
      <c r="R35" s="101"/>
      <c r="S35" s="101"/>
      <c r="T35" s="102"/>
      <c r="U35" s="101"/>
      <c r="V35" s="99"/>
      <c r="W35" s="99"/>
      <c r="X35" s="99"/>
      <c r="Y35" s="99"/>
      <c r="Z35" s="99"/>
      <c r="AA35" s="99"/>
      <c r="AB35" s="99"/>
      <c r="AC35" s="99"/>
      <c r="AD35" s="207"/>
      <c r="AE35" s="207"/>
    </row>
    <row r="36" spans="1:31" s="103" customFormat="1" ht="13.5" customHeight="1">
      <c r="A36" s="99"/>
      <c r="B36" s="100"/>
      <c r="C36" s="99"/>
      <c r="D36" s="101"/>
      <c r="E36" s="101"/>
      <c r="F36" s="125"/>
      <c r="G36" s="101"/>
      <c r="H36" s="101"/>
      <c r="I36" s="101"/>
      <c r="J36" s="102"/>
      <c r="K36" s="101"/>
      <c r="L36" s="102"/>
      <c r="M36" s="101"/>
      <c r="N36" s="102"/>
      <c r="O36" s="123"/>
      <c r="P36" s="101"/>
      <c r="Q36" s="101"/>
      <c r="R36" s="101"/>
      <c r="S36" s="101"/>
      <c r="T36" s="102"/>
      <c r="U36" s="101"/>
      <c r="V36" s="99"/>
      <c r="W36" s="99"/>
      <c r="X36" s="99"/>
      <c r="Y36" s="99"/>
      <c r="Z36" s="99"/>
      <c r="AA36" s="99"/>
      <c r="AB36" s="99"/>
      <c r="AC36" s="99"/>
      <c r="AD36" s="207"/>
      <c r="AE36" s="207"/>
    </row>
    <row r="37" spans="1:31" s="103" customFormat="1" ht="13.5" customHeight="1">
      <c r="A37" s="99"/>
      <c r="B37" s="100"/>
      <c r="C37" s="99"/>
      <c r="D37" s="101"/>
      <c r="E37" s="101"/>
      <c r="F37" s="125"/>
      <c r="G37" s="101"/>
      <c r="H37" s="101"/>
      <c r="I37" s="101"/>
      <c r="J37" s="102"/>
      <c r="K37" s="101"/>
      <c r="L37" s="102"/>
      <c r="M37" s="101"/>
      <c r="N37" s="102"/>
      <c r="O37" s="123"/>
      <c r="P37" s="101"/>
      <c r="Q37" s="101"/>
      <c r="R37" s="101"/>
      <c r="S37" s="101"/>
      <c r="T37" s="102"/>
      <c r="U37" s="101"/>
      <c r="V37" s="99"/>
      <c r="W37" s="99"/>
      <c r="X37" s="99"/>
      <c r="Y37" s="99"/>
      <c r="Z37" s="99"/>
      <c r="AA37" s="99"/>
      <c r="AB37" s="99"/>
      <c r="AC37" s="99"/>
      <c r="AD37" s="207"/>
      <c r="AE37" s="207"/>
    </row>
    <row r="38" spans="1:31" s="103" customFormat="1" ht="13.5" customHeight="1">
      <c r="A38" s="99"/>
      <c r="B38" s="100"/>
      <c r="C38" s="99"/>
      <c r="D38" s="101"/>
      <c r="E38" s="101"/>
      <c r="F38" s="125"/>
      <c r="G38" s="101"/>
      <c r="H38" s="101"/>
      <c r="I38" s="101"/>
      <c r="J38" s="102"/>
      <c r="K38" s="101"/>
      <c r="L38" s="102"/>
      <c r="M38" s="101"/>
      <c r="N38" s="102"/>
      <c r="O38" s="123"/>
      <c r="P38" s="101"/>
      <c r="Q38" s="101"/>
      <c r="R38" s="101"/>
      <c r="S38" s="101"/>
      <c r="T38" s="102"/>
      <c r="U38" s="101"/>
      <c r="V38" s="99"/>
      <c r="W38" s="99"/>
      <c r="X38" s="99"/>
      <c r="Y38" s="99"/>
      <c r="Z38" s="99"/>
      <c r="AA38" s="99"/>
      <c r="AB38" s="99"/>
      <c r="AC38" s="99"/>
      <c r="AD38" s="207"/>
      <c r="AE38" s="207"/>
    </row>
    <row r="39" spans="1:31" s="103" customFormat="1" ht="13.5" customHeight="1">
      <c r="A39" s="99"/>
      <c r="B39" s="100"/>
      <c r="C39" s="99"/>
      <c r="D39" s="101"/>
      <c r="E39" s="101"/>
      <c r="F39" s="125"/>
      <c r="G39" s="101"/>
      <c r="H39" s="101"/>
      <c r="I39" s="101"/>
      <c r="J39" s="102"/>
      <c r="K39" s="101"/>
      <c r="L39" s="102"/>
      <c r="M39" s="101"/>
      <c r="N39" s="102"/>
      <c r="O39" s="123"/>
      <c r="P39" s="101"/>
      <c r="Q39" s="101"/>
      <c r="R39" s="101"/>
      <c r="S39" s="101"/>
      <c r="T39" s="102"/>
      <c r="U39" s="101"/>
      <c r="V39" s="99"/>
      <c r="W39" s="99"/>
      <c r="X39" s="99"/>
      <c r="Y39" s="99"/>
      <c r="Z39" s="99"/>
      <c r="AA39" s="99"/>
      <c r="AB39" s="99"/>
      <c r="AC39" s="99"/>
      <c r="AD39" s="207"/>
      <c r="AE39" s="207"/>
    </row>
    <row r="40" spans="1:31" s="103" customFormat="1" ht="13.5" customHeight="1">
      <c r="A40" s="99"/>
      <c r="B40" s="100"/>
      <c r="C40" s="99"/>
      <c r="D40" s="101"/>
      <c r="E40" s="101"/>
      <c r="F40" s="125"/>
      <c r="G40" s="101"/>
      <c r="H40" s="101"/>
      <c r="I40" s="101"/>
      <c r="J40" s="102"/>
      <c r="K40" s="101"/>
      <c r="L40" s="102"/>
      <c r="M40" s="101"/>
      <c r="N40" s="102"/>
      <c r="O40" s="123"/>
      <c r="P40" s="101"/>
      <c r="Q40" s="101"/>
      <c r="R40" s="101"/>
      <c r="S40" s="101"/>
      <c r="T40" s="102"/>
      <c r="U40" s="101"/>
      <c r="V40" s="99"/>
      <c r="W40" s="99"/>
      <c r="X40" s="99"/>
      <c r="Y40" s="99"/>
      <c r="Z40" s="99"/>
      <c r="AA40" s="99"/>
      <c r="AB40" s="99"/>
      <c r="AC40" s="99"/>
      <c r="AD40" s="207"/>
      <c r="AE40" s="207"/>
    </row>
    <row r="41" spans="1:31" s="103" customFormat="1" ht="13.5" customHeight="1">
      <c r="A41" s="99"/>
      <c r="B41" s="100"/>
      <c r="C41" s="99"/>
      <c r="D41" s="101"/>
      <c r="E41" s="101"/>
      <c r="F41" s="125"/>
      <c r="G41" s="101"/>
      <c r="H41" s="101"/>
      <c r="I41" s="101"/>
      <c r="J41" s="102"/>
      <c r="K41" s="101"/>
      <c r="L41" s="102"/>
      <c r="M41" s="101"/>
      <c r="N41" s="102"/>
      <c r="O41" s="123"/>
      <c r="P41" s="101"/>
      <c r="Q41" s="101"/>
      <c r="R41" s="101"/>
      <c r="S41" s="101"/>
      <c r="T41" s="102"/>
      <c r="U41" s="101"/>
      <c r="V41" s="99"/>
      <c r="W41" s="99"/>
      <c r="X41" s="99"/>
      <c r="Y41" s="99"/>
      <c r="Z41" s="99"/>
      <c r="AA41" s="99"/>
      <c r="AB41" s="99"/>
      <c r="AC41" s="99"/>
      <c r="AD41" s="207"/>
      <c r="AE41" s="207"/>
    </row>
    <row r="42" spans="1:31" s="103" customFormat="1" ht="13.5" customHeight="1">
      <c r="A42" s="99"/>
      <c r="B42" s="100"/>
      <c r="C42" s="99"/>
      <c r="D42" s="101"/>
      <c r="E42" s="101"/>
      <c r="F42" s="125"/>
      <c r="G42" s="101"/>
      <c r="H42" s="101"/>
      <c r="I42" s="101"/>
      <c r="J42" s="102"/>
      <c r="K42" s="101"/>
      <c r="L42" s="102"/>
      <c r="M42" s="101"/>
      <c r="N42" s="102"/>
      <c r="O42" s="123"/>
      <c r="P42" s="101"/>
      <c r="Q42" s="101"/>
      <c r="R42" s="101"/>
      <c r="S42" s="101"/>
      <c r="T42" s="102"/>
      <c r="U42" s="101"/>
      <c r="V42" s="99"/>
      <c r="W42" s="99"/>
      <c r="X42" s="99"/>
      <c r="Y42" s="99"/>
      <c r="Z42" s="99"/>
      <c r="AA42" s="99"/>
      <c r="AB42" s="99"/>
      <c r="AC42" s="99"/>
      <c r="AD42" s="207"/>
      <c r="AE42" s="207"/>
    </row>
    <row r="43" spans="1:31" s="103" customFormat="1" ht="13.5" customHeight="1">
      <c r="A43" s="99"/>
      <c r="B43" s="100"/>
      <c r="C43" s="99"/>
      <c r="D43" s="101"/>
      <c r="E43" s="101"/>
      <c r="F43" s="125"/>
      <c r="G43" s="101"/>
      <c r="H43" s="101"/>
      <c r="I43" s="101"/>
      <c r="J43" s="102"/>
      <c r="K43" s="101"/>
      <c r="L43" s="102"/>
      <c r="M43" s="101"/>
      <c r="N43" s="102"/>
      <c r="O43" s="123"/>
      <c r="P43" s="101"/>
      <c r="Q43" s="101"/>
      <c r="R43" s="101"/>
      <c r="S43" s="101"/>
      <c r="T43" s="102"/>
      <c r="U43" s="101"/>
      <c r="V43" s="99"/>
      <c r="W43" s="99"/>
      <c r="X43" s="99"/>
      <c r="Y43" s="99"/>
      <c r="Z43" s="99"/>
      <c r="AA43" s="99"/>
      <c r="AB43" s="99"/>
      <c r="AC43" s="99"/>
      <c r="AD43" s="207"/>
      <c r="AE43" s="207"/>
    </row>
    <row r="44" spans="1:31" s="103" customFormat="1" ht="13.5" customHeight="1">
      <c r="A44" s="99"/>
      <c r="B44" s="100"/>
      <c r="C44" s="99"/>
      <c r="D44" s="101"/>
      <c r="E44" s="101"/>
      <c r="F44" s="125"/>
      <c r="G44" s="101"/>
      <c r="H44" s="101"/>
      <c r="I44" s="101"/>
      <c r="J44" s="102"/>
      <c r="K44" s="101"/>
      <c r="L44" s="102"/>
      <c r="M44" s="101"/>
      <c r="N44" s="102"/>
      <c r="O44" s="123"/>
      <c r="P44" s="101"/>
      <c r="Q44" s="101"/>
      <c r="R44" s="101"/>
      <c r="S44" s="101"/>
      <c r="T44" s="102"/>
      <c r="U44" s="101"/>
      <c r="V44" s="99"/>
      <c r="W44" s="99"/>
      <c r="X44" s="99"/>
      <c r="Y44" s="99"/>
      <c r="Z44" s="99"/>
      <c r="AA44" s="99"/>
      <c r="AB44" s="99"/>
      <c r="AC44" s="99"/>
      <c r="AD44" s="207"/>
      <c r="AE44" s="207"/>
    </row>
    <row r="45" spans="1:31" s="103" customFormat="1" ht="13.5" customHeight="1">
      <c r="A45" s="99"/>
      <c r="B45" s="100"/>
      <c r="C45" s="99"/>
      <c r="D45" s="101"/>
      <c r="E45" s="101"/>
      <c r="F45" s="125"/>
      <c r="G45" s="101"/>
      <c r="H45" s="101"/>
      <c r="I45" s="101"/>
      <c r="J45" s="102"/>
      <c r="K45" s="101"/>
      <c r="L45" s="102"/>
      <c r="M45" s="101"/>
      <c r="N45" s="102"/>
      <c r="O45" s="123"/>
      <c r="P45" s="101"/>
      <c r="Q45" s="101"/>
      <c r="R45" s="101"/>
      <c r="S45" s="101"/>
      <c r="T45" s="102"/>
      <c r="U45" s="101"/>
      <c r="V45" s="99"/>
      <c r="W45" s="99"/>
      <c r="X45" s="99"/>
      <c r="Y45" s="99"/>
      <c r="Z45" s="99"/>
      <c r="AA45" s="99"/>
      <c r="AB45" s="99"/>
      <c r="AC45" s="99"/>
      <c r="AD45" s="207"/>
      <c r="AE45" s="207"/>
    </row>
    <row r="46" spans="1:31" s="103" customFormat="1" ht="13.5" customHeight="1">
      <c r="A46" s="99"/>
      <c r="B46" s="100"/>
      <c r="C46" s="99"/>
      <c r="D46" s="101"/>
      <c r="E46" s="101"/>
      <c r="F46" s="125"/>
      <c r="G46" s="101"/>
      <c r="H46" s="101"/>
      <c r="I46" s="101"/>
      <c r="J46" s="102"/>
      <c r="K46" s="101"/>
      <c r="L46" s="102"/>
      <c r="M46" s="101"/>
      <c r="N46" s="102"/>
      <c r="O46" s="123"/>
      <c r="P46" s="101"/>
      <c r="Q46" s="101"/>
      <c r="R46" s="101"/>
      <c r="S46" s="101"/>
      <c r="T46" s="102"/>
      <c r="U46" s="101"/>
      <c r="V46" s="99"/>
      <c r="W46" s="99"/>
      <c r="X46" s="99"/>
      <c r="Y46" s="99"/>
      <c r="Z46" s="99"/>
      <c r="AA46" s="99"/>
      <c r="AB46" s="99"/>
      <c r="AC46" s="99"/>
      <c r="AD46" s="207"/>
      <c r="AE46" s="207"/>
    </row>
    <row r="47" spans="1:31" s="103" customFormat="1" ht="13.5" customHeight="1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31">
    <sortCondition ref="A8:A31"/>
    <sortCondition ref="B8:B31"/>
    <sortCondition ref="C8:C31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徳島県</v>
      </c>
      <c r="B7" s="105" t="str">
        <f>水洗化人口等!B7</f>
        <v>36000</v>
      </c>
      <c r="C7" s="104" t="s">
        <v>199</v>
      </c>
      <c r="D7" s="106">
        <f>SUM(E7,+H7,+K7)</f>
        <v>282827</v>
      </c>
      <c r="E7" s="106">
        <f>SUM(F7:G7)</f>
        <v>7298</v>
      </c>
      <c r="F7" s="106">
        <f>SUM(F$8:F$207)</f>
        <v>3001</v>
      </c>
      <c r="G7" s="106">
        <f>SUM(G$8:G$207)</f>
        <v>4297</v>
      </c>
      <c r="H7" s="106">
        <f>SUM(I7:J7)</f>
        <v>11953</v>
      </c>
      <c r="I7" s="106">
        <f>SUM(I$8:I$207)</f>
        <v>648</v>
      </c>
      <c r="J7" s="106">
        <f>SUM(J$8:J$207)</f>
        <v>11305</v>
      </c>
      <c r="K7" s="106">
        <f>SUM(L7:M7)</f>
        <v>263576</v>
      </c>
      <c r="L7" s="106">
        <f>SUM(L$8:L$207)</f>
        <v>22269</v>
      </c>
      <c r="M7" s="106">
        <f>SUM(M$8:M$207)</f>
        <v>241307</v>
      </c>
      <c r="N7" s="106">
        <f>SUM(O7,+V7,+AC7)</f>
        <v>284613</v>
      </c>
      <c r="O7" s="106">
        <f>SUM(P7:U7)</f>
        <v>25918</v>
      </c>
      <c r="P7" s="106">
        <f t="shared" ref="P7:U7" si="0">SUM(P$8:P$207)</f>
        <v>24809</v>
      </c>
      <c r="Q7" s="106">
        <f t="shared" si="0"/>
        <v>0</v>
      </c>
      <c r="R7" s="106">
        <f t="shared" si="0"/>
        <v>0</v>
      </c>
      <c r="S7" s="106">
        <f t="shared" si="0"/>
        <v>1109</v>
      </c>
      <c r="T7" s="106">
        <f t="shared" si="0"/>
        <v>0</v>
      </c>
      <c r="U7" s="106">
        <f t="shared" si="0"/>
        <v>0</v>
      </c>
      <c r="V7" s="106">
        <f>SUM(W7:AB7)</f>
        <v>256909</v>
      </c>
      <c r="W7" s="106">
        <f t="shared" ref="W7:AB7" si="1">SUM(W$8:W$207)</f>
        <v>238205</v>
      </c>
      <c r="X7" s="106">
        <f t="shared" si="1"/>
        <v>0</v>
      </c>
      <c r="Y7" s="106">
        <f t="shared" si="1"/>
        <v>0</v>
      </c>
      <c r="Z7" s="106">
        <f t="shared" si="1"/>
        <v>18697</v>
      </c>
      <c r="AA7" s="106">
        <f t="shared" si="1"/>
        <v>7</v>
      </c>
      <c r="AB7" s="106">
        <f t="shared" si="1"/>
        <v>0</v>
      </c>
      <c r="AC7" s="106">
        <f>SUM(AD7:AE7)</f>
        <v>1786</v>
      </c>
      <c r="AD7" s="106">
        <f>SUM(AD$8:AD$207)</f>
        <v>901</v>
      </c>
      <c r="AE7" s="106">
        <f>SUM(AE$8:AE$207)</f>
        <v>885</v>
      </c>
      <c r="AF7" s="106">
        <f>SUM(AG7:AI7)</f>
        <v>4109</v>
      </c>
      <c r="AG7" s="106">
        <f>SUM(AG$8:AG$207)</f>
        <v>4109</v>
      </c>
      <c r="AH7" s="106">
        <f>SUM(AH$8:AH$207)</f>
        <v>0</v>
      </c>
      <c r="AI7" s="106">
        <f>SUM(AI$8:AI$207)</f>
        <v>0</v>
      </c>
      <c r="AJ7" s="106">
        <f>SUM(AK7:AS7)</f>
        <v>32679</v>
      </c>
      <c r="AK7" s="106">
        <f t="shared" ref="AK7:AS7" si="2">SUM(AK$8:AK$207)</f>
        <v>28730</v>
      </c>
      <c r="AL7" s="106">
        <f t="shared" si="2"/>
        <v>22</v>
      </c>
      <c r="AM7" s="106">
        <f t="shared" si="2"/>
        <v>2587</v>
      </c>
      <c r="AN7" s="106">
        <f t="shared" si="2"/>
        <v>0</v>
      </c>
      <c r="AO7" s="106">
        <f t="shared" si="2"/>
        <v>0</v>
      </c>
      <c r="AP7" s="106">
        <f t="shared" si="2"/>
        <v>0</v>
      </c>
      <c r="AQ7" s="106">
        <f t="shared" si="2"/>
        <v>669</v>
      </c>
      <c r="AR7" s="106">
        <f t="shared" si="2"/>
        <v>571</v>
      </c>
      <c r="AS7" s="106">
        <f t="shared" si="2"/>
        <v>100</v>
      </c>
      <c r="AT7" s="106">
        <f>SUM(AU7:AY7)</f>
        <v>262</v>
      </c>
      <c r="AU7" s="106">
        <f>SUM(AU$8:AU$207)</f>
        <v>182</v>
      </c>
      <c r="AV7" s="106">
        <f>SUM(AV$8:AV$207)</f>
        <v>0</v>
      </c>
      <c r="AW7" s="106">
        <f>SUM(AW$8:AW$207)</f>
        <v>80</v>
      </c>
      <c r="AX7" s="106">
        <f>SUM(AX$8:AX$207)</f>
        <v>0</v>
      </c>
      <c r="AY7" s="106">
        <f>SUM(AY$8:AY$207)</f>
        <v>0</v>
      </c>
      <c r="AZ7" s="106">
        <f>SUM(BA7:BC7)</f>
        <v>62</v>
      </c>
      <c r="BA7" s="106">
        <f>SUM(BA$8:BA$207)</f>
        <v>62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18</v>
      </c>
      <c r="B8" s="111" t="s">
        <v>260</v>
      </c>
      <c r="C8" s="99" t="s">
        <v>261</v>
      </c>
      <c r="D8" s="101">
        <f>SUM(E8,+H8,+K8)</f>
        <v>77061</v>
      </c>
      <c r="E8" s="101">
        <f>SUM(F8:G8)</f>
        <v>0</v>
      </c>
      <c r="F8" s="101">
        <v>0</v>
      </c>
      <c r="G8" s="101">
        <v>0</v>
      </c>
      <c r="H8" s="101">
        <f>SUM(I8:J8)</f>
        <v>0</v>
      </c>
      <c r="I8" s="101">
        <v>0</v>
      </c>
      <c r="J8" s="101">
        <v>0</v>
      </c>
      <c r="K8" s="101">
        <f>SUM(L8:M8)</f>
        <v>77061</v>
      </c>
      <c r="L8" s="101">
        <v>2657</v>
      </c>
      <c r="M8" s="101">
        <v>74404</v>
      </c>
      <c r="N8" s="101">
        <f>SUM(O8,+V8,+AC8)</f>
        <v>77067</v>
      </c>
      <c r="O8" s="101">
        <f>SUM(P8:U8)</f>
        <v>2657</v>
      </c>
      <c r="P8" s="101">
        <v>2657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f>SUM(W8:AB8)</f>
        <v>74404</v>
      </c>
      <c r="W8" s="101">
        <v>74404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f>SUM(AD8:AE8)</f>
        <v>6</v>
      </c>
      <c r="AD8" s="101">
        <v>6</v>
      </c>
      <c r="AE8" s="101">
        <v>0</v>
      </c>
      <c r="AF8" s="101">
        <f>SUM(AG8:AI8)</f>
        <v>2146</v>
      </c>
      <c r="AG8" s="101">
        <v>2146</v>
      </c>
      <c r="AH8" s="101">
        <v>0</v>
      </c>
      <c r="AI8" s="101">
        <v>0</v>
      </c>
      <c r="AJ8" s="101">
        <f>SUM(AK8:AS8)</f>
        <v>2146</v>
      </c>
      <c r="AK8" s="101">
        <v>0</v>
      </c>
      <c r="AL8" s="101">
        <v>0</v>
      </c>
      <c r="AM8" s="101">
        <v>2146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18</v>
      </c>
      <c r="B9" s="111" t="s">
        <v>264</v>
      </c>
      <c r="C9" s="99" t="s">
        <v>265</v>
      </c>
      <c r="D9" s="101">
        <f>SUM(E9,+H9,+K9)</f>
        <v>27383</v>
      </c>
      <c r="E9" s="101">
        <f>SUM(F9:G9)</f>
        <v>274</v>
      </c>
      <c r="F9" s="101">
        <v>0</v>
      </c>
      <c r="G9" s="101">
        <v>274</v>
      </c>
      <c r="H9" s="101">
        <f>SUM(I9:J9)</f>
        <v>0</v>
      </c>
      <c r="I9" s="101">
        <v>0</v>
      </c>
      <c r="J9" s="101">
        <v>0</v>
      </c>
      <c r="K9" s="101">
        <f>SUM(L9:M9)</f>
        <v>27109</v>
      </c>
      <c r="L9" s="101">
        <v>2178</v>
      </c>
      <c r="M9" s="101">
        <v>24931</v>
      </c>
      <c r="N9" s="101">
        <f>SUM(O9,+V9,+AC9)</f>
        <v>27383</v>
      </c>
      <c r="O9" s="101">
        <f>SUM(P9:U9)</f>
        <v>2178</v>
      </c>
      <c r="P9" s="101">
        <v>2178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25205</v>
      </c>
      <c r="W9" s="101">
        <v>25205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0</v>
      </c>
      <c r="AG9" s="101">
        <v>0</v>
      </c>
      <c r="AH9" s="101">
        <v>0</v>
      </c>
      <c r="AI9" s="101">
        <v>0</v>
      </c>
      <c r="AJ9" s="101">
        <f>SUM(AK9:AS9)</f>
        <v>27109</v>
      </c>
      <c r="AK9" s="101">
        <v>27109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40</v>
      </c>
      <c r="BA9" s="101">
        <v>40</v>
      </c>
      <c r="BB9" s="101">
        <v>0</v>
      </c>
      <c r="BC9" s="101">
        <v>0</v>
      </c>
    </row>
    <row r="10" spans="1:55" s="103" customFormat="1" ht="13.5" customHeight="1">
      <c r="A10" s="113" t="s">
        <v>18</v>
      </c>
      <c r="B10" s="111" t="s">
        <v>266</v>
      </c>
      <c r="C10" s="99" t="s">
        <v>267</v>
      </c>
      <c r="D10" s="101">
        <f>SUM(E10,+H10,+K10)</f>
        <v>17628</v>
      </c>
      <c r="E10" s="101">
        <f>SUM(F10:G10)</f>
        <v>0</v>
      </c>
      <c r="F10" s="101">
        <v>0</v>
      </c>
      <c r="G10" s="101">
        <v>0</v>
      </c>
      <c r="H10" s="101">
        <f>SUM(I10:J10)</f>
        <v>0</v>
      </c>
      <c r="I10" s="101">
        <v>0</v>
      </c>
      <c r="J10" s="101">
        <v>0</v>
      </c>
      <c r="K10" s="101">
        <f>SUM(L10:M10)</f>
        <v>17628</v>
      </c>
      <c r="L10" s="101">
        <v>1064</v>
      </c>
      <c r="M10" s="101">
        <v>16564</v>
      </c>
      <c r="N10" s="101">
        <f>SUM(O10,+V10,+AC10)</f>
        <v>17628</v>
      </c>
      <c r="O10" s="101">
        <f>SUM(P10:U10)</f>
        <v>1064</v>
      </c>
      <c r="P10" s="101">
        <v>1064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16564</v>
      </c>
      <c r="W10" s="101">
        <v>16564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42</v>
      </c>
      <c r="AG10" s="101">
        <v>42</v>
      </c>
      <c r="AH10" s="101">
        <v>0</v>
      </c>
      <c r="AI10" s="101">
        <v>0</v>
      </c>
      <c r="AJ10" s="101">
        <f>SUM(AK10:AS10)</f>
        <v>42</v>
      </c>
      <c r="AK10" s="101">
        <v>42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f>SUM(AU10:AY10)</f>
        <v>42</v>
      </c>
      <c r="AU10" s="101">
        <v>42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18</v>
      </c>
      <c r="B11" s="111" t="s">
        <v>268</v>
      </c>
      <c r="C11" s="99" t="s">
        <v>269</v>
      </c>
      <c r="D11" s="101">
        <f>SUM(E11,+H11,+K11)</f>
        <v>31521</v>
      </c>
      <c r="E11" s="101">
        <f>SUM(F11:G11)</f>
        <v>0</v>
      </c>
      <c r="F11" s="101">
        <v>0</v>
      </c>
      <c r="G11" s="101">
        <v>0</v>
      </c>
      <c r="H11" s="101">
        <f>SUM(I11:J11)</f>
        <v>0</v>
      </c>
      <c r="I11" s="101">
        <v>0</v>
      </c>
      <c r="J11" s="101">
        <v>0</v>
      </c>
      <c r="K11" s="101">
        <f>SUM(L11:M11)</f>
        <v>31521</v>
      </c>
      <c r="L11" s="101">
        <v>2872</v>
      </c>
      <c r="M11" s="101">
        <v>28649</v>
      </c>
      <c r="N11" s="101">
        <f>SUM(O11,+V11,+AC11)</f>
        <v>31521</v>
      </c>
      <c r="O11" s="101">
        <f>SUM(P11:U11)</f>
        <v>2872</v>
      </c>
      <c r="P11" s="101">
        <v>2872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28649</v>
      </c>
      <c r="W11" s="101">
        <v>28649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43</v>
      </c>
      <c r="AG11" s="101">
        <v>43</v>
      </c>
      <c r="AH11" s="101">
        <v>0</v>
      </c>
      <c r="AI11" s="101">
        <v>0</v>
      </c>
      <c r="AJ11" s="101">
        <f>SUM(AK11:AS11)</f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43</v>
      </c>
      <c r="AU11" s="101">
        <v>43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18</v>
      </c>
      <c r="B12" s="111" t="s">
        <v>270</v>
      </c>
      <c r="C12" s="99" t="s">
        <v>271</v>
      </c>
      <c r="D12" s="101">
        <f>SUM(E12,+H12,+K12)</f>
        <v>8847</v>
      </c>
      <c r="E12" s="101">
        <f>SUM(F12:G12)</f>
        <v>0</v>
      </c>
      <c r="F12" s="101">
        <v>0</v>
      </c>
      <c r="G12" s="101">
        <v>0</v>
      </c>
      <c r="H12" s="101">
        <f>SUM(I12:J12)</f>
        <v>0</v>
      </c>
      <c r="I12" s="101">
        <v>0</v>
      </c>
      <c r="J12" s="101">
        <v>0</v>
      </c>
      <c r="K12" s="101">
        <f>SUM(L12:M12)</f>
        <v>8847</v>
      </c>
      <c r="L12" s="101">
        <v>497</v>
      </c>
      <c r="M12" s="101">
        <v>8350</v>
      </c>
      <c r="N12" s="101">
        <f>SUM(O12,+V12,+AC12)</f>
        <v>8857</v>
      </c>
      <c r="O12" s="101">
        <f>SUM(P12:U12)</f>
        <v>497</v>
      </c>
      <c r="P12" s="101">
        <v>0</v>
      </c>
      <c r="Q12" s="101">
        <v>0</v>
      </c>
      <c r="R12" s="101">
        <v>0</v>
      </c>
      <c r="S12" s="101">
        <v>497</v>
      </c>
      <c r="T12" s="101">
        <v>0</v>
      </c>
      <c r="U12" s="101">
        <v>0</v>
      </c>
      <c r="V12" s="101">
        <f>SUM(W12:AB12)</f>
        <v>8350</v>
      </c>
      <c r="W12" s="101">
        <v>0</v>
      </c>
      <c r="X12" s="101">
        <v>0</v>
      </c>
      <c r="Y12" s="101">
        <v>0</v>
      </c>
      <c r="Z12" s="101">
        <v>8350</v>
      </c>
      <c r="AA12" s="101">
        <v>0</v>
      </c>
      <c r="AB12" s="101">
        <v>0</v>
      </c>
      <c r="AC12" s="101">
        <f>SUM(AD12:AE12)</f>
        <v>10</v>
      </c>
      <c r="AD12" s="101">
        <v>10</v>
      </c>
      <c r="AE12" s="101">
        <v>0</v>
      </c>
      <c r="AF12" s="101">
        <f>SUM(AG12:AI12)</f>
        <v>0</v>
      </c>
      <c r="AG12" s="101">
        <v>0</v>
      </c>
      <c r="AH12" s="101">
        <v>0</v>
      </c>
      <c r="AI12" s="101">
        <v>0</v>
      </c>
      <c r="AJ12" s="101">
        <f>SUM(AK12:AS12)</f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18</v>
      </c>
      <c r="B13" s="111" t="s">
        <v>272</v>
      </c>
      <c r="C13" s="99" t="s">
        <v>273</v>
      </c>
      <c r="D13" s="101">
        <f>SUM(E13,+H13,+K13)</f>
        <v>17688</v>
      </c>
      <c r="E13" s="101">
        <f>SUM(F13:G13)</f>
        <v>0</v>
      </c>
      <c r="F13" s="101">
        <v>0</v>
      </c>
      <c r="G13" s="101">
        <v>0</v>
      </c>
      <c r="H13" s="101">
        <f>SUM(I13:J13)</f>
        <v>0</v>
      </c>
      <c r="I13" s="101">
        <v>0</v>
      </c>
      <c r="J13" s="101">
        <v>0</v>
      </c>
      <c r="K13" s="101">
        <f>SUM(L13:M13)</f>
        <v>17688</v>
      </c>
      <c r="L13" s="101">
        <v>166</v>
      </c>
      <c r="M13" s="101">
        <v>17522</v>
      </c>
      <c r="N13" s="101">
        <f>SUM(O13,+V13,+AC13)</f>
        <v>17704</v>
      </c>
      <c r="O13" s="101">
        <f>SUM(P13:U13)</f>
        <v>166</v>
      </c>
      <c r="P13" s="101">
        <v>166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17522</v>
      </c>
      <c r="W13" s="101">
        <v>17522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16</v>
      </c>
      <c r="AD13" s="101">
        <v>16</v>
      </c>
      <c r="AE13" s="101">
        <v>0</v>
      </c>
      <c r="AF13" s="101">
        <f>SUM(AG13:AI13)</f>
        <v>483</v>
      </c>
      <c r="AG13" s="101">
        <v>483</v>
      </c>
      <c r="AH13" s="101">
        <v>0</v>
      </c>
      <c r="AI13" s="101">
        <v>0</v>
      </c>
      <c r="AJ13" s="101">
        <f>SUM(AK13:AS13)</f>
        <v>483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483</v>
      </c>
      <c r="AR13" s="101">
        <v>0</v>
      </c>
      <c r="AS13" s="101">
        <v>0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18</v>
      </c>
      <c r="B14" s="111" t="s">
        <v>274</v>
      </c>
      <c r="C14" s="99" t="s">
        <v>275</v>
      </c>
      <c r="D14" s="101">
        <f>SUM(E14,+H14,+K14)</f>
        <v>13004</v>
      </c>
      <c r="E14" s="101">
        <f>SUM(F14:G14)</f>
        <v>0</v>
      </c>
      <c r="F14" s="101">
        <v>0</v>
      </c>
      <c r="G14" s="101">
        <v>0</v>
      </c>
      <c r="H14" s="101">
        <f>SUM(I14:J14)</f>
        <v>0</v>
      </c>
      <c r="I14" s="101">
        <v>0</v>
      </c>
      <c r="J14" s="101">
        <v>0</v>
      </c>
      <c r="K14" s="101">
        <f>SUM(L14:M14)</f>
        <v>13004</v>
      </c>
      <c r="L14" s="101">
        <v>3557</v>
      </c>
      <c r="M14" s="101">
        <v>9447</v>
      </c>
      <c r="N14" s="101">
        <f>SUM(O14,+V14,+AC14)</f>
        <v>13004</v>
      </c>
      <c r="O14" s="101">
        <f>SUM(P14:U14)</f>
        <v>3557</v>
      </c>
      <c r="P14" s="101">
        <v>3557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9447</v>
      </c>
      <c r="W14" s="101">
        <v>9447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143</v>
      </c>
      <c r="AG14" s="101">
        <v>143</v>
      </c>
      <c r="AH14" s="101">
        <v>0</v>
      </c>
      <c r="AI14" s="101">
        <v>0</v>
      </c>
      <c r="AJ14" s="101">
        <f>SUM(AK14:AS14)</f>
        <v>143</v>
      </c>
      <c r="AK14" s="101">
        <v>0</v>
      </c>
      <c r="AL14" s="101">
        <v>0</v>
      </c>
      <c r="AM14" s="101">
        <v>15</v>
      </c>
      <c r="AN14" s="101">
        <v>0</v>
      </c>
      <c r="AO14" s="101">
        <v>0</v>
      </c>
      <c r="AP14" s="101">
        <v>0</v>
      </c>
      <c r="AQ14" s="101">
        <v>0</v>
      </c>
      <c r="AR14" s="101">
        <v>128</v>
      </c>
      <c r="AS14" s="101">
        <v>0</v>
      </c>
      <c r="AT14" s="101">
        <f>SUM(AU14:AY14)</f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18</v>
      </c>
      <c r="B15" s="111" t="s">
        <v>276</v>
      </c>
      <c r="C15" s="99" t="s">
        <v>277</v>
      </c>
      <c r="D15" s="101">
        <f>SUM(E15,+H15,+K15)</f>
        <v>14708</v>
      </c>
      <c r="E15" s="101">
        <f>SUM(F15:G15)</f>
        <v>0</v>
      </c>
      <c r="F15" s="101">
        <v>0</v>
      </c>
      <c r="G15" s="101">
        <v>0</v>
      </c>
      <c r="H15" s="101">
        <f>SUM(I15:J15)</f>
        <v>0</v>
      </c>
      <c r="I15" s="101">
        <v>0</v>
      </c>
      <c r="J15" s="101">
        <v>0</v>
      </c>
      <c r="K15" s="101">
        <f>SUM(L15:M15)</f>
        <v>14708</v>
      </c>
      <c r="L15" s="101">
        <v>3882</v>
      </c>
      <c r="M15" s="101">
        <v>10826</v>
      </c>
      <c r="N15" s="101">
        <f>SUM(O15,+V15,+AC15)</f>
        <v>15358</v>
      </c>
      <c r="O15" s="101">
        <f>SUM(P15:U15)</f>
        <v>3882</v>
      </c>
      <c r="P15" s="101">
        <v>3882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10826</v>
      </c>
      <c r="W15" s="101">
        <v>10826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650</v>
      </c>
      <c r="AD15" s="101">
        <v>650</v>
      </c>
      <c r="AE15" s="101">
        <v>0</v>
      </c>
      <c r="AF15" s="101">
        <f>SUM(AG15:AI15)</f>
        <v>458</v>
      </c>
      <c r="AG15" s="101">
        <v>458</v>
      </c>
      <c r="AH15" s="101">
        <v>0</v>
      </c>
      <c r="AI15" s="101">
        <v>0</v>
      </c>
      <c r="AJ15" s="101">
        <f>SUM(AK15:AS15)</f>
        <v>458</v>
      </c>
      <c r="AK15" s="101">
        <v>0</v>
      </c>
      <c r="AL15" s="101">
        <v>0</v>
      </c>
      <c r="AM15" s="101">
        <v>13</v>
      </c>
      <c r="AN15" s="101">
        <v>0</v>
      </c>
      <c r="AO15" s="101">
        <v>0</v>
      </c>
      <c r="AP15" s="101">
        <v>0</v>
      </c>
      <c r="AQ15" s="101">
        <v>0</v>
      </c>
      <c r="AR15" s="101">
        <v>404</v>
      </c>
      <c r="AS15" s="101">
        <v>41</v>
      </c>
      <c r="AT15" s="101">
        <f>SUM(AU15:AY15)</f>
        <v>39</v>
      </c>
      <c r="AU15" s="101">
        <v>0</v>
      </c>
      <c r="AV15" s="101">
        <v>0</v>
      </c>
      <c r="AW15" s="101">
        <v>39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18</v>
      </c>
      <c r="B16" s="111" t="s">
        <v>278</v>
      </c>
      <c r="C16" s="99" t="s">
        <v>279</v>
      </c>
      <c r="D16" s="101">
        <f>SUM(E16,+H16,+K16)</f>
        <v>1940</v>
      </c>
      <c r="E16" s="101">
        <f>SUM(F16:G16)</f>
        <v>0</v>
      </c>
      <c r="F16" s="101">
        <v>0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1940</v>
      </c>
      <c r="L16" s="101">
        <v>95</v>
      </c>
      <c r="M16" s="101">
        <v>1845</v>
      </c>
      <c r="N16" s="101">
        <f>SUM(O16,+V16,+AC16)</f>
        <v>1948</v>
      </c>
      <c r="O16" s="101">
        <f>SUM(P16:U16)</f>
        <v>95</v>
      </c>
      <c r="P16" s="101">
        <v>95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1845</v>
      </c>
      <c r="W16" s="101">
        <v>1845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8</v>
      </c>
      <c r="AD16" s="101">
        <v>8</v>
      </c>
      <c r="AE16" s="101">
        <v>0</v>
      </c>
      <c r="AF16" s="101">
        <f>SUM(AG16:AI16)</f>
        <v>4</v>
      </c>
      <c r="AG16" s="101">
        <v>4</v>
      </c>
      <c r="AH16" s="101">
        <v>0</v>
      </c>
      <c r="AI16" s="101">
        <v>0</v>
      </c>
      <c r="AJ16" s="101">
        <f>SUM(AK16:AS16)</f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4</v>
      </c>
      <c r="AU16" s="101">
        <v>4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18</v>
      </c>
      <c r="B17" s="111" t="s">
        <v>280</v>
      </c>
      <c r="C17" s="99" t="s">
        <v>281</v>
      </c>
      <c r="D17" s="101">
        <f>SUM(E17,+H17,+K17)</f>
        <v>695</v>
      </c>
      <c r="E17" s="101">
        <f>SUM(F17:G17)</f>
        <v>0</v>
      </c>
      <c r="F17" s="101">
        <v>0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695</v>
      </c>
      <c r="L17" s="101">
        <v>117</v>
      </c>
      <c r="M17" s="101">
        <v>578</v>
      </c>
      <c r="N17" s="101">
        <f>SUM(O17,+V17,+AC17)</f>
        <v>1312</v>
      </c>
      <c r="O17" s="101">
        <f>SUM(P17:U17)</f>
        <v>117</v>
      </c>
      <c r="P17" s="101">
        <v>117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578</v>
      </c>
      <c r="W17" s="101">
        <v>578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617</v>
      </c>
      <c r="AD17" s="101">
        <v>104</v>
      </c>
      <c r="AE17" s="101">
        <v>513</v>
      </c>
      <c r="AF17" s="101">
        <f>SUM(AG17:AI17)</f>
        <v>2</v>
      </c>
      <c r="AG17" s="101">
        <v>2</v>
      </c>
      <c r="AH17" s="101">
        <v>0</v>
      </c>
      <c r="AI17" s="101">
        <v>0</v>
      </c>
      <c r="AJ17" s="101">
        <f>SUM(AK17:AS17)</f>
        <v>695</v>
      </c>
      <c r="AK17" s="101">
        <v>695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2</v>
      </c>
      <c r="AU17" s="101">
        <v>2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18</v>
      </c>
      <c r="B18" s="111" t="s">
        <v>282</v>
      </c>
      <c r="C18" s="99" t="s">
        <v>283</v>
      </c>
      <c r="D18" s="101">
        <f>SUM(E18,+H18,+K18)</f>
        <v>275</v>
      </c>
      <c r="E18" s="101">
        <f>SUM(F18:G18)</f>
        <v>0</v>
      </c>
      <c r="F18" s="101">
        <v>0</v>
      </c>
      <c r="G18" s="101">
        <v>0</v>
      </c>
      <c r="H18" s="101">
        <f>SUM(I18:J18)</f>
        <v>0</v>
      </c>
      <c r="I18" s="101">
        <v>0</v>
      </c>
      <c r="J18" s="101">
        <v>0</v>
      </c>
      <c r="K18" s="101">
        <f>SUM(L18:M18)</f>
        <v>275</v>
      </c>
      <c r="L18" s="101">
        <v>20</v>
      </c>
      <c r="M18" s="101">
        <v>255</v>
      </c>
      <c r="N18" s="101">
        <f>SUM(O18,+V18,+AC18)</f>
        <v>280</v>
      </c>
      <c r="O18" s="101">
        <f>SUM(P18:U18)</f>
        <v>20</v>
      </c>
      <c r="P18" s="101">
        <v>20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255</v>
      </c>
      <c r="W18" s="101">
        <v>255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5</v>
      </c>
      <c r="AD18" s="101">
        <v>1</v>
      </c>
      <c r="AE18" s="101">
        <v>4</v>
      </c>
      <c r="AF18" s="101">
        <f>SUM(AG18:AI18)</f>
        <v>1</v>
      </c>
      <c r="AG18" s="101">
        <v>1</v>
      </c>
      <c r="AH18" s="101">
        <v>0</v>
      </c>
      <c r="AI18" s="101">
        <v>0</v>
      </c>
      <c r="AJ18" s="101">
        <f>SUM(AK18:AS18)</f>
        <v>1</v>
      </c>
      <c r="AK18" s="101">
        <v>1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1</v>
      </c>
      <c r="AU18" s="101">
        <v>1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18</v>
      </c>
      <c r="B19" s="111" t="s">
        <v>284</v>
      </c>
      <c r="C19" s="99" t="s">
        <v>285</v>
      </c>
      <c r="D19" s="101">
        <f>SUM(E19,+H19,+K19)</f>
        <v>10499</v>
      </c>
      <c r="E19" s="101">
        <f>SUM(F19:G19)</f>
        <v>0</v>
      </c>
      <c r="F19" s="101">
        <v>0</v>
      </c>
      <c r="G19" s="101">
        <v>0</v>
      </c>
      <c r="H19" s="101">
        <f>SUM(I19:J19)</f>
        <v>0</v>
      </c>
      <c r="I19" s="101">
        <v>0</v>
      </c>
      <c r="J19" s="101">
        <v>0</v>
      </c>
      <c r="K19" s="101">
        <f>SUM(L19:M19)</f>
        <v>10499</v>
      </c>
      <c r="L19" s="101">
        <v>647</v>
      </c>
      <c r="M19" s="101">
        <v>9852</v>
      </c>
      <c r="N19" s="101">
        <f>SUM(O19,+V19,+AC19)</f>
        <v>10499</v>
      </c>
      <c r="O19" s="101">
        <f>SUM(P19:U19)</f>
        <v>647</v>
      </c>
      <c r="P19" s="101">
        <v>647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9852</v>
      </c>
      <c r="W19" s="101">
        <v>9852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35</v>
      </c>
      <c r="AG19" s="101">
        <v>35</v>
      </c>
      <c r="AH19" s="101">
        <v>0</v>
      </c>
      <c r="AI19" s="101">
        <v>0</v>
      </c>
      <c r="AJ19" s="101">
        <f>SUM(AK19:AS19)</f>
        <v>287</v>
      </c>
      <c r="AK19" s="101">
        <v>287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f>SUM(AU19:AY19)</f>
        <v>35</v>
      </c>
      <c r="AU19" s="101">
        <v>35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18</v>
      </c>
      <c r="B20" s="111" t="s">
        <v>286</v>
      </c>
      <c r="C20" s="99" t="s">
        <v>287</v>
      </c>
      <c r="D20" s="101">
        <f>SUM(E20,+H20,+K20)</f>
        <v>2907</v>
      </c>
      <c r="E20" s="101">
        <f>SUM(F20:G20)</f>
        <v>0</v>
      </c>
      <c r="F20" s="101">
        <v>0</v>
      </c>
      <c r="G20" s="101">
        <v>0</v>
      </c>
      <c r="H20" s="101">
        <f>SUM(I20:J20)</f>
        <v>0</v>
      </c>
      <c r="I20" s="101">
        <v>0</v>
      </c>
      <c r="J20" s="101">
        <v>0</v>
      </c>
      <c r="K20" s="101">
        <f>SUM(L20:M20)</f>
        <v>2907</v>
      </c>
      <c r="L20" s="101">
        <v>265</v>
      </c>
      <c r="M20" s="101">
        <v>2642</v>
      </c>
      <c r="N20" s="101">
        <f>SUM(O20,+V20,+AC20)</f>
        <v>2912</v>
      </c>
      <c r="O20" s="101">
        <f>SUM(P20:U20)</f>
        <v>265</v>
      </c>
      <c r="P20" s="101">
        <v>265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2642</v>
      </c>
      <c r="W20" s="101">
        <v>2642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5</v>
      </c>
      <c r="AD20" s="101">
        <v>5</v>
      </c>
      <c r="AE20" s="101">
        <v>0</v>
      </c>
      <c r="AF20" s="101">
        <f>SUM(AG20:AI20)</f>
        <v>80</v>
      </c>
      <c r="AG20" s="101">
        <v>80</v>
      </c>
      <c r="AH20" s="101">
        <v>0</v>
      </c>
      <c r="AI20" s="101">
        <v>0</v>
      </c>
      <c r="AJ20" s="101">
        <f>SUM(AK20:AS20)</f>
        <v>80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80</v>
      </c>
      <c r="AR20" s="101">
        <v>0</v>
      </c>
      <c r="AS20" s="101">
        <v>0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18</v>
      </c>
      <c r="B21" s="111" t="s">
        <v>288</v>
      </c>
      <c r="C21" s="99" t="s">
        <v>289</v>
      </c>
      <c r="D21" s="101">
        <f>SUM(E21,+H21,+K21)</f>
        <v>4014</v>
      </c>
      <c r="E21" s="101">
        <f>SUM(F21:G21)</f>
        <v>0</v>
      </c>
      <c r="F21" s="101">
        <v>0</v>
      </c>
      <c r="G21" s="101">
        <v>0</v>
      </c>
      <c r="H21" s="101">
        <f>SUM(I21:J21)</f>
        <v>0</v>
      </c>
      <c r="I21" s="101">
        <v>0</v>
      </c>
      <c r="J21" s="101">
        <v>0</v>
      </c>
      <c r="K21" s="101">
        <f>SUM(L21:M21)</f>
        <v>4014</v>
      </c>
      <c r="L21" s="101">
        <v>504</v>
      </c>
      <c r="M21" s="101">
        <v>3510</v>
      </c>
      <c r="N21" s="101">
        <f>SUM(O21,+V21,+AC21)</f>
        <v>4448</v>
      </c>
      <c r="O21" s="101">
        <f>SUM(P21:U21)</f>
        <v>504</v>
      </c>
      <c r="P21" s="101">
        <v>504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3510</v>
      </c>
      <c r="W21" s="101">
        <v>3510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434</v>
      </c>
      <c r="AD21" s="101">
        <v>66</v>
      </c>
      <c r="AE21" s="101">
        <v>368</v>
      </c>
      <c r="AF21" s="101">
        <f>SUM(AG21:AI21)</f>
        <v>0</v>
      </c>
      <c r="AG21" s="101">
        <v>0</v>
      </c>
      <c r="AH21" s="101">
        <v>0</v>
      </c>
      <c r="AI21" s="101">
        <v>0</v>
      </c>
      <c r="AJ21" s="101">
        <f>SUM(AK21:AS21)</f>
        <v>22</v>
      </c>
      <c r="AK21" s="101">
        <v>0</v>
      </c>
      <c r="AL21" s="101">
        <v>22</v>
      </c>
      <c r="AM21" s="101">
        <v>0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22</v>
      </c>
      <c r="BA21" s="101">
        <v>22</v>
      </c>
      <c r="BB21" s="101">
        <v>0</v>
      </c>
      <c r="BC21" s="101">
        <v>0</v>
      </c>
    </row>
    <row r="22" spans="1:55" s="103" customFormat="1" ht="13.5" customHeight="1">
      <c r="A22" s="113" t="s">
        <v>18</v>
      </c>
      <c r="B22" s="111" t="s">
        <v>290</v>
      </c>
      <c r="C22" s="99" t="s">
        <v>291</v>
      </c>
      <c r="D22" s="101">
        <f>SUM(E22,+H22,+K22)</f>
        <v>1804</v>
      </c>
      <c r="E22" s="101">
        <f>SUM(F22:G22)</f>
        <v>1804</v>
      </c>
      <c r="F22" s="101">
        <v>1004</v>
      </c>
      <c r="G22" s="101">
        <v>800</v>
      </c>
      <c r="H22" s="101">
        <f>SUM(I22:J22)</f>
        <v>0</v>
      </c>
      <c r="I22" s="101">
        <v>0</v>
      </c>
      <c r="J22" s="101">
        <v>0</v>
      </c>
      <c r="K22" s="101">
        <f>SUM(L22:M22)</f>
        <v>0</v>
      </c>
      <c r="L22" s="101">
        <v>0</v>
      </c>
      <c r="M22" s="101">
        <v>0</v>
      </c>
      <c r="N22" s="101">
        <f>SUM(O22,+V22,+AC22)</f>
        <v>1804</v>
      </c>
      <c r="O22" s="101">
        <f>SUM(P22:U22)</f>
        <v>1004</v>
      </c>
      <c r="P22" s="101">
        <v>1004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800</v>
      </c>
      <c r="W22" s="101">
        <v>800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33</v>
      </c>
      <c r="AG22" s="101">
        <v>33</v>
      </c>
      <c r="AH22" s="101">
        <v>0</v>
      </c>
      <c r="AI22" s="101">
        <v>0</v>
      </c>
      <c r="AJ22" s="101">
        <f>SUM(AK22:AS22)</f>
        <v>33</v>
      </c>
      <c r="AK22" s="101">
        <v>0</v>
      </c>
      <c r="AL22" s="101">
        <v>0</v>
      </c>
      <c r="AM22" s="101">
        <v>33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f>SUM(AU22:AY22)</f>
        <v>6</v>
      </c>
      <c r="AU22" s="101">
        <v>0</v>
      </c>
      <c r="AV22" s="101">
        <v>0</v>
      </c>
      <c r="AW22" s="101">
        <v>6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18</v>
      </c>
      <c r="B23" s="111" t="s">
        <v>292</v>
      </c>
      <c r="C23" s="99" t="s">
        <v>293</v>
      </c>
      <c r="D23" s="101">
        <f>SUM(E23,+H23,+K23)</f>
        <v>2422</v>
      </c>
      <c r="E23" s="101">
        <f>SUM(F23:G23)</f>
        <v>2422</v>
      </c>
      <c r="F23" s="101">
        <v>1084</v>
      </c>
      <c r="G23" s="101">
        <v>1338</v>
      </c>
      <c r="H23" s="101">
        <f>SUM(I23:J23)</f>
        <v>0</v>
      </c>
      <c r="I23" s="101">
        <v>0</v>
      </c>
      <c r="J23" s="101">
        <v>0</v>
      </c>
      <c r="K23" s="101">
        <f>SUM(L23:M23)</f>
        <v>0</v>
      </c>
      <c r="L23" s="101">
        <v>0</v>
      </c>
      <c r="M23" s="101">
        <v>0</v>
      </c>
      <c r="N23" s="101">
        <f>SUM(O23,+V23,+AC23)</f>
        <v>2438</v>
      </c>
      <c r="O23" s="101">
        <f>SUM(P23:U23)</f>
        <v>1084</v>
      </c>
      <c r="P23" s="101">
        <v>1084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1338</v>
      </c>
      <c r="W23" s="101">
        <v>1338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16</v>
      </c>
      <c r="AD23" s="101">
        <v>16</v>
      </c>
      <c r="AE23" s="101">
        <v>0</v>
      </c>
      <c r="AF23" s="101">
        <f>SUM(AG23:AI23)</f>
        <v>0</v>
      </c>
      <c r="AG23" s="101">
        <v>0</v>
      </c>
      <c r="AH23" s="101">
        <v>0</v>
      </c>
      <c r="AI23" s="101">
        <v>0</v>
      </c>
      <c r="AJ23" s="101">
        <f>SUM(AK23:AS23)</f>
        <v>0</v>
      </c>
      <c r="AK23" s="101">
        <v>0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18</v>
      </c>
      <c r="B24" s="111" t="s">
        <v>294</v>
      </c>
      <c r="C24" s="99" t="s">
        <v>295</v>
      </c>
      <c r="D24" s="101">
        <f>SUM(E24,+H24,+K24)</f>
        <v>2791</v>
      </c>
      <c r="E24" s="101">
        <f>SUM(F24:G24)</f>
        <v>2791</v>
      </c>
      <c r="F24" s="101">
        <v>913</v>
      </c>
      <c r="G24" s="101">
        <v>1878</v>
      </c>
      <c r="H24" s="101">
        <f>SUM(I24:J24)</f>
        <v>0</v>
      </c>
      <c r="I24" s="101">
        <v>0</v>
      </c>
      <c r="J24" s="101">
        <v>0</v>
      </c>
      <c r="K24" s="101">
        <f>SUM(L24:M24)</f>
        <v>0</v>
      </c>
      <c r="L24" s="101">
        <v>0</v>
      </c>
      <c r="M24" s="101">
        <v>0</v>
      </c>
      <c r="N24" s="101">
        <f>SUM(O24,+V24,+AC24)</f>
        <v>2791</v>
      </c>
      <c r="O24" s="101">
        <f>SUM(P24:U24)</f>
        <v>913</v>
      </c>
      <c r="P24" s="101">
        <v>913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1878</v>
      </c>
      <c r="W24" s="101">
        <v>1878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18</v>
      </c>
      <c r="AG24" s="101">
        <v>18</v>
      </c>
      <c r="AH24" s="101">
        <v>0</v>
      </c>
      <c r="AI24" s="101">
        <v>0</v>
      </c>
      <c r="AJ24" s="101">
        <f>SUM(AK24:AS24)</f>
        <v>99</v>
      </c>
      <c r="AK24" s="101">
        <v>99</v>
      </c>
      <c r="AL24" s="101">
        <v>0</v>
      </c>
      <c r="AM24" s="101">
        <v>0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f>SUM(AU24:AY24)</f>
        <v>18</v>
      </c>
      <c r="AU24" s="101">
        <v>18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18</v>
      </c>
      <c r="B25" s="111" t="s">
        <v>296</v>
      </c>
      <c r="C25" s="99" t="s">
        <v>297</v>
      </c>
      <c r="D25" s="101">
        <f>SUM(E25,+H25,+K25)</f>
        <v>6289</v>
      </c>
      <c r="E25" s="101">
        <f>SUM(F25:G25)</f>
        <v>0</v>
      </c>
      <c r="F25" s="101">
        <v>0</v>
      </c>
      <c r="G25" s="101">
        <v>0</v>
      </c>
      <c r="H25" s="101">
        <f>SUM(I25:J25)</f>
        <v>0</v>
      </c>
      <c r="I25" s="101">
        <v>0</v>
      </c>
      <c r="J25" s="101">
        <v>0</v>
      </c>
      <c r="K25" s="101">
        <f>SUM(L25:M25)</f>
        <v>6289</v>
      </c>
      <c r="L25" s="101">
        <v>106</v>
      </c>
      <c r="M25" s="101">
        <v>6183</v>
      </c>
      <c r="N25" s="101">
        <f>SUM(O25,+V25,+AC25)</f>
        <v>6289</v>
      </c>
      <c r="O25" s="101">
        <f>SUM(P25:U25)</f>
        <v>106</v>
      </c>
      <c r="P25" s="101">
        <v>106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6183</v>
      </c>
      <c r="W25" s="101">
        <v>6183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51</v>
      </c>
      <c r="AG25" s="101">
        <v>51</v>
      </c>
      <c r="AH25" s="101">
        <v>0</v>
      </c>
      <c r="AI25" s="101">
        <v>0</v>
      </c>
      <c r="AJ25" s="101">
        <f>SUM(AK25:AS25)</f>
        <v>51</v>
      </c>
      <c r="AK25" s="101">
        <v>0</v>
      </c>
      <c r="AL25" s="101">
        <v>0</v>
      </c>
      <c r="AM25" s="101">
        <v>11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40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18</v>
      </c>
      <c r="B26" s="111" t="s">
        <v>298</v>
      </c>
      <c r="C26" s="99" t="s">
        <v>299</v>
      </c>
      <c r="D26" s="101">
        <f>SUM(E26,+H26,+K26)</f>
        <v>9561</v>
      </c>
      <c r="E26" s="101">
        <f>SUM(F26:G26)</f>
        <v>0</v>
      </c>
      <c r="F26" s="101">
        <v>0</v>
      </c>
      <c r="G26" s="101">
        <v>0</v>
      </c>
      <c r="H26" s="101">
        <f>SUM(I26:J26)</f>
        <v>0</v>
      </c>
      <c r="I26" s="101">
        <v>0</v>
      </c>
      <c r="J26" s="101">
        <v>0</v>
      </c>
      <c r="K26" s="101">
        <f>SUM(L26:M26)</f>
        <v>9561</v>
      </c>
      <c r="L26" s="101">
        <v>180</v>
      </c>
      <c r="M26" s="101">
        <v>9381</v>
      </c>
      <c r="N26" s="101">
        <f>SUM(O26,+V26,+AC26)</f>
        <v>9561</v>
      </c>
      <c r="O26" s="101">
        <f>SUM(P26:U26)</f>
        <v>180</v>
      </c>
      <c r="P26" s="101">
        <v>180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9381</v>
      </c>
      <c r="W26" s="101">
        <v>9381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36</v>
      </c>
      <c r="AG26" s="101">
        <v>36</v>
      </c>
      <c r="AH26" s="101">
        <v>0</v>
      </c>
      <c r="AI26" s="101">
        <v>0</v>
      </c>
      <c r="AJ26" s="101">
        <f>SUM(AK26:AS26)</f>
        <v>496</v>
      </c>
      <c r="AK26" s="101">
        <v>496</v>
      </c>
      <c r="AL26" s="101">
        <v>0</v>
      </c>
      <c r="AM26" s="101">
        <v>0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f>SUM(AU26:AY26)</f>
        <v>36</v>
      </c>
      <c r="AU26" s="101">
        <v>36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 t="s">
        <v>18</v>
      </c>
      <c r="B27" s="111" t="s">
        <v>300</v>
      </c>
      <c r="C27" s="99" t="s">
        <v>301</v>
      </c>
      <c r="D27" s="101">
        <f>SUM(E27,+H27,+K27)</f>
        <v>11953</v>
      </c>
      <c r="E27" s="101">
        <f>SUM(F27:G27)</f>
        <v>0</v>
      </c>
      <c r="F27" s="101">
        <v>0</v>
      </c>
      <c r="G27" s="101">
        <v>0</v>
      </c>
      <c r="H27" s="101">
        <f>SUM(I27:J27)</f>
        <v>11953</v>
      </c>
      <c r="I27" s="101">
        <v>648</v>
      </c>
      <c r="J27" s="101">
        <v>11305</v>
      </c>
      <c r="K27" s="101">
        <f>SUM(L27:M27)</f>
        <v>0</v>
      </c>
      <c r="L27" s="101">
        <v>0</v>
      </c>
      <c r="M27" s="101">
        <v>0</v>
      </c>
      <c r="N27" s="101">
        <f>SUM(O27,+V27,+AC27)</f>
        <v>11953</v>
      </c>
      <c r="O27" s="101">
        <f>SUM(P27:U27)</f>
        <v>648</v>
      </c>
      <c r="P27" s="101">
        <v>36</v>
      </c>
      <c r="Q27" s="101">
        <v>0</v>
      </c>
      <c r="R27" s="101">
        <v>0</v>
      </c>
      <c r="S27" s="101">
        <v>612</v>
      </c>
      <c r="T27" s="101">
        <v>0</v>
      </c>
      <c r="U27" s="101">
        <v>0</v>
      </c>
      <c r="V27" s="101">
        <f>SUM(W27:AB27)</f>
        <v>11305</v>
      </c>
      <c r="W27" s="101">
        <v>958</v>
      </c>
      <c r="X27" s="101">
        <v>0</v>
      </c>
      <c r="Y27" s="101">
        <v>0</v>
      </c>
      <c r="Z27" s="101">
        <v>10347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20</v>
      </c>
      <c r="AG27" s="101">
        <v>20</v>
      </c>
      <c r="AH27" s="101">
        <v>0</v>
      </c>
      <c r="AI27" s="101">
        <v>0</v>
      </c>
      <c r="AJ27" s="101">
        <f>SUM(AK27:AS27)</f>
        <v>20</v>
      </c>
      <c r="AK27" s="101">
        <v>1</v>
      </c>
      <c r="AL27" s="101">
        <v>0</v>
      </c>
      <c r="AM27" s="101">
        <v>19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0</v>
      </c>
      <c r="AT27" s="101">
        <f>SUM(AU27:AY27)</f>
        <v>1</v>
      </c>
      <c r="AU27" s="101">
        <v>1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>
      <c r="A28" s="113" t="s">
        <v>18</v>
      </c>
      <c r="B28" s="111" t="s">
        <v>302</v>
      </c>
      <c r="C28" s="99" t="s">
        <v>303</v>
      </c>
      <c r="D28" s="101">
        <f>SUM(E28,+H28,+K28)</f>
        <v>7040</v>
      </c>
      <c r="E28" s="101">
        <f>SUM(F28:G28)</f>
        <v>0</v>
      </c>
      <c r="F28" s="101">
        <v>0</v>
      </c>
      <c r="G28" s="101">
        <v>0</v>
      </c>
      <c r="H28" s="101">
        <f>SUM(I28:J28)</f>
        <v>0</v>
      </c>
      <c r="I28" s="101">
        <v>0</v>
      </c>
      <c r="J28" s="101">
        <v>0</v>
      </c>
      <c r="K28" s="101">
        <f>SUM(L28:M28)</f>
        <v>7040</v>
      </c>
      <c r="L28" s="101">
        <v>563</v>
      </c>
      <c r="M28" s="101">
        <v>6477</v>
      </c>
      <c r="N28" s="101">
        <f>SUM(O28,+V28,+AC28)</f>
        <v>7040</v>
      </c>
      <c r="O28" s="101">
        <f>SUM(P28:U28)</f>
        <v>563</v>
      </c>
      <c r="P28" s="101">
        <v>563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f>SUM(W28:AB28)</f>
        <v>6477</v>
      </c>
      <c r="W28" s="101">
        <v>6477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171</v>
      </c>
      <c r="AG28" s="101">
        <v>171</v>
      </c>
      <c r="AH28" s="101">
        <v>0</v>
      </c>
      <c r="AI28" s="101">
        <v>0</v>
      </c>
      <c r="AJ28" s="101">
        <f>SUM(AK28:AS28)</f>
        <v>171</v>
      </c>
      <c r="AK28" s="101">
        <v>0</v>
      </c>
      <c r="AL28" s="101">
        <v>0</v>
      </c>
      <c r="AM28" s="101">
        <v>171</v>
      </c>
      <c r="AN28" s="101">
        <v>0</v>
      </c>
      <c r="AO28" s="101">
        <v>0</v>
      </c>
      <c r="AP28" s="101">
        <v>0</v>
      </c>
      <c r="AQ28" s="101">
        <v>0</v>
      </c>
      <c r="AR28" s="101">
        <v>0</v>
      </c>
      <c r="AS28" s="101">
        <v>0</v>
      </c>
      <c r="AT28" s="101">
        <f>SUM(AU28:AY28)</f>
        <v>16</v>
      </c>
      <c r="AU28" s="101">
        <v>0</v>
      </c>
      <c r="AV28" s="101">
        <v>0</v>
      </c>
      <c r="AW28" s="101">
        <v>16</v>
      </c>
      <c r="AX28" s="101">
        <v>0</v>
      </c>
      <c r="AY28" s="101">
        <v>0</v>
      </c>
      <c r="AZ28" s="101">
        <f>SUM(BA28:BC28)</f>
        <v>0</v>
      </c>
      <c r="BA28" s="101">
        <v>0</v>
      </c>
      <c r="BB28" s="101">
        <v>0</v>
      </c>
      <c r="BC28" s="101">
        <v>0</v>
      </c>
    </row>
    <row r="29" spans="1:55" s="103" customFormat="1" ht="13.5" customHeight="1">
      <c r="A29" s="113" t="s">
        <v>18</v>
      </c>
      <c r="B29" s="111" t="s">
        <v>304</v>
      </c>
      <c r="C29" s="99" t="s">
        <v>305</v>
      </c>
      <c r="D29" s="101">
        <f>SUM(E29,+H29,+K29)</f>
        <v>3912</v>
      </c>
      <c r="E29" s="101">
        <f>SUM(F29:G29)</f>
        <v>7</v>
      </c>
      <c r="F29" s="101">
        <v>0</v>
      </c>
      <c r="G29" s="101">
        <v>7</v>
      </c>
      <c r="H29" s="101">
        <f>SUM(I29:J29)</f>
        <v>0</v>
      </c>
      <c r="I29" s="101">
        <v>0</v>
      </c>
      <c r="J29" s="101">
        <v>0</v>
      </c>
      <c r="K29" s="101">
        <f>SUM(L29:M29)</f>
        <v>3905</v>
      </c>
      <c r="L29" s="101">
        <v>1208</v>
      </c>
      <c r="M29" s="101">
        <v>2697</v>
      </c>
      <c r="N29" s="101">
        <f>SUM(O29,+V29,+AC29)</f>
        <v>3922</v>
      </c>
      <c r="O29" s="101">
        <f>SUM(P29:U29)</f>
        <v>1208</v>
      </c>
      <c r="P29" s="101">
        <v>1208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2704</v>
      </c>
      <c r="W29" s="101">
        <v>2697</v>
      </c>
      <c r="X29" s="101">
        <v>0</v>
      </c>
      <c r="Y29" s="101">
        <v>0</v>
      </c>
      <c r="Z29" s="101">
        <v>0</v>
      </c>
      <c r="AA29" s="101">
        <v>7</v>
      </c>
      <c r="AB29" s="101">
        <v>0</v>
      </c>
      <c r="AC29" s="101">
        <f>SUM(AD29:AE29)</f>
        <v>10</v>
      </c>
      <c r="AD29" s="101">
        <v>10</v>
      </c>
      <c r="AE29" s="101">
        <v>0</v>
      </c>
      <c r="AF29" s="101">
        <f>SUM(AG29:AI29)</f>
        <v>106</v>
      </c>
      <c r="AG29" s="101">
        <v>106</v>
      </c>
      <c r="AH29" s="101">
        <v>0</v>
      </c>
      <c r="AI29" s="101">
        <v>0</v>
      </c>
      <c r="AJ29" s="101">
        <f>SUM(AK29:AS29)</f>
        <v>106</v>
      </c>
      <c r="AK29" s="101">
        <v>0</v>
      </c>
      <c r="AL29" s="101">
        <v>0</v>
      </c>
      <c r="AM29" s="101">
        <v>0</v>
      </c>
      <c r="AN29" s="101">
        <v>0</v>
      </c>
      <c r="AO29" s="101">
        <v>0</v>
      </c>
      <c r="AP29" s="101">
        <v>0</v>
      </c>
      <c r="AQ29" s="101">
        <v>106</v>
      </c>
      <c r="AR29" s="101">
        <v>0</v>
      </c>
      <c r="AS29" s="101">
        <v>0</v>
      </c>
      <c r="AT29" s="101">
        <f>SUM(AU29:AY29)</f>
        <v>0</v>
      </c>
      <c r="AU29" s="101">
        <v>0</v>
      </c>
      <c r="AV29" s="101">
        <v>0</v>
      </c>
      <c r="AW29" s="101">
        <v>0</v>
      </c>
      <c r="AX29" s="101">
        <v>0</v>
      </c>
      <c r="AY29" s="101">
        <v>0</v>
      </c>
      <c r="AZ29" s="101">
        <f>SUM(BA29:BC29)</f>
        <v>0</v>
      </c>
      <c r="BA29" s="101">
        <v>0</v>
      </c>
      <c r="BB29" s="101">
        <v>0</v>
      </c>
      <c r="BC29" s="101">
        <v>0</v>
      </c>
    </row>
    <row r="30" spans="1:55" s="103" customFormat="1" ht="13.5" customHeight="1">
      <c r="A30" s="113" t="s">
        <v>18</v>
      </c>
      <c r="B30" s="111" t="s">
        <v>306</v>
      </c>
      <c r="C30" s="99" t="s">
        <v>307</v>
      </c>
      <c r="D30" s="101">
        <f>SUM(E30,+H30,+K30)</f>
        <v>2004</v>
      </c>
      <c r="E30" s="101">
        <f>SUM(F30:G30)</f>
        <v>0</v>
      </c>
      <c r="F30" s="101">
        <v>0</v>
      </c>
      <c r="G30" s="101">
        <v>0</v>
      </c>
      <c r="H30" s="101">
        <f>SUM(I30:J30)</f>
        <v>0</v>
      </c>
      <c r="I30" s="101">
        <v>0</v>
      </c>
      <c r="J30" s="101">
        <v>0</v>
      </c>
      <c r="K30" s="101">
        <f>SUM(L30:M30)</f>
        <v>2004</v>
      </c>
      <c r="L30" s="101">
        <v>317</v>
      </c>
      <c r="M30" s="101">
        <v>1687</v>
      </c>
      <c r="N30" s="101">
        <f>SUM(O30,+V30,+AC30)</f>
        <v>2004</v>
      </c>
      <c r="O30" s="101">
        <f>SUM(P30:U30)</f>
        <v>317</v>
      </c>
      <c r="P30" s="101">
        <v>317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1687</v>
      </c>
      <c r="W30" s="101">
        <v>1687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0</v>
      </c>
      <c r="AD30" s="101">
        <v>0</v>
      </c>
      <c r="AE30" s="101">
        <v>0</v>
      </c>
      <c r="AF30" s="101">
        <f>SUM(AG30:AI30)</f>
        <v>22</v>
      </c>
      <c r="AG30" s="101">
        <v>22</v>
      </c>
      <c r="AH30" s="101">
        <v>0</v>
      </c>
      <c r="AI30" s="101">
        <v>0</v>
      </c>
      <c r="AJ30" s="101">
        <f>SUM(AK30:AS30)</f>
        <v>22</v>
      </c>
      <c r="AK30" s="101">
        <v>0</v>
      </c>
      <c r="AL30" s="101">
        <v>0</v>
      </c>
      <c r="AM30" s="101">
        <v>2</v>
      </c>
      <c r="AN30" s="101">
        <v>0</v>
      </c>
      <c r="AO30" s="101">
        <v>0</v>
      </c>
      <c r="AP30" s="101">
        <v>0</v>
      </c>
      <c r="AQ30" s="101">
        <v>0</v>
      </c>
      <c r="AR30" s="101">
        <v>20</v>
      </c>
      <c r="AS30" s="101">
        <v>0</v>
      </c>
      <c r="AT30" s="101">
        <f>SUM(AU30:AY30)</f>
        <v>0</v>
      </c>
      <c r="AU30" s="101">
        <v>0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0</v>
      </c>
      <c r="BA30" s="101">
        <v>0</v>
      </c>
      <c r="BB30" s="101">
        <v>0</v>
      </c>
      <c r="BC30" s="101">
        <v>0</v>
      </c>
    </row>
    <row r="31" spans="1:55" s="103" customFormat="1" ht="13.5" customHeight="1">
      <c r="A31" s="113" t="s">
        <v>18</v>
      </c>
      <c r="B31" s="111" t="s">
        <v>308</v>
      </c>
      <c r="C31" s="99" t="s">
        <v>309</v>
      </c>
      <c r="D31" s="101">
        <f>SUM(E31,+H31,+K31)</f>
        <v>6881</v>
      </c>
      <c r="E31" s="101">
        <f>SUM(F31:G31)</f>
        <v>0</v>
      </c>
      <c r="F31" s="101">
        <v>0</v>
      </c>
      <c r="G31" s="101">
        <v>0</v>
      </c>
      <c r="H31" s="101">
        <f>SUM(I31:J31)</f>
        <v>0</v>
      </c>
      <c r="I31" s="101">
        <v>0</v>
      </c>
      <c r="J31" s="101">
        <v>0</v>
      </c>
      <c r="K31" s="101">
        <f>SUM(L31:M31)</f>
        <v>6881</v>
      </c>
      <c r="L31" s="101">
        <v>1374</v>
      </c>
      <c r="M31" s="101">
        <v>5507</v>
      </c>
      <c r="N31" s="101">
        <f>SUM(O31,+V31,+AC31)</f>
        <v>6890</v>
      </c>
      <c r="O31" s="101">
        <f>SUM(P31:U31)</f>
        <v>1374</v>
      </c>
      <c r="P31" s="101">
        <v>1374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f>SUM(W31:AB31)</f>
        <v>5507</v>
      </c>
      <c r="W31" s="101">
        <v>5507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f>SUM(AD31:AE31)</f>
        <v>9</v>
      </c>
      <c r="AD31" s="101">
        <v>9</v>
      </c>
      <c r="AE31" s="101">
        <v>0</v>
      </c>
      <c r="AF31" s="101">
        <f>SUM(AG31:AI31)</f>
        <v>215</v>
      </c>
      <c r="AG31" s="101">
        <v>215</v>
      </c>
      <c r="AH31" s="101">
        <v>0</v>
      </c>
      <c r="AI31" s="101">
        <v>0</v>
      </c>
      <c r="AJ31" s="101">
        <f>SUM(AK31:AS31)</f>
        <v>215</v>
      </c>
      <c r="AK31" s="101">
        <v>0</v>
      </c>
      <c r="AL31" s="101">
        <v>0</v>
      </c>
      <c r="AM31" s="101">
        <v>177</v>
      </c>
      <c r="AN31" s="101">
        <v>0</v>
      </c>
      <c r="AO31" s="101">
        <v>0</v>
      </c>
      <c r="AP31" s="101">
        <v>0</v>
      </c>
      <c r="AQ31" s="101">
        <v>0</v>
      </c>
      <c r="AR31" s="101">
        <v>19</v>
      </c>
      <c r="AS31" s="101">
        <v>19</v>
      </c>
      <c r="AT31" s="101">
        <f>SUM(AU31:AY31)</f>
        <v>19</v>
      </c>
      <c r="AU31" s="101">
        <v>0</v>
      </c>
      <c r="AV31" s="101">
        <v>0</v>
      </c>
      <c r="AW31" s="101">
        <v>19</v>
      </c>
      <c r="AX31" s="101">
        <v>0</v>
      </c>
      <c r="AY31" s="101">
        <v>0</v>
      </c>
      <c r="AZ31" s="101">
        <f>SUM(BA31:BC31)</f>
        <v>0</v>
      </c>
      <c r="BA31" s="101">
        <v>0</v>
      </c>
      <c r="BB31" s="101">
        <v>0</v>
      </c>
      <c r="BC31" s="101">
        <v>0</v>
      </c>
    </row>
    <row r="32" spans="1:55" s="103" customFormat="1" ht="13.5" customHeight="1">
      <c r="A32" s="113"/>
      <c r="B32" s="111"/>
      <c r="C32" s="99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</row>
    <row r="33" spans="1:55" s="103" customFormat="1" ht="13.5" customHeight="1">
      <c r="A33" s="113"/>
      <c r="B33" s="111"/>
      <c r="C33" s="99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</row>
    <row r="34" spans="1:55" s="103" customFormat="1" ht="13.5" customHeight="1">
      <c r="A34" s="113"/>
      <c r="B34" s="111"/>
      <c r="C34" s="99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</row>
    <row r="35" spans="1:55" s="103" customFormat="1" ht="13.5" customHeight="1">
      <c r="A35" s="113"/>
      <c r="B35" s="111"/>
      <c r="C35" s="99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</row>
    <row r="36" spans="1:55" s="103" customFormat="1" ht="13.5" customHeight="1">
      <c r="A36" s="113"/>
      <c r="B36" s="111"/>
      <c r="C36" s="99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</row>
    <row r="37" spans="1:55" s="103" customFormat="1" ht="13.5" customHeight="1">
      <c r="A37" s="113"/>
      <c r="B37" s="111"/>
      <c r="C37" s="99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</row>
    <row r="38" spans="1:55" s="103" customFormat="1" ht="13.5" customHeight="1">
      <c r="A38" s="113"/>
      <c r="B38" s="111"/>
      <c r="C38" s="99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</row>
    <row r="39" spans="1:55" s="103" customFormat="1" ht="13.5" customHeight="1">
      <c r="A39" s="113"/>
      <c r="B39" s="111"/>
      <c r="C39" s="99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</row>
    <row r="40" spans="1:55" s="103" customFormat="1" ht="13.5" customHeight="1">
      <c r="A40" s="113"/>
      <c r="B40" s="111"/>
      <c r="C40" s="99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</row>
    <row r="41" spans="1:55" s="103" customFormat="1" ht="13.5" customHeight="1">
      <c r="A41" s="113"/>
      <c r="B41" s="111"/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</row>
    <row r="42" spans="1:55" s="103" customFormat="1" ht="13.5" customHeight="1">
      <c r="A42" s="113"/>
      <c r="B42" s="111"/>
      <c r="C42" s="99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</row>
    <row r="43" spans="1:55" s="103" customFormat="1" ht="13.5" customHeight="1">
      <c r="A43" s="113"/>
      <c r="B43" s="111"/>
      <c r="C43" s="99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s="103" customFormat="1" ht="13.5" customHeight="1">
      <c r="A44" s="113"/>
      <c r="B44" s="111"/>
      <c r="C44" s="99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s="103" customFormat="1" ht="13.5" customHeight="1">
      <c r="A45" s="113"/>
      <c r="B45" s="111"/>
      <c r="C45" s="99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s="103" customFormat="1" ht="13.5" customHeight="1">
      <c r="A46" s="113"/>
      <c r="B46" s="111"/>
      <c r="C46" s="99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s="103" customFormat="1" ht="13.5" customHeight="1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31">
    <sortCondition ref="A8:A31"/>
    <sortCondition ref="B8:B31"/>
    <sortCondition ref="C8:C31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30" man="1"/>
    <brk id="31" min="1" max="30" man="1"/>
    <brk id="45" min="1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36000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36201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36202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36203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36204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36205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36206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36207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36208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36301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36302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36321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36341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36342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36368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36383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36387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36388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36401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36402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36403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36404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36405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36468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36489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>
        <f>+水洗化人口等!B32</f>
        <v>0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>
        <f>+水洗化人口等!B33</f>
        <v>0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>
        <f>+水洗化人口等!B34</f>
        <v>0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>
        <f>+水洗化人口等!B35</f>
        <v>0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>
        <f>+水洗化人口等!B36</f>
        <v>0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>
        <f>+水洗化人口等!B37</f>
        <v>0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>
        <f>+水洗化人口等!B38</f>
        <v>0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>
        <f>+水洗化人口等!B39</f>
        <v>0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>
        <f>+水洗化人口等!B40</f>
        <v>0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>
        <f>+水洗化人口等!B41</f>
        <v>0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>
        <f>+水洗化人口等!B42</f>
        <v>0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>
        <f>+水洗化人口等!B43</f>
        <v>0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>
        <f>+水洗化人口等!B44</f>
        <v>0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>
        <f>+水洗化人口等!B45</f>
        <v>0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>
        <f>+水洗化人口等!B46</f>
        <v>0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2023-01-27T04:45:11Z</dcterms:modified>
</cp:coreProperties>
</file>