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5山口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0" i="2"/>
  <c r="N11" i="2"/>
  <c r="N15" i="2"/>
  <c r="N16" i="2"/>
  <c r="N17" i="2"/>
  <c r="N21" i="2"/>
  <c r="N22" i="2"/>
  <c r="N23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2" i="2"/>
  <c r="D13" i="2"/>
  <c r="D17" i="2"/>
  <c r="D18" i="2"/>
  <c r="D19" i="2"/>
  <c r="D23" i="2"/>
  <c r="D24" i="2"/>
  <c r="D25" i="2"/>
  <c r="P8" i="1"/>
  <c r="I8" i="1" s="1"/>
  <c r="D8" i="1" s="1"/>
  <c r="P9" i="1"/>
  <c r="I9" i="1" s="1"/>
  <c r="D9" i="1" s="1"/>
  <c r="P10" i="1"/>
  <c r="I10" i="1" s="1"/>
  <c r="D10" i="1" s="1"/>
  <c r="P11" i="1"/>
  <c r="I11" i="1" s="1"/>
  <c r="D11" i="1" s="1"/>
  <c r="P12" i="1"/>
  <c r="P13" i="1"/>
  <c r="P14" i="1"/>
  <c r="I14" i="1" s="1"/>
  <c r="D14" i="1" s="1"/>
  <c r="P15" i="1"/>
  <c r="I15" i="1" s="1"/>
  <c r="D15" i="1" s="1"/>
  <c r="P16" i="1"/>
  <c r="I16" i="1" s="1"/>
  <c r="D16" i="1" s="1"/>
  <c r="P17" i="1"/>
  <c r="I17" i="1" s="1"/>
  <c r="D17" i="1" s="1"/>
  <c r="P18" i="1"/>
  <c r="P19" i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P25" i="1"/>
  <c r="P26" i="1"/>
  <c r="I26" i="1" s="1"/>
  <c r="D26" i="1" s="1"/>
  <c r="I12" i="1"/>
  <c r="D12" i="1" s="1"/>
  <c r="I13" i="1"/>
  <c r="D13" i="1" s="1"/>
  <c r="I18" i="1"/>
  <c r="D18" i="1" s="1"/>
  <c r="I19" i="1"/>
  <c r="D19" i="1" s="1"/>
  <c r="I24" i="1"/>
  <c r="D24" i="1" s="1"/>
  <c r="I25" i="1"/>
  <c r="D25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N18" i="1" l="1"/>
  <c r="L18" i="1"/>
  <c r="J18" i="1"/>
  <c r="T18" i="1"/>
  <c r="F18" i="1"/>
  <c r="L17" i="1"/>
  <c r="F17" i="1"/>
  <c r="T17" i="1"/>
  <c r="N17" i="1"/>
  <c r="J17" i="1"/>
  <c r="F22" i="1"/>
  <c r="T22" i="1"/>
  <c r="N22" i="1"/>
  <c r="L22" i="1"/>
  <c r="J22" i="1"/>
  <c r="F10" i="1"/>
  <c r="T10" i="1"/>
  <c r="L10" i="1"/>
  <c r="J10" i="1"/>
  <c r="N10" i="1"/>
  <c r="L12" i="1"/>
  <c r="J12" i="1"/>
  <c r="F12" i="1"/>
  <c r="N12" i="1"/>
  <c r="T12" i="1"/>
  <c r="T21" i="1"/>
  <c r="L21" i="1"/>
  <c r="N21" i="1"/>
  <c r="J21" i="1"/>
  <c r="F21" i="1"/>
  <c r="F15" i="1"/>
  <c r="T15" i="1"/>
  <c r="N15" i="1"/>
  <c r="J15" i="1"/>
  <c r="L15" i="1"/>
  <c r="L9" i="1"/>
  <c r="T9" i="1"/>
  <c r="N9" i="1"/>
  <c r="J9" i="1"/>
  <c r="F9" i="1"/>
  <c r="N19" i="1"/>
  <c r="L19" i="1"/>
  <c r="J19" i="1"/>
  <c r="T19" i="1"/>
  <c r="F19" i="1"/>
  <c r="F23" i="1"/>
  <c r="J23" i="1"/>
  <c r="T23" i="1"/>
  <c r="N23" i="1"/>
  <c r="L23" i="1"/>
  <c r="J11" i="1"/>
  <c r="F11" i="1"/>
  <c r="T11" i="1"/>
  <c r="N11" i="1"/>
  <c r="L11" i="1"/>
  <c r="N13" i="1"/>
  <c r="L13" i="1"/>
  <c r="J13" i="1"/>
  <c r="T13" i="1"/>
  <c r="F13" i="1"/>
  <c r="J16" i="1"/>
  <c r="N16" i="1"/>
  <c r="T16" i="1"/>
  <c r="L16" i="1"/>
  <c r="F16" i="1"/>
  <c r="N25" i="1"/>
  <c r="L25" i="1"/>
  <c r="J25" i="1"/>
  <c r="T25" i="1"/>
  <c r="F25" i="1"/>
  <c r="J26" i="1"/>
  <c r="L26" i="1"/>
  <c r="T26" i="1"/>
  <c r="F26" i="1"/>
  <c r="N26" i="1"/>
  <c r="T20" i="1"/>
  <c r="N20" i="1"/>
  <c r="L20" i="1"/>
  <c r="F20" i="1"/>
  <c r="J20" i="1"/>
  <c r="F14" i="1"/>
  <c r="N14" i="1"/>
  <c r="L14" i="1"/>
  <c r="J14" i="1"/>
  <c r="T14" i="1"/>
  <c r="J8" i="1"/>
  <c r="N8" i="1"/>
  <c r="L8" i="1"/>
  <c r="T8" i="1"/>
  <c r="F8" i="1"/>
  <c r="N24" i="1"/>
  <c r="J24" i="1"/>
  <c r="L24" i="1"/>
  <c r="T24" i="1"/>
  <c r="F2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<sst xmlns="http://schemas.openxmlformats.org/spreadsheetml/2006/main" count="665" uniqueCount="300">
  <si>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</si>
  <si>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</si>
  <si>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</si>
  <si>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</si>
  <si>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</si>
  <si>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</si>
  <si>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</si>
  <si>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</si>
  <si>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</si>
  <si>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</si>
  <si>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</si>
  <si>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</si>
  <si>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</si>
  <si>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</si>
  <si>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</si>
  <si>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</si>
  <si>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</si>
  <si>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</si>
  <si>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</si>
  <si>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</si>
  <si>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</si>
  <si>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</si>
  <si>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</si>
  <si>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</si>
  <si>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</si>
  <si>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</si>
  <si>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</si>
  <si>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</si>
  <si>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</si>
  <si>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</si>
  <si>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</si>
  <si>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</si>
  <si>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</si>
  <si>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</si>
  <si>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</si>
  <si>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</si>
  <si>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</si>
  <si>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</si>
  <si>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</si>
  <si>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</si>
  <si>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</si>
  <si>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</si>
  <si>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</si>
  <si>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</si>
  <si>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</si>
  <si>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</si>
  <si>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</si>
  <si>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</si>
  <si>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</si>
  <si>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</si>
  <si>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</si>
  <si>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</si>
  <si>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</si>
  <si>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</si>
  <si>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</si>
  <si>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</si>
  <si>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</si>
  <si>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</si>
  <si>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</si>
  <si>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</si>
  <si>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</si>
  <si>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</si>
  <si>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</si>
  <si>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</si>
  <si>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</si>
  <si>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</si>
  <si>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</si>
  <si>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</si>
  <si>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</si>
  <si>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</si>
  <si>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</si>
  <si>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</si>
  <si>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</si>
  <si>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</si>
  <si>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</si>
  <si>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</si>
  <si>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</si>
  <si>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</si>
  <si>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</si>
  <si>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</si>
  <si>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</si>
  <si>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</si>
  <si>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</si>
  <si>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</si>
  <si>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</si>
  <si>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</si>
  <si>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</si>
  <si>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</si>
  <si>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</si>
  <si>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</si>
  <si>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</si>
  <si>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</si>
  <si>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</si>
  <si>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</si>
  <si>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</si>
  <si>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</si>
  <si>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</si>
  <si>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</si>
  <si>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</si>
  <si>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</si>
  <si>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</si>
  <si>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</si>
  <si>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</si>
  <si>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</si>
  <si>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</si>
  <si>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</si>
  <si>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</si>
  <si>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</si>
  <si>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</si>
  <si>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</si>
  <si>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</si>
  <si>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</si>
  <si>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</si>
  <si>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</si>
  <si>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</si>
  <si>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</si>
  <si>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</si>
  <si>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</si>
  <si>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</si>
  <si>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</si>
  <si>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</si>
  <si>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</si>
  <si>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</si>
  <si>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</si>
  <si>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</si>
  <si>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</si>
  <si>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</si>
  <si>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</si>
  <si>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</si>
  <si>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</si>
  <si>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</si>
  <si>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</si>
  <si>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</si>
  <si>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</si>
  <si>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</si>
  <si>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</si>
  <si>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</si>
  <si>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</si>
  <si>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</si>
  <si>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</si>
  <si>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</si>
  <si>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</si>
  <si>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</si>
  <si>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</si>
  <si>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</si>
  <si>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</si>
  <si>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</si>
  <si>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</si>
  <si>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</si>
  <si>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</si>
  <si>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</si>
  <si>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</si>
  <si>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</si>
  <si>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</si>
  <si>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</si>
  <si>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</si>
  <si>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</si>
  <si>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</si>
  <si>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</si>
  <si>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</si>
  <si>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</si>
  <si>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</si>
  <si>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</si>
  <si>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</si>
  <si>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</si>
  <si>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</si>
  <si>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</si>
  <si>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</si>
  <si>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</si>
  <si>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</si>
  <si>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</si>
  <si>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</si>
  <si>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</si>
  <si>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</si>
  <si>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</si>
  <si>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</si>
  <si>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</si>
  <si>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</si>
  <si>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</si>
  <si>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</si>
  <si>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</si>
  <si>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</si>
  <si>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</si>
  <si>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</si>
  <si>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</si>
  <si>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</si>
  <si>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</si>
  <si>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</si>
  <si>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</si>
  <si>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</si>
  <si>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</si>
  <si>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</si>
  <si>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</si>
  <si>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</si>
  <si>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</si>
  <si>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</si>
  <si>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</si>
  <si>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</si>
  <si>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</si>
  <si>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</si>
  <si>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</si>
  <si>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</si>
  <si>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</si>
  <si>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</si>
  <si>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</si>
  <si>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</si>
  <si>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</si>
  <si>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</si>
  <si>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</si>
  <si>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</si>
  <si>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</si>
  <si>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</si>
  <si>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</si>
  <si>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</si>
  <si>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</si>
  <si>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</si>
  <si>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</si>
  <si>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</si>
  <si>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</si>
  <si>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</si>
  <si>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</si>
  <si>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</si>
  <si>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</si>
  <si>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</si>
  <si>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</si>
  <si>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</si>
  <si>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</si>
  <si>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</si>
  <si>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</si>
  <si>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</si>
  <si>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</si>
  <si>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</si>
  <si>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</si>
  <si>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</si>
  <si>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</si>
  <si>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</si>
  <si>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</si>
  <si>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</si>
  <si>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</si>
  <si>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</si>
  <si>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</si>
  <si>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</si>
  <si>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</si>
  <si>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</si>
  <si>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</si>
  <si>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</si>
  <si>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</si>
  <si>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</si>
  <si>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</si>
  <si>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</si>
  <si>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</si>
  <si>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</si>
  <si>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</si>
  <si>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</si>
  <si>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</si>
  <si>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</si>
  <si>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</si>
  <si>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35000</t>
  </si>
  <si>
    <t>水洗化人口等（令和3年度実績）</t>
    <phoneticPr fontId="3"/>
  </si>
  <si>
    <t>し尿処理の状況（令和3年度実績）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</si>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</sst>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19</v>
      </c>
      <c r="B7" s="127" t="s">
        <v>257</v>
      </c>
      <c r="C7" s="107" t="s">
        <v>199</v>
      </c>
      <c r="D7" s="108">
        <f>+SUM(E7,+I7)</f>
        <v>1343183</v>
      </c>
      <c r="E7" s="108">
        <f>+SUM(G7+H7)</f>
        <v>94378</v>
      </c>
      <c r="F7" s="109">
        <f>IF(D7&gt;0,E7/D7*100,"-")</f>
        <v>7.0264439022828613</v>
      </c>
      <c r="G7" s="108">
        <f>SUM(G$8:G$207)</f>
        <v>89861</v>
      </c>
      <c r="H7" s="108">
        <f>SUM(H$8:H$207)</f>
        <v>4517</v>
      </c>
      <c r="I7" s="108">
        <f>+SUM(K7,+M7,O7+P7)</f>
        <v>1248805</v>
      </c>
      <c r="J7" s="109">
        <f>IF(D7&gt;0,I7/D7*100,"-")</f>
        <v>92.973556097717136</v>
      </c>
      <c r="K7" s="108">
        <f>SUM(K$8:K$207)</f>
        <v>865359</v>
      </c>
      <c r="L7" s="109">
        <f>IF(D7&gt;0,K7/D7*100,"-")</f>
        <v>64.425994075267482</v>
      </c>
      <c r="M7" s="108">
        <f>SUM(M$8:M$207)</f>
        <v>75</v>
      </c>
      <c r="N7" s="109">
        <f>IF(D7&gt;0,M7/D7*100,"-")</f>
        <v>5.5837514322322427E-3</v>
      </c>
      <c r="O7" s="106">
        <f>SUM(O$8:O$207)</f>
        <v>52947</v>
      </c>
      <c r="P7" s="108">
        <f>SUM(Q7:S7)</f>
        <v>330424</v>
      </c>
      <c r="Q7" s="108">
        <f>SUM(Q$8:Q$207)</f>
        <v>108150</v>
      </c>
      <c r="R7" s="108">
        <f>SUM(R$8:R$207)</f>
        <v>215889</v>
      </c>
      <c r="S7" s="108">
        <f>SUM(S$8:S$207)</f>
        <v>6385</v>
      </c>
      <c r="T7" s="109">
        <f>IF(D7&gt;0,P7/D7*100,"-")</f>
        <v>24.600073109918753</v>
      </c>
      <c r="U7" s="108">
        <f>SUM(U$8:U$207)</f>
        <v>16090</v>
      </c>
      <c r="V7" s="110">
        <f t="shared" ref="V7:AC7" si="0">COUNTIF(V$8:V$207,"○")</f>
        <v>8</v>
      </c>
      <c r="W7" s="110">
        <f t="shared" si="0"/>
        <v>3</v>
      </c>
      <c r="X7" s="110">
        <f t="shared" si="0"/>
        <v>0</v>
      </c>
      <c r="Y7" s="110">
        <f t="shared" si="0"/>
        <v>8</v>
      </c>
      <c r="Z7" s="110">
        <f t="shared" si="0"/>
        <v>5</v>
      </c>
      <c r="AA7" s="110">
        <f t="shared" si="0"/>
        <v>1</v>
      </c>
      <c r="AB7" s="110">
        <f t="shared" si="0"/>
        <v>0</v>
      </c>
      <c r="AC7" s="110">
        <f t="shared" si="0"/>
        <v>13</v>
      </c>
      <c r="AD7" s="205"/>
      <c r="AE7" s="205"/>
    </row>
    <row r="8" spans="1:31" s="103" customFormat="1" ht="13.5" customHeight="1">
      <c r="A8" s="99" t="s">
        <v>19</v>
      </c>
      <c r="B8" s="100" t="s">
        <v>260</v>
      </c>
      <c r="C8" s="99" t="s">
        <v>261</v>
      </c>
      <c r="D8" s="101">
        <f>+SUM(E8,+I8)</f>
        <v>254905</v>
      </c>
      <c r="E8" s="101">
        <f>+SUM(G8+H8)</f>
        <v>13851</v>
      </c>
      <c r="F8" s="125">
        <f>IF(D8&gt;0,E8/D8*100,"-")</f>
        <v>5.4337890586689159</v>
      </c>
      <c r="G8" s="101">
        <v>13610</v>
      </c>
      <c r="H8" s="101">
        <v>241</v>
      </c>
      <c r="I8" s="101">
        <f>+SUM(K8,+M8,O8+P8)</f>
        <v>241054</v>
      </c>
      <c r="J8" s="102">
        <f>IF(D8&gt;0,I8/D8*100,"-")</f>
        <v>94.566210941331093</v>
      </c>
      <c r="K8" s="101">
        <v>193187</v>
      </c>
      <c r="L8" s="102">
        <f>IF(D8&gt;0,K8/D8*100,"-")</f>
        <v>75.787842529569843</v>
      </c>
      <c r="M8" s="101">
        <v>0</v>
      </c>
      <c r="N8" s="102">
        <f>IF(D8&gt;0,M8/D8*100,"-")</f>
        <v>0</v>
      </c>
      <c r="O8" s="123">
        <v>5660</v>
      </c>
      <c r="P8" s="101">
        <f>SUM(Q8:S8)</f>
        <v>42207</v>
      </c>
      <c r="Q8" s="101">
        <v>17874</v>
      </c>
      <c r="R8" s="101">
        <v>24333</v>
      </c>
      <c r="S8" s="101">
        <v>0</v>
      </c>
      <c r="T8" s="102">
        <f>IF(D8&gt;0,P8/D8*100,"-")</f>
        <v>16.557933347717775</v>
      </c>
      <c r="U8" s="101">
        <v>4227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19</v>
      </c>
      <c r="B9" s="100" t="s">
        <v>264</v>
      </c>
      <c r="C9" s="99" t="s">
        <v>265</v>
      </c>
      <c r="D9" s="101">
        <f>+SUM(E9,+I9)</f>
        <v>162070</v>
      </c>
      <c r="E9" s="101">
        <f>+SUM(G9+H9)</f>
        <v>12786</v>
      </c>
      <c r="F9" s="125">
        <f>IF(D9&gt;0,E9/D9*100,"-")</f>
        <v>7.8891836860615783</v>
      </c>
      <c r="G9" s="101">
        <v>12756</v>
      </c>
      <c r="H9" s="101">
        <v>30</v>
      </c>
      <c r="I9" s="101">
        <f>+SUM(K9,+M9,O9+P9)</f>
        <v>149284</v>
      </c>
      <c r="J9" s="102">
        <f>IF(D9&gt;0,I9/D9*100,"-")</f>
        <v>92.110816313938429</v>
      </c>
      <c r="K9" s="101">
        <v>122611</v>
      </c>
      <c r="L9" s="102">
        <f>IF(D9&gt;0,K9/D9*100,"-")</f>
        <v>75.653112852471153</v>
      </c>
      <c r="M9" s="101">
        <v>0</v>
      </c>
      <c r="N9" s="102">
        <f>IF(D9&gt;0,M9/D9*100,"-")</f>
        <v>0</v>
      </c>
      <c r="O9" s="123">
        <v>1229</v>
      </c>
      <c r="P9" s="101">
        <f>SUM(Q9:S9)</f>
        <v>25444</v>
      </c>
      <c r="Q9" s="101">
        <v>23603</v>
      </c>
      <c r="R9" s="101">
        <v>1841</v>
      </c>
      <c r="S9" s="101">
        <v>0</v>
      </c>
      <c r="T9" s="102">
        <f>IF(D9&gt;0,P9/D9*100,"-")</f>
        <v>15.699389152835193</v>
      </c>
      <c r="U9" s="101">
        <v>2092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19</v>
      </c>
      <c r="B10" s="100" t="s">
        <v>266</v>
      </c>
      <c r="C10" s="99" t="s">
        <v>267</v>
      </c>
      <c r="D10" s="101">
        <f>+SUM(E10,+I10)</f>
        <v>189814</v>
      </c>
      <c r="E10" s="101">
        <f>+SUM(G10+H10)</f>
        <v>12409</v>
      </c>
      <c r="F10" s="125">
        <f>IF(D10&gt;0,E10/D10*100,"-")</f>
        <v>6.537452453454434</v>
      </c>
      <c r="G10" s="101">
        <v>12120</v>
      </c>
      <c r="H10" s="101">
        <v>289</v>
      </c>
      <c r="I10" s="101">
        <f>+SUM(K10,+M10,O10+P10)</f>
        <v>177405</v>
      </c>
      <c r="J10" s="102">
        <f>IF(D10&gt;0,I10/D10*100,"-")</f>
        <v>93.462547546545565</v>
      </c>
      <c r="K10" s="101">
        <v>124154</v>
      </c>
      <c r="L10" s="102">
        <f>IF(D10&gt;0,K10/D10*100,"-")</f>
        <v>65.408241752452398</v>
      </c>
      <c r="M10" s="101">
        <v>0</v>
      </c>
      <c r="N10" s="102">
        <f>IF(D10&gt;0,M10/D10*100,"-")</f>
        <v>0</v>
      </c>
      <c r="O10" s="123">
        <v>8470</v>
      </c>
      <c r="P10" s="101">
        <f>SUM(Q10:S10)</f>
        <v>44781</v>
      </c>
      <c r="Q10" s="101">
        <v>2443</v>
      </c>
      <c r="R10" s="101">
        <v>42338</v>
      </c>
      <c r="S10" s="101">
        <v>0</v>
      </c>
      <c r="T10" s="102">
        <f>IF(D10&gt;0,P10/D10*100,"-")</f>
        <v>23.592042736573699</v>
      </c>
      <c r="U10" s="101">
        <v>1667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19</v>
      </c>
      <c r="B11" s="100" t="s">
        <v>268</v>
      </c>
      <c r="C11" s="99" t="s">
        <v>269</v>
      </c>
      <c r="D11" s="101">
        <f>+SUM(E11,+I11)</f>
        <v>44773</v>
      </c>
      <c r="E11" s="101">
        <f>+SUM(G11+H11)</f>
        <v>5262</v>
      </c>
      <c r="F11" s="125">
        <f>IF(D11&gt;0,E11/D11*100,"-")</f>
        <v>11.752618765774017</v>
      </c>
      <c r="G11" s="101">
        <v>4498</v>
      </c>
      <c r="H11" s="101">
        <v>764</v>
      </c>
      <c r="I11" s="101">
        <f>+SUM(K11,+M11,O11+P11)</f>
        <v>39511</v>
      </c>
      <c r="J11" s="102">
        <f>IF(D11&gt;0,I11/D11*100,"-")</f>
        <v>88.247381234225983</v>
      </c>
      <c r="K11" s="101">
        <v>18155</v>
      </c>
      <c r="L11" s="102">
        <f>IF(D11&gt;0,K11/D11*100,"-")</f>
        <v>40.548991579746726</v>
      </c>
      <c r="M11" s="101">
        <v>0</v>
      </c>
      <c r="N11" s="102">
        <f>IF(D11&gt;0,M11/D11*100,"-")</f>
        <v>0</v>
      </c>
      <c r="O11" s="123">
        <v>8316</v>
      </c>
      <c r="P11" s="101">
        <f>SUM(Q11:S11)</f>
        <v>13040</v>
      </c>
      <c r="Q11" s="101">
        <v>2513</v>
      </c>
      <c r="R11" s="101">
        <v>10527</v>
      </c>
      <c r="S11" s="101">
        <v>0</v>
      </c>
      <c r="T11" s="102">
        <f>IF(D11&gt;0,P11/D11*100,"-")</f>
        <v>29.124695687132867</v>
      </c>
      <c r="U11" s="101">
        <v>369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19</v>
      </c>
      <c r="B12" s="100" t="s">
        <v>270</v>
      </c>
      <c r="C12" s="99" t="s">
        <v>271</v>
      </c>
      <c r="D12" s="101">
        <f>+SUM(E12,+I12)</f>
        <v>114560</v>
      </c>
      <c r="E12" s="101">
        <f>+SUM(G12+H12)</f>
        <v>4212</v>
      </c>
      <c r="F12" s="125">
        <f>IF(D12&gt;0,E12/D12*100,"-")</f>
        <v>3.6766759776536309</v>
      </c>
      <c r="G12" s="101">
        <v>4212</v>
      </c>
      <c r="H12" s="101">
        <v>0</v>
      </c>
      <c r="I12" s="101">
        <f>+SUM(K12,+M12,O12+P12)</f>
        <v>110348</v>
      </c>
      <c r="J12" s="102">
        <f>IF(D12&gt;0,I12/D12*100,"-")</f>
        <v>96.32332402234637</v>
      </c>
      <c r="K12" s="101">
        <v>72428</v>
      </c>
      <c r="L12" s="102">
        <f>IF(D12&gt;0,K12/D12*100,"-")</f>
        <v>63.222765363128495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37920</v>
      </c>
      <c r="Q12" s="101">
        <v>8159</v>
      </c>
      <c r="R12" s="101">
        <v>29761</v>
      </c>
      <c r="S12" s="101">
        <v>0</v>
      </c>
      <c r="T12" s="102">
        <f>IF(D12&gt;0,P12/D12*100,"-")</f>
        <v>33.100558659217874</v>
      </c>
      <c r="U12" s="101">
        <v>1158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19</v>
      </c>
      <c r="B13" s="100" t="s">
        <v>272</v>
      </c>
      <c r="C13" s="99" t="s">
        <v>273</v>
      </c>
      <c r="D13" s="101">
        <f>+SUM(E13,+I13)</f>
        <v>57274</v>
      </c>
      <c r="E13" s="101">
        <f>+SUM(G13+H13)</f>
        <v>1781</v>
      </c>
      <c r="F13" s="125">
        <f>IF(D13&gt;0,E13/D13*100,"-")</f>
        <v>3.1096134371617139</v>
      </c>
      <c r="G13" s="101">
        <v>1731</v>
      </c>
      <c r="H13" s="101">
        <v>50</v>
      </c>
      <c r="I13" s="101">
        <f>+SUM(K13,+M13,O13+P13)</f>
        <v>55493</v>
      </c>
      <c r="J13" s="102">
        <f>IF(D13&gt;0,I13/D13*100,"-")</f>
        <v>96.890386562838287</v>
      </c>
      <c r="K13" s="101">
        <v>50032</v>
      </c>
      <c r="L13" s="102">
        <f>IF(D13&gt;0,K13/D13*100,"-")</f>
        <v>87.355519083702902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5461</v>
      </c>
      <c r="Q13" s="101">
        <v>3132</v>
      </c>
      <c r="R13" s="101">
        <v>2329</v>
      </c>
      <c r="S13" s="101">
        <v>0</v>
      </c>
      <c r="T13" s="102">
        <f>IF(D13&gt;0,P13/D13*100,"-")</f>
        <v>9.534867479135384</v>
      </c>
      <c r="U13" s="101">
        <v>669</v>
      </c>
      <c r="V13" s="99"/>
      <c r="W13" s="99" t="s">
        <v>263</v>
      </c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19</v>
      </c>
      <c r="B14" s="100" t="s">
        <v>274</v>
      </c>
      <c r="C14" s="99" t="s">
        <v>275</v>
      </c>
      <c r="D14" s="101">
        <f>+SUM(E14,+I14)</f>
        <v>130707</v>
      </c>
      <c r="E14" s="101">
        <f>+SUM(G14+H14)</f>
        <v>5465</v>
      </c>
      <c r="F14" s="125">
        <f>IF(D14&gt;0,E14/D14*100,"-")</f>
        <v>4.1811073622682793</v>
      </c>
      <c r="G14" s="101">
        <v>4590</v>
      </c>
      <c r="H14" s="101">
        <v>875</v>
      </c>
      <c r="I14" s="101">
        <f>+SUM(K14,+M14,O14+P14)</f>
        <v>125242</v>
      </c>
      <c r="J14" s="102">
        <f>IF(D14&gt;0,I14/D14*100,"-")</f>
        <v>95.818892637731722</v>
      </c>
      <c r="K14" s="101">
        <v>43295</v>
      </c>
      <c r="L14" s="102">
        <f>IF(D14&gt;0,K14/D14*100,"-")</f>
        <v>33.123704162745682</v>
      </c>
      <c r="M14" s="101">
        <v>0</v>
      </c>
      <c r="N14" s="102">
        <f>IF(D14&gt;0,M14/D14*100,"-")</f>
        <v>0</v>
      </c>
      <c r="O14" s="123">
        <v>3198</v>
      </c>
      <c r="P14" s="101">
        <f>SUM(Q14:S14)</f>
        <v>78749</v>
      </c>
      <c r="Q14" s="101">
        <v>27504</v>
      </c>
      <c r="R14" s="101">
        <v>51245</v>
      </c>
      <c r="S14" s="101">
        <v>0</v>
      </c>
      <c r="T14" s="102">
        <f>IF(D14&gt;0,P14/D14*100,"-")</f>
        <v>60.24849472484258</v>
      </c>
      <c r="U14" s="101">
        <v>1970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19</v>
      </c>
      <c r="B15" s="100" t="s">
        <v>276</v>
      </c>
      <c r="C15" s="99" t="s">
        <v>277</v>
      </c>
      <c r="D15" s="101">
        <f>+SUM(E15,+I15)</f>
        <v>50052</v>
      </c>
      <c r="E15" s="101">
        <f>+SUM(G15+H15)</f>
        <v>3781</v>
      </c>
      <c r="F15" s="125">
        <f>IF(D15&gt;0,E15/D15*100,"-")</f>
        <v>7.5541436905618156</v>
      </c>
      <c r="G15" s="101">
        <v>3651</v>
      </c>
      <c r="H15" s="101">
        <v>130</v>
      </c>
      <c r="I15" s="101">
        <f>+SUM(K15,+M15,O15+P15)</f>
        <v>46271</v>
      </c>
      <c r="J15" s="102">
        <f>IF(D15&gt;0,I15/D15*100,"-")</f>
        <v>92.445856309438184</v>
      </c>
      <c r="K15" s="101">
        <v>40027</v>
      </c>
      <c r="L15" s="102">
        <f>IF(D15&gt;0,K15/D15*100,"-")</f>
        <v>79.970830336450092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6244</v>
      </c>
      <c r="Q15" s="101">
        <v>2547</v>
      </c>
      <c r="R15" s="101">
        <v>3697</v>
      </c>
      <c r="S15" s="101">
        <v>0</v>
      </c>
      <c r="T15" s="102">
        <f>IF(D15&gt;0,P15/D15*100,"-")</f>
        <v>12.475025972988092</v>
      </c>
      <c r="U15" s="101">
        <v>428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19</v>
      </c>
      <c r="B16" s="100" t="s">
        <v>278</v>
      </c>
      <c r="C16" s="99" t="s">
        <v>279</v>
      </c>
      <c r="D16" s="101">
        <f>+SUM(E16,+I16)</f>
        <v>32472</v>
      </c>
      <c r="E16" s="101">
        <f>+SUM(G16+H16)</f>
        <v>3985</v>
      </c>
      <c r="F16" s="125">
        <f>IF(D16&gt;0,E16/D16*100,"-")</f>
        <v>12.272111357477211</v>
      </c>
      <c r="G16" s="101">
        <v>3664</v>
      </c>
      <c r="H16" s="101">
        <v>321</v>
      </c>
      <c r="I16" s="101">
        <f>+SUM(K16,+M16,O16+P16)</f>
        <v>28487</v>
      </c>
      <c r="J16" s="102">
        <f>IF(D16&gt;0,I16/D16*100,"-")</f>
        <v>87.727888642522785</v>
      </c>
      <c r="K16" s="101">
        <v>15998</v>
      </c>
      <c r="L16" s="102">
        <f>IF(D16&gt;0,K16/D16*100,"-")</f>
        <v>49.26706085242671</v>
      </c>
      <c r="M16" s="101">
        <v>0</v>
      </c>
      <c r="N16" s="102">
        <f>IF(D16&gt;0,M16/D16*100,"-")</f>
        <v>0</v>
      </c>
      <c r="O16" s="123">
        <v>9371</v>
      </c>
      <c r="P16" s="101">
        <f>SUM(Q16:S16)</f>
        <v>3118</v>
      </c>
      <c r="Q16" s="101">
        <v>1138</v>
      </c>
      <c r="R16" s="101">
        <v>1980</v>
      </c>
      <c r="S16" s="101">
        <v>0</v>
      </c>
      <c r="T16" s="102">
        <f>IF(D16&gt;0,P16/D16*100,"-")</f>
        <v>9.602118748460212</v>
      </c>
      <c r="U16" s="101">
        <v>447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19</v>
      </c>
      <c r="B17" s="100" t="s">
        <v>280</v>
      </c>
      <c r="C17" s="99" t="s">
        <v>281</v>
      </c>
      <c r="D17" s="101">
        <f>+SUM(E17,+I17)</f>
        <v>30680</v>
      </c>
      <c r="E17" s="101">
        <f>+SUM(G17+H17)</f>
        <v>3026</v>
      </c>
      <c r="F17" s="125">
        <f>IF(D17&gt;0,E17/D17*100,"-")</f>
        <v>9.8631029986962186</v>
      </c>
      <c r="G17" s="101">
        <v>2666</v>
      </c>
      <c r="H17" s="101">
        <v>360</v>
      </c>
      <c r="I17" s="101">
        <f>+SUM(K17,+M17,O17+P17)</f>
        <v>27654</v>
      </c>
      <c r="J17" s="102">
        <f>IF(D17&gt;0,I17/D17*100,"-")</f>
        <v>90.13689700130378</v>
      </c>
      <c r="K17" s="101">
        <v>8918</v>
      </c>
      <c r="L17" s="102">
        <f>IF(D17&gt;0,K17/D17*100,"-")</f>
        <v>29.067796610169495</v>
      </c>
      <c r="M17" s="101">
        <v>0</v>
      </c>
      <c r="N17" s="102">
        <f>IF(D17&gt;0,M17/D17*100,"-")</f>
        <v>0</v>
      </c>
      <c r="O17" s="123">
        <v>3440</v>
      </c>
      <c r="P17" s="101">
        <f>SUM(Q17:S17)</f>
        <v>15296</v>
      </c>
      <c r="Q17" s="101">
        <v>6281</v>
      </c>
      <c r="R17" s="101">
        <v>9015</v>
      </c>
      <c r="S17" s="101">
        <v>0</v>
      </c>
      <c r="T17" s="102">
        <f>IF(D17&gt;0,P17/D17*100,"-")</f>
        <v>49.856584093872229</v>
      </c>
      <c r="U17" s="101">
        <v>196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19</v>
      </c>
      <c r="B18" s="100" t="s">
        <v>282</v>
      </c>
      <c r="C18" s="99" t="s">
        <v>283</v>
      </c>
      <c r="D18" s="101">
        <f>+SUM(E18,+I18)</f>
        <v>22901</v>
      </c>
      <c r="E18" s="101">
        <f>+SUM(G18+H18)</f>
        <v>2474</v>
      </c>
      <c r="F18" s="125">
        <f>IF(D18&gt;0,E18/D18*100,"-")</f>
        <v>10.803021702109078</v>
      </c>
      <c r="G18" s="101">
        <v>2474</v>
      </c>
      <c r="H18" s="101">
        <v>0</v>
      </c>
      <c r="I18" s="101">
        <f>+SUM(K18,+M18,O18+P18)</f>
        <v>20427</v>
      </c>
      <c r="J18" s="102">
        <f>IF(D18&gt;0,I18/D18*100,"-")</f>
        <v>89.196978297890922</v>
      </c>
      <c r="K18" s="101">
        <v>8289</v>
      </c>
      <c r="L18" s="102">
        <f>IF(D18&gt;0,K18/D18*100,"-")</f>
        <v>36.194925985764812</v>
      </c>
      <c r="M18" s="101">
        <v>75</v>
      </c>
      <c r="N18" s="102">
        <f>IF(D18&gt;0,M18/D18*100,"-")</f>
        <v>0.3274966158683027</v>
      </c>
      <c r="O18" s="123">
        <v>2276</v>
      </c>
      <c r="P18" s="101">
        <f>SUM(Q18:S18)</f>
        <v>9787</v>
      </c>
      <c r="Q18" s="101">
        <v>1609</v>
      </c>
      <c r="R18" s="101">
        <v>8178</v>
      </c>
      <c r="S18" s="101">
        <v>0</v>
      </c>
      <c r="T18" s="102">
        <f>IF(D18&gt;0,P18/D18*100,"-")</f>
        <v>42.736125060041047</v>
      </c>
      <c r="U18" s="101">
        <v>235</v>
      </c>
      <c r="V18" s="99" t="s">
        <v>263</v>
      </c>
      <c r="W18" s="99"/>
      <c r="X18" s="99"/>
      <c r="Y18" s="99"/>
      <c r="Z18" s="99"/>
      <c r="AA18" s="99" t="s">
        <v>263</v>
      </c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19</v>
      </c>
      <c r="B19" s="100" t="s">
        <v>284</v>
      </c>
      <c r="C19" s="99" t="s">
        <v>285</v>
      </c>
      <c r="D19" s="101">
        <f>+SUM(E19,+I19)</f>
        <v>139896</v>
      </c>
      <c r="E19" s="101">
        <f>+SUM(G19+H19)</f>
        <v>9436</v>
      </c>
      <c r="F19" s="125">
        <f>IF(D19&gt;0,E19/D19*100,"-")</f>
        <v>6.7450105792874711</v>
      </c>
      <c r="G19" s="101">
        <v>8172</v>
      </c>
      <c r="H19" s="101">
        <v>1264</v>
      </c>
      <c r="I19" s="101">
        <f>+SUM(K19,+M19,O19+P19)</f>
        <v>130460</v>
      </c>
      <c r="J19" s="102">
        <f>IF(D19&gt;0,I19/D19*100,"-")</f>
        <v>93.254989420712533</v>
      </c>
      <c r="K19" s="101">
        <v>114448</v>
      </c>
      <c r="L19" s="102">
        <f>IF(D19&gt;0,K19/D19*100,"-")</f>
        <v>81.809344084176814</v>
      </c>
      <c r="M19" s="101">
        <v>0</v>
      </c>
      <c r="N19" s="102">
        <f>IF(D19&gt;0,M19/D19*100,"-")</f>
        <v>0</v>
      </c>
      <c r="O19" s="123">
        <v>4648</v>
      </c>
      <c r="P19" s="101">
        <f>SUM(Q19:S19)</f>
        <v>11364</v>
      </c>
      <c r="Q19" s="101">
        <v>5700</v>
      </c>
      <c r="R19" s="101">
        <v>4344</v>
      </c>
      <c r="S19" s="101">
        <v>1320</v>
      </c>
      <c r="T19" s="102">
        <f>IF(D19&gt;0,P19/D19*100,"-")</f>
        <v>8.1231772173614694</v>
      </c>
      <c r="U19" s="101">
        <v>1606</v>
      </c>
      <c r="V19" s="99"/>
      <c r="W19" s="99" t="s">
        <v>263</v>
      </c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19</v>
      </c>
      <c r="B20" s="100" t="s">
        <v>286</v>
      </c>
      <c r="C20" s="99" t="s">
        <v>287</v>
      </c>
      <c r="D20" s="101">
        <f>+SUM(E20,+I20)</f>
        <v>60464</v>
      </c>
      <c r="E20" s="101">
        <f>+SUM(G20+H20)</f>
        <v>9111</v>
      </c>
      <c r="F20" s="125">
        <f>IF(D20&gt;0,E20/D20*100,"-")</f>
        <v>15.068470494839906</v>
      </c>
      <c r="G20" s="101">
        <v>9111</v>
      </c>
      <c r="H20" s="101">
        <v>0</v>
      </c>
      <c r="I20" s="101">
        <f>+SUM(K20,+M20,O20+P20)</f>
        <v>51353</v>
      </c>
      <c r="J20" s="102">
        <f>IF(D20&gt;0,I20/D20*100,"-")</f>
        <v>84.9315295051601</v>
      </c>
      <c r="K20" s="101">
        <v>31891</v>
      </c>
      <c r="L20" s="102">
        <f>IF(D20&gt;0,K20/D20*100,"-")</f>
        <v>52.743781423657055</v>
      </c>
      <c r="M20" s="101">
        <v>0</v>
      </c>
      <c r="N20" s="102">
        <f>IF(D20&gt;0,M20/D20*100,"-")</f>
        <v>0</v>
      </c>
      <c r="O20" s="123">
        <v>255</v>
      </c>
      <c r="P20" s="101">
        <f>SUM(Q20:S20)</f>
        <v>19207</v>
      </c>
      <c r="Q20" s="101">
        <v>0</v>
      </c>
      <c r="R20" s="101">
        <v>15743</v>
      </c>
      <c r="S20" s="101">
        <v>3464</v>
      </c>
      <c r="T20" s="102">
        <f>IF(D20&gt;0,P20/D20*100,"-")</f>
        <v>31.766009526329718</v>
      </c>
      <c r="U20" s="101">
        <v>677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19</v>
      </c>
      <c r="B21" s="100" t="s">
        <v>288</v>
      </c>
      <c r="C21" s="99" t="s">
        <v>289</v>
      </c>
      <c r="D21" s="101">
        <f>+SUM(E21,+I21)</f>
        <v>14656</v>
      </c>
      <c r="E21" s="101">
        <f>+SUM(G21+H21)</f>
        <v>3610</v>
      </c>
      <c r="F21" s="125">
        <f>IF(D21&gt;0,E21/D21*100,"-")</f>
        <v>24.63155021834061</v>
      </c>
      <c r="G21" s="101">
        <v>3439</v>
      </c>
      <c r="H21" s="101">
        <v>171</v>
      </c>
      <c r="I21" s="101">
        <f>+SUM(K21,+M21,O21+P21)</f>
        <v>11046</v>
      </c>
      <c r="J21" s="102">
        <f>IF(D21&gt;0,I21/D21*100,"-")</f>
        <v>75.368449781659379</v>
      </c>
      <c r="K21" s="101">
        <v>2164</v>
      </c>
      <c r="L21" s="102">
        <f>IF(D21&gt;0,K21/D21*100,"-")</f>
        <v>14.76528384279476</v>
      </c>
      <c r="M21" s="101">
        <v>0</v>
      </c>
      <c r="N21" s="102">
        <f>IF(D21&gt;0,M21/D21*100,"-")</f>
        <v>0</v>
      </c>
      <c r="O21" s="123">
        <v>2339</v>
      </c>
      <c r="P21" s="101">
        <f>SUM(Q21:S21)</f>
        <v>6543</v>
      </c>
      <c r="Q21" s="101">
        <v>2484</v>
      </c>
      <c r="R21" s="101">
        <v>4059</v>
      </c>
      <c r="S21" s="101">
        <v>0</v>
      </c>
      <c r="T21" s="102">
        <f>IF(D21&gt;0,P21/D21*100,"-")</f>
        <v>44.643831877729255</v>
      </c>
      <c r="U21" s="101">
        <v>98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19</v>
      </c>
      <c r="B22" s="100" t="s">
        <v>290</v>
      </c>
      <c r="C22" s="99" t="s">
        <v>291</v>
      </c>
      <c r="D22" s="101">
        <f>+SUM(E22,+I22)</f>
        <v>6107</v>
      </c>
      <c r="E22" s="101">
        <f>+SUM(G22+H22)</f>
        <v>3</v>
      </c>
      <c r="F22" s="125">
        <f>IF(D22&gt;0,E22/D22*100,"-")</f>
        <v>4.9123956115932538E-2</v>
      </c>
      <c r="G22" s="101">
        <v>3</v>
      </c>
      <c r="H22" s="101">
        <v>0</v>
      </c>
      <c r="I22" s="101">
        <f>+SUM(K22,+M22,O22+P22)</f>
        <v>6104</v>
      </c>
      <c r="J22" s="102">
        <f>IF(D22&gt;0,I22/D22*100,"-")</f>
        <v>99.950876043884065</v>
      </c>
      <c r="K22" s="101">
        <v>6077</v>
      </c>
      <c r="L22" s="102">
        <f>IF(D22&gt;0,K22/D22*100,"-")</f>
        <v>99.508760438840667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27</v>
      </c>
      <c r="Q22" s="101">
        <v>27</v>
      </c>
      <c r="R22" s="101">
        <v>0</v>
      </c>
      <c r="S22" s="101">
        <v>0</v>
      </c>
      <c r="T22" s="102">
        <f>IF(D22&gt;0,P22/D22*100,"-")</f>
        <v>0.44211560504339287</v>
      </c>
      <c r="U22" s="101">
        <v>75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19</v>
      </c>
      <c r="B23" s="100" t="s">
        <v>292</v>
      </c>
      <c r="C23" s="99" t="s">
        <v>293</v>
      </c>
      <c r="D23" s="101">
        <f>+SUM(E23,+I23)</f>
        <v>2524</v>
      </c>
      <c r="E23" s="101">
        <f>+SUM(G23+H23)</f>
        <v>1780</v>
      </c>
      <c r="F23" s="125">
        <f>IF(D23&gt;0,E23/D23*100,"-")</f>
        <v>70.522979397781299</v>
      </c>
      <c r="G23" s="101">
        <v>1780</v>
      </c>
      <c r="H23" s="101">
        <v>0</v>
      </c>
      <c r="I23" s="101">
        <f>+SUM(K23,+M23,O23+P23)</f>
        <v>744</v>
      </c>
      <c r="J23" s="102">
        <f>IF(D23&gt;0,I23/D23*100,"-")</f>
        <v>29.477020602218701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260</v>
      </c>
      <c r="P23" s="101">
        <f>SUM(Q23:S23)</f>
        <v>484</v>
      </c>
      <c r="Q23" s="101">
        <v>241</v>
      </c>
      <c r="R23" s="101">
        <v>243</v>
      </c>
      <c r="S23" s="101">
        <v>0</v>
      </c>
      <c r="T23" s="102">
        <f>IF(D23&gt;0,P23/D23*100,"-")</f>
        <v>19.175911251980981</v>
      </c>
      <c r="U23" s="101">
        <v>2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19</v>
      </c>
      <c r="B24" s="100" t="s">
        <v>294</v>
      </c>
      <c r="C24" s="99" t="s">
        <v>295</v>
      </c>
      <c r="D24" s="101">
        <f>+SUM(E24,+I24)</f>
        <v>14796</v>
      </c>
      <c r="E24" s="101">
        <f>+SUM(G24+H24)</f>
        <v>531</v>
      </c>
      <c r="F24" s="125">
        <f>IF(D24&gt;0,E24/D24*100,"-")</f>
        <v>3.5888077858880778</v>
      </c>
      <c r="G24" s="101">
        <v>531</v>
      </c>
      <c r="H24" s="101">
        <v>0</v>
      </c>
      <c r="I24" s="101">
        <f>+SUM(K24,+M24,O24+P24)</f>
        <v>14265</v>
      </c>
      <c r="J24" s="102">
        <f>IF(D24&gt;0,I24/D24*100,"-")</f>
        <v>96.411192214111921</v>
      </c>
      <c r="K24" s="101">
        <v>7083</v>
      </c>
      <c r="L24" s="102">
        <f>IF(D24&gt;0,K24/D24*100,"-")</f>
        <v>47.871046228710462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7182</v>
      </c>
      <c r="Q24" s="101">
        <v>2881</v>
      </c>
      <c r="R24" s="101">
        <v>4301</v>
      </c>
      <c r="S24" s="101">
        <v>0</v>
      </c>
      <c r="T24" s="102">
        <f>IF(D24&gt;0,P24/D24*100,"-")</f>
        <v>48.540145985401459</v>
      </c>
      <c r="U24" s="101">
        <v>65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19</v>
      </c>
      <c r="B25" s="100" t="s">
        <v>296</v>
      </c>
      <c r="C25" s="99" t="s">
        <v>297</v>
      </c>
      <c r="D25" s="101">
        <f>+SUM(E25,+I25)</f>
        <v>11443</v>
      </c>
      <c r="E25" s="101">
        <f>+SUM(G25+H25)</f>
        <v>817</v>
      </c>
      <c r="F25" s="125">
        <f>IF(D25&gt;0,E25/D25*100,"-")</f>
        <v>7.1397360831949666</v>
      </c>
      <c r="G25" s="101">
        <v>817</v>
      </c>
      <c r="H25" s="101">
        <v>0</v>
      </c>
      <c r="I25" s="101">
        <f>+SUM(K25,+M25,O25+P25)</f>
        <v>10626</v>
      </c>
      <c r="J25" s="102">
        <f>IF(D25&gt;0,I25/D25*100,"-")</f>
        <v>92.860263916805025</v>
      </c>
      <c r="K25" s="101">
        <v>6602</v>
      </c>
      <c r="L25" s="102">
        <f>IF(D25&gt;0,K25/D25*100,"-")</f>
        <v>57.694660491129945</v>
      </c>
      <c r="M25" s="101">
        <v>0</v>
      </c>
      <c r="N25" s="102">
        <f>IF(D25&gt;0,M25/D25*100,"-")</f>
        <v>0</v>
      </c>
      <c r="O25" s="123">
        <v>800</v>
      </c>
      <c r="P25" s="101">
        <f>SUM(Q25:S25)</f>
        <v>3224</v>
      </c>
      <c r="Q25" s="101">
        <v>0</v>
      </c>
      <c r="R25" s="101">
        <v>1623</v>
      </c>
      <c r="S25" s="101">
        <v>1601</v>
      </c>
      <c r="T25" s="102">
        <f>IF(D25&gt;0,P25/D25*100,"-")</f>
        <v>28.174429782399717</v>
      </c>
      <c r="U25" s="101">
        <v>87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19</v>
      </c>
      <c r="B26" s="100" t="s">
        <v>298</v>
      </c>
      <c r="C26" s="99" t="s">
        <v>299</v>
      </c>
      <c r="D26" s="101">
        <f>+SUM(E26,+I26)</f>
        <v>3089</v>
      </c>
      <c r="E26" s="101">
        <f>+SUM(G26+H26)</f>
        <v>58</v>
      </c>
      <c r="F26" s="125">
        <f>IF(D26&gt;0,E26/D26*100,"-")</f>
        <v>1.8776303010683071</v>
      </c>
      <c r="G26" s="101">
        <v>36</v>
      </c>
      <c r="H26" s="101">
        <v>22</v>
      </c>
      <c r="I26" s="101">
        <f>+SUM(K26,+M26,O26+P26)</f>
        <v>3031</v>
      </c>
      <c r="J26" s="102">
        <f>IF(D26&gt;0,I26/D26*100,"-")</f>
        <v>98.122369698931692</v>
      </c>
      <c r="K26" s="101">
        <v>0</v>
      </c>
      <c r="L26" s="102">
        <f>IF(D26&gt;0,K26/D26*100,"-")</f>
        <v>0</v>
      </c>
      <c r="M26" s="101">
        <v>0</v>
      </c>
      <c r="N26" s="102">
        <f>IF(D26&gt;0,M26/D26*100,"-")</f>
        <v>0</v>
      </c>
      <c r="O26" s="123">
        <v>2685</v>
      </c>
      <c r="P26" s="101">
        <f>SUM(Q26:S26)</f>
        <v>346</v>
      </c>
      <c r="Q26" s="101">
        <v>14</v>
      </c>
      <c r="R26" s="101">
        <v>332</v>
      </c>
      <c r="S26" s="101">
        <v>0</v>
      </c>
      <c r="T26" s="102">
        <f>IF(D26&gt;0,P26/D26*100,"-")</f>
        <v>11.20103593395921</v>
      </c>
      <c r="U26" s="101">
        <v>22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6">
    <sortCondition ref="A8:A26"/>
    <sortCondition ref="B8:B26"/>
    <sortCondition ref="C8:C2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山口県</v>
      </c>
      <c r="B7" s="105" t="str">
        <f>水洗化人口等!B7</f>
        <v>35000</v>
      </c>
      <c r="C7" s="104" t="s">
        <v>199</v>
      </c>
      <c r="D7" s="106">
        <f>SUM(E7,+H7,+K7)</f>
        <v>419934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28583</v>
      </c>
      <c r="I7" s="106">
        <f>SUM(I$8:I$207)</f>
        <v>23869</v>
      </c>
      <c r="J7" s="106">
        <f>SUM(J$8:J$207)</f>
        <v>4714</v>
      </c>
      <c r="K7" s="106">
        <f>SUM(L7:M7)</f>
        <v>391351</v>
      </c>
      <c r="L7" s="106">
        <f>SUM(L$8:L$207)</f>
        <v>63308</v>
      </c>
      <c r="M7" s="106">
        <f>SUM(M$8:M$207)</f>
        <v>328043</v>
      </c>
      <c r="N7" s="106">
        <f>SUM(O7,+V7,+AC7)</f>
        <v>423036</v>
      </c>
      <c r="O7" s="106">
        <f>SUM(P7:U7)</f>
        <v>87177</v>
      </c>
      <c r="P7" s="106">
        <f t="shared" ref="P7:U7" si="0">SUM(P$8:P$207)</f>
        <v>74801</v>
      </c>
      <c r="Q7" s="106">
        <f t="shared" si="0"/>
        <v>0</v>
      </c>
      <c r="R7" s="106">
        <f t="shared" si="0"/>
        <v>0</v>
      </c>
      <c r="S7" s="106">
        <f t="shared" si="0"/>
        <v>12376</v>
      </c>
      <c r="T7" s="106">
        <f t="shared" si="0"/>
        <v>0</v>
      </c>
      <c r="U7" s="106">
        <f t="shared" si="0"/>
        <v>0</v>
      </c>
      <c r="V7" s="106">
        <f>SUM(W7:AB7)</f>
        <v>332757</v>
      </c>
      <c r="W7" s="106">
        <f t="shared" ref="W7:AB7" si="1">SUM(W$8:W$207)</f>
        <v>294036</v>
      </c>
      <c r="X7" s="106">
        <f t="shared" si="1"/>
        <v>1165</v>
      </c>
      <c r="Y7" s="106">
        <f t="shared" si="1"/>
        <v>0</v>
      </c>
      <c r="Z7" s="106">
        <f t="shared" si="1"/>
        <v>36696</v>
      </c>
      <c r="AA7" s="106">
        <f t="shared" si="1"/>
        <v>0</v>
      </c>
      <c r="AB7" s="106">
        <f t="shared" si="1"/>
        <v>860</v>
      </c>
      <c r="AC7" s="106">
        <f>SUM(AD7:AE7)</f>
        <v>3102</v>
      </c>
      <c r="AD7" s="106">
        <f>SUM(AD$8:AD$207)</f>
        <v>3102</v>
      </c>
      <c r="AE7" s="106">
        <f>SUM(AE$8:AE$207)</f>
        <v>0</v>
      </c>
      <c r="AF7" s="106">
        <f>SUM(AG7:AI7)</f>
        <v>6886</v>
      </c>
      <c r="AG7" s="106">
        <f>SUM(AG$8:AG$207)</f>
        <v>6886</v>
      </c>
      <c r="AH7" s="106">
        <f>SUM(AH$8:AH$207)</f>
        <v>0</v>
      </c>
      <c r="AI7" s="106">
        <f>SUM(AI$8:AI$207)</f>
        <v>0</v>
      </c>
      <c r="AJ7" s="106">
        <f>SUM(AK7:AS7)</f>
        <v>6914</v>
      </c>
      <c r="AK7" s="106">
        <f t="shared" ref="AK7:AS7" si="2">SUM(AK$8:AK$207)</f>
        <v>39</v>
      </c>
      <c r="AL7" s="106">
        <f t="shared" si="2"/>
        <v>1</v>
      </c>
      <c r="AM7" s="106">
        <f t="shared" si="2"/>
        <v>2891</v>
      </c>
      <c r="AN7" s="106">
        <f t="shared" si="2"/>
        <v>1278</v>
      </c>
      <c r="AO7" s="106">
        <f t="shared" si="2"/>
        <v>896</v>
      </c>
      <c r="AP7" s="106">
        <f t="shared" si="2"/>
        <v>0</v>
      </c>
      <c r="AQ7" s="106">
        <f t="shared" si="2"/>
        <v>0</v>
      </c>
      <c r="AR7" s="106">
        <f t="shared" si="2"/>
        <v>49</v>
      </c>
      <c r="AS7" s="106">
        <f t="shared" si="2"/>
        <v>1760</v>
      </c>
      <c r="AT7" s="106">
        <f>SUM(AU7:AY7)</f>
        <v>13</v>
      </c>
      <c r="AU7" s="106">
        <f>SUM(AU$8:AU$207)</f>
        <v>12</v>
      </c>
      <c r="AV7" s="106">
        <f>SUM(AV$8:AV$207)</f>
        <v>0</v>
      </c>
      <c r="AW7" s="106">
        <f>SUM(AW$8:AW$207)</f>
        <v>1</v>
      </c>
      <c r="AX7" s="106">
        <f>SUM(AX$8:AX$207)</f>
        <v>0</v>
      </c>
      <c r="AY7" s="106">
        <f>SUM(AY$8:AY$207)</f>
        <v>0</v>
      </c>
      <c r="AZ7" s="106">
        <f>SUM(BA7:BC7)</f>
        <v>1484</v>
      </c>
      <c r="BA7" s="106">
        <f>SUM(BA$8:BA$207)</f>
        <v>1484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19</v>
      </c>
      <c r="B8" s="111" t="s">
        <v>260</v>
      </c>
      <c r="C8" s="99" t="s">
        <v>261</v>
      </c>
      <c r="D8" s="101">
        <f>SUM(E8,+H8,+K8)</f>
        <v>64231</v>
      </c>
      <c r="E8" s="101">
        <f>SUM(F8:G8)</f>
        <v>0</v>
      </c>
      <c r="F8" s="101">
        <v>0</v>
      </c>
      <c r="G8" s="101">
        <v>0</v>
      </c>
      <c r="H8" s="101">
        <f>SUM(I8:J8)</f>
        <v>4468</v>
      </c>
      <c r="I8" s="101">
        <v>4351</v>
      </c>
      <c r="J8" s="101">
        <v>117</v>
      </c>
      <c r="K8" s="101">
        <f>SUM(L8:M8)</f>
        <v>59763</v>
      </c>
      <c r="L8" s="101">
        <v>6190</v>
      </c>
      <c r="M8" s="101">
        <v>53573</v>
      </c>
      <c r="N8" s="101">
        <f>SUM(O8,+V8,+AC8)</f>
        <v>64400</v>
      </c>
      <c r="O8" s="101">
        <f>SUM(P8:U8)</f>
        <v>10541</v>
      </c>
      <c r="P8" s="101">
        <v>10541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53690</v>
      </c>
      <c r="W8" s="101">
        <v>53690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169</v>
      </c>
      <c r="AD8" s="101">
        <v>169</v>
      </c>
      <c r="AE8" s="101">
        <v>0</v>
      </c>
      <c r="AF8" s="101">
        <f>SUM(AG8:AI8)</f>
        <v>51</v>
      </c>
      <c r="AG8" s="101">
        <v>51</v>
      </c>
      <c r="AH8" s="101">
        <v>0</v>
      </c>
      <c r="AI8" s="101">
        <v>0</v>
      </c>
      <c r="AJ8" s="101">
        <f>SUM(AK8:AS8)</f>
        <v>51</v>
      </c>
      <c r="AK8" s="101">
        <v>0</v>
      </c>
      <c r="AL8" s="101">
        <v>0</v>
      </c>
      <c r="AM8" s="101">
        <v>4</v>
      </c>
      <c r="AN8" s="101">
        <v>0</v>
      </c>
      <c r="AO8" s="101">
        <v>0</v>
      </c>
      <c r="AP8" s="101">
        <v>0</v>
      </c>
      <c r="AQ8" s="101">
        <v>0</v>
      </c>
      <c r="AR8" s="101">
        <v>47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1483</v>
      </c>
      <c r="BA8" s="101">
        <v>1483</v>
      </c>
      <c r="BB8" s="101">
        <v>0</v>
      </c>
      <c r="BC8" s="101">
        <v>0</v>
      </c>
    </row>
    <row r="9" spans="1:55" s="103" customFormat="1" ht="13.5" customHeight="1">
      <c r="A9" s="113" t="s">
        <v>19</v>
      </c>
      <c r="B9" s="111" t="s">
        <v>264</v>
      </c>
      <c r="C9" s="99" t="s">
        <v>265</v>
      </c>
      <c r="D9" s="101">
        <f>SUM(E9,+H9,+K9)</f>
        <v>40574</v>
      </c>
      <c r="E9" s="101">
        <f>SUM(F9:G9)</f>
        <v>0</v>
      </c>
      <c r="F9" s="101">
        <v>0</v>
      </c>
      <c r="G9" s="101">
        <v>0</v>
      </c>
      <c r="H9" s="101">
        <f>SUM(I9:J9)</f>
        <v>10786</v>
      </c>
      <c r="I9" s="101">
        <v>10786</v>
      </c>
      <c r="J9" s="101">
        <v>0</v>
      </c>
      <c r="K9" s="101">
        <f>SUM(L9:M9)</f>
        <v>29788</v>
      </c>
      <c r="L9" s="101">
        <v>0</v>
      </c>
      <c r="M9" s="101">
        <v>29788</v>
      </c>
      <c r="N9" s="101">
        <f>SUM(O9,+V9,+AC9)</f>
        <v>40598</v>
      </c>
      <c r="O9" s="101">
        <f>SUM(P9:U9)</f>
        <v>10786</v>
      </c>
      <c r="P9" s="101">
        <v>10786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29788</v>
      </c>
      <c r="W9" s="101">
        <v>29788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24</v>
      </c>
      <c r="AD9" s="101">
        <v>24</v>
      </c>
      <c r="AE9" s="101">
        <v>0</v>
      </c>
      <c r="AF9" s="101">
        <f>SUM(AG9:AI9)</f>
        <v>19</v>
      </c>
      <c r="AG9" s="101">
        <v>19</v>
      </c>
      <c r="AH9" s="101">
        <v>0</v>
      </c>
      <c r="AI9" s="101">
        <v>0</v>
      </c>
      <c r="AJ9" s="101">
        <f>SUM(AK9:AS9)</f>
        <v>19</v>
      </c>
      <c r="AK9" s="101">
        <v>0</v>
      </c>
      <c r="AL9" s="101">
        <v>0</v>
      </c>
      <c r="AM9" s="101">
        <v>19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19</v>
      </c>
      <c r="B10" s="111" t="s">
        <v>266</v>
      </c>
      <c r="C10" s="99" t="s">
        <v>267</v>
      </c>
      <c r="D10" s="101">
        <f>SUM(E10,+H10,+K10)</f>
        <v>56491</v>
      </c>
      <c r="E10" s="101">
        <f>SUM(F10:G10)</f>
        <v>0</v>
      </c>
      <c r="F10" s="101">
        <v>0</v>
      </c>
      <c r="G10" s="101">
        <v>0</v>
      </c>
      <c r="H10" s="101">
        <f>SUM(I10:J10)</f>
        <v>5236</v>
      </c>
      <c r="I10" s="101">
        <v>1831</v>
      </c>
      <c r="J10" s="101">
        <v>3405</v>
      </c>
      <c r="K10" s="101">
        <f>SUM(L10:M10)</f>
        <v>51255</v>
      </c>
      <c r="L10" s="101">
        <v>10896</v>
      </c>
      <c r="M10" s="101">
        <v>40359</v>
      </c>
      <c r="N10" s="101">
        <f>SUM(O10,+V10,+AC10)</f>
        <v>56794</v>
      </c>
      <c r="O10" s="101">
        <f>SUM(P10:U10)</f>
        <v>12727</v>
      </c>
      <c r="P10" s="101">
        <v>12727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43764</v>
      </c>
      <c r="W10" s="101">
        <v>43764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303</v>
      </c>
      <c r="AD10" s="101">
        <v>303</v>
      </c>
      <c r="AE10" s="101">
        <v>0</v>
      </c>
      <c r="AF10" s="101">
        <f>SUM(AG10:AI10)</f>
        <v>1268</v>
      </c>
      <c r="AG10" s="101">
        <v>1268</v>
      </c>
      <c r="AH10" s="101">
        <v>0</v>
      </c>
      <c r="AI10" s="101">
        <v>0</v>
      </c>
      <c r="AJ10" s="101">
        <f>SUM(AK10:AS10)</f>
        <v>1268</v>
      </c>
      <c r="AK10" s="101">
        <v>0</v>
      </c>
      <c r="AL10" s="101">
        <v>0</v>
      </c>
      <c r="AM10" s="101">
        <v>41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1227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19</v>
      </c>
      <c r="B11" s="111" t="s">
        <v>268</v>
      </c>
      <c r="C11" s="99" t="s">
        <v>269</v>
      </c>
      <c r="D11" s="101">
        <f>SUM(E11,+H11,+K11)</f>
        <v>19633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19633</v>
      </c>
      <c r="L11" s="101">
        <v>3467</v>
      </c>
      <c r="M11" s="101">
        <v>16166</v>
      </c>
      <c r="N11" s="101">
        <f>SUM(O11,+V11,+AC11)</f>
        <v>20397</v>
      </c>
      <c r="O11" s="101">
        <f>SUM(P11:U11)</f>
        <v>3467</v>
      </c>
      <c r="P11" s="101">
        <v>2413</v>
      </c>
      <c r="Q11" s="101">
        <v>0</v>
      </c>
      <c r="R11" s="101">
        <v>0</v>
      </c>
      <c r="S11" s="101">
        <v>1054</v>
      </c>
      <c r="T11" s="101">
        <v>0</v>
      </c>
      <c r="U11" s="101">
        <v>0</v>
      </c>
      <c r="V11" s="101">
        <f>SUM(W11:AB11)</f>
        <v>16166</v>
      </c>
      <c r="W11" s="101">
        <v>484</v>
      </c>
      <c r="X11" s="101">
        <v>0</v>
      </c>
      <c r="Y11" s="101">
        <v>0</v>
      </c>
      <c r="Z11" s="101">
        <v>15682</v>
      </c>
      <c r="AA11" s="101">
        <v>0</v>
      </c>
      <c r="AB11" s="101">
        <v>0</v>
      </c>
      <c r="AC11" s="101">
        <f>SUM(AD11:AE11)</f>
        <v>764</v>
      </c>
      <c r="AD11" s="101">
        <v>764</v>
      </c>
      <c r="AE11" s="101">
        <v>0</v>
      </c>
      <c r="AF11" s="101">
        <f>SUM(AG11:AI11)</f>
        <v>36</v>
      </c>
      <c r="AG11" s="101">
        <v>36</v>
      </c>
      <c r="AH11" s="101">
        <v>0</v>
      </c>
      <c r="AI11" s="101">
        <v>0</v>
      </c>
      <c r="AJ11" s="101">
        <f>SUM(AK11:AS11)</f>
        <v>36</v>
      </c>
      <c r="AK11" s="101">
        <v>0</v>
      </c>
      <c r="AL11" s="101">
        <v>0</v>
      </c>
      <c r="AM11" s="101">
        <v>36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19</v>
      </c>
      <c r="B12" s="111" t="s">
        <v>270</v>
      </c>
      <c r="C12" s="99" t="s">
        <v>271</v>
      </c>
      <c r="D12" s="101">
        <f>SUM(E12,+H12,+K12)</f>
        <v>38642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38642</v>
      </c>
      <c r="L12" s="101">
        <v>4742</v>
      </c>
      <c r="M12" s="101">
        <v>33900</v>
      </c>
      <c r="N12" s="101">
        <f>SUM(O12,+V12,+AC12)</f>
        <v>38642</v>
      </c>
      <c r="O12" s="101">
        <f>SUM(P12:U12)</f>
        <v>4742</v>
      </c>
      <c r="P12" s="101">
        <v>4742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33900</v>
      </c>
      <c r="W12" s="101">
        <v>33900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944</v>
      </c>
      <c r="AG12" s="101">
        <v>944</v>
      </c>
      <c r="AH12" s="101">
        <v>0</v>
      </c>
      <c r="AI12" s="101">
        <v>0</v>
      </c>
      <c r="AJ12" s="101">
        <f>SUM(AK12:AS12)</f>
        <v>944</v>
      </c>
      <c r="AK12" s="101">
        <v>0</v>
      </c>
      <c r="AL12" s="101">
        <v>0</v>
      </c>
      <c r="AM12" s="101">
        <v>48</v>
      </c>
      <c r="AN12" s="101">
        <v>0</v>
      </c>
      <c r="AO12" s="101">
        <v>896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19</v>
      </c>
      <c r="B13" s="111" t="s">
        <v>272</v>
      </c>
      <c r="C13" s="99" t="s">
        <v>273</v>
      </c>
      <c r="D13" s="101">
        <f>SUM(E13,+H13,+K13)</f>
        <v>9293</v>
      </c>
      <c r="E13" s="101">
        <f>SUM(F13:G13)</f>
        <v>0</v>
      </c>
      <c r="F13" s="101">
        <v>0</v>
      </c>
      <c r="G13" s="101">
        <v>0</v>
      </c>
      <c r="H13" s="101">
        <f>SUM(I13:J13)</f>
        <v>2193</v>
      </c>
      <c r="I13" s="101">
        <v>2193</v>
      </c>
      <c r="J13" s="101">
        <v>0</v>
      </c>
      <c r="K13" s="101">
        <f>SUM(L13:M13)</f>
        <v>7100</v>
      </c>
      <c r="L13" s="101">
        <v>476</v>
      </c>
      <c r="M13" s="101">
        <v>6624</v>
      </c>
      <c r="N13" s="101">
        <f>SUM(O13,+V13,+AC13)</f>
        <v>9318</v>
      </c>
      <c r="O13" s="101">
        <f>SUM(P13:U13)</f>
        <v>2669</v>
      </c>
      <c r="P13" s="101">
        <v>0</v>
      </c>
      <c r="Q13" s="101">
        <v>0</v>
      </c>
      <c r="R13" s="101">
        <v>0</v>
      </c>
      <c r="S13" s="101">
        <v>2669</v>
      </c>
      <c r="T13" s="101">
        <v>0</v>
      </c>
      <c r="U13" s="101">
        <v>0</v>
      </c>
      <c r="V13" s="101">
        <f>SUM(W13:AB13)</f>
        <v>6624</v>
      </c>
      <c r="W13" s="101">
        <v>0</v>
      </c>
      <c r="X13" s="101">
        <v>0</v>
      </c>
      <c r="Y13" s="101">
        <v>0</v>
      </c>
      <c r="Z13" s="101">
        <v>6624</v>
      </c>
      <c r="AA13" s="101">
        <v>0</v>
      </c>
      <c r="AB13" s="101">
        <v>0</v>
      </c>
      <c r="AC13" s="101">
        <f>SUM(AD13:AE13)</f>
        <v>25</v>
      </c>
      <c r="AD13" s="101">
        <v>25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19</v>
      </c>
      <c r="B14" s="111" t="s">
        <v>274</v>
      </c>
      <c r="C14" s="99" t="s">
        <v>275</v>
      </c>
      <c r="D14" s="101">
        <f>SUM(E14,+H14,+K14)</f>
        <v>57873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57873</v>
      </c>
      <c r="L14" s="101">
        <v>5659</v>
      </c>
      <c r="M14" s="101">
        <v>52214</v>
      </c>
      <c r="N14" s="101">
        <f>SUM(O14,+V14,+AC14)</f>
        <v>58257</v>
      </c>
      <c r="O14" s="101">
        <f>SUM(P14:U14)</f>
        <v>5659</v>
      </c>
      <c r="P14" s="101">
        <v>5659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52214</v>
      </c>
      <c r="W14" s="101">
        <v>52214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384</v>
      </c>
      <c r="AD14" s="101">
        <v>384</v>
      </c>
      <c r="AE14" s="101">
        <v>0</v>
      </c>
      <c r="AF14" s="101">
        <f>SUM(AG14:AI14)</f>
        <v>2038</v>
      </c>
      <c r="AG14" s="101">
        <v>2038</v>
      </c>
      <c r="AH14" s="101">
        <v>0</v>
      </c>
      <c r="AI14" s="101">
        <v>0</v>
      </c>
      <c r="AJ14" s="101">
        <f>SUM(AK14:AS14)</f>
        <v>2058</v>
      </c>
      <c r="AK14" s="101">
        <v>28</v>
      </c>
      <c r="AL14" s="101">
        <v>1</v>
      </c>
      <c r="AM14" s="101">
        <v>1944</v>
      </c>
      <c r="AN14" s="101">
        <v>85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10</v>
      </c>
      <c r="AU14" s="101">
        <v>9</v>
      </c>
      <c r="AV14" s="101">
        <v>0</v>
      </c>
      <c r="AW14" s="101">
        <v>1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19</v>
      </c>
      <c r="B15" s="111" t="s">
        <v>276</v>
      </c>
      <c r="C15" s="99" t="s">
        <v>277</v>
      </c>
      <c r="D15" s="101">
        <f>SUM(E15,+H15,+K15)</f>
        <v>11495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11495</v>
      </c>
      <c r="L15" s="101">
        <v>820</v>
      </c>
      <c r="M15" s="101">
        <v>10675</v>
      </c>
      <c r="N15" s="101">
        <f>SUM(O15,+V15,+AC15)</f>
        <v>11523</v>
      </c>
      <c r="O15" s="101">
        <f>SUM(P15:U15)</f>
        <v>820</v>
      </c>
      <c r="P15" s="101">
        <v>820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10675</v>
      </c>
      <c r="W15" s="101">
        <v>10675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28</v>
      </c>
      <c r="AD15" s="101">
        <v>28</v>
      </c>
      <c r="AE15" s="101">
        <v>0</v>
      </c>
      <c r="AF15" s="101">
        <f>SUM(AG15:AI15)</f>
        <v>1</v>
      </c>
      <c r="AG15" s="101">
        <v>1</v>
      </c>
      <c r="AH15" s="101">
        <v>0</v>
      </c>
      <c r="AI15" s="101">
        <v>0</v>
      </c>
      <c r="AJ15" s="101">
        <f>SUM(AK15:AS15)</f>
        <v>1</v>
      </c>
      <c r="AK15" s="101">
        <v>0</v>
      </c>
      <c r="AL15" s="101">
        <v>0</v>
      </c>
      <c r="AM15" s="101">
        <v>1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19</v>
      </c>
      <c r="B16" s="111" t="s">
        <v>278</v>
      </c>
      <c r="C16" s="99" t="s">
        <v>279</v>
      </c>
      <c r="D16" s="101">
        <f>SUM(E16,+H16,+K16)</f>
        <v>6896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6896</v>
      </c>
      <c r="L16" s="101">
        <v>3014</v>
      </c>
      <c r="M16" s="101">
        <v>3882</v>
      </c>
      <c r="N16" s="101">
        <f>SUM(O16,+V16,+AC16)</f>
        <v>7057</v>
      </c>
      <c r="O16" s="101">
        <f>SUM(P16:U16)</f>
        <v>3014</v>
      </c>
      <c r="P16" s="101">
        <v>0</v>
      </c>
      <c r="Q16" s="101">
        <v>0</v>
      </c>
      <c r="R16" s="101">
        <v>0</v>
      </c>
      <c r="S16" s="101">
        <v>3014</v>
      </c>
      <c r="T16" s="101">
        <v>0</v>
      </c>
      <c r="U16" s="101">
        <v>0</v>
      </c>
      <c r="V16" s="101">
        <f>SUM(W16:AB16)</f>
        <v>3882</v>
      </c>
      <c r="W16" s="101">
        <v>0</v>
      </c>
      <c r="X16" s="101">
        <v>0</v>
      </c>
      <c r="Y16" s="101">
        <v>0</v>
      </c>
      <c r="Z16" s="101">
        <v>3022</v>
      </c>
      <c r="AA16" s="101">
        <v>0</v>
      </c>
      <c r="AB16" s="101">
        <v>860</v>
      </c>
      <c r="AC16" s="101">
        <f>SUM(AD16:AE16)</f>
        <v>161</v>
      </c>
      <c r="AD16" s="101">
        <v>161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19</v>
      </c>
      <c r="B17" s="111" t="s">
        <v>280</v>
      </c>
      <c r="C17" s="99" t="s">
        <v>281</v>
      </c>
      <c r="D17" s="101">
        <f>SUM(E17,+H17,+K17)</f>
        <v>21029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21029</v>
      </c>
      <c r="L17" s="101">
        <v>4128</v>
      </c>
      <c r="M17" s="101">
        <v>16901</v>
      </c>
      <c r="N17" s="101">
        <f>SUM(O17,+V17,+AC17)</f>
        <v>21213</v>
      </c>
      <c r="O17" s="101">
        <f>SUM(P17:U17)</f>
        <v>4128</v>
      </c>
      <c r="P17" s="101">
        <v>4128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16901</v>
      </c>
      <c r="W17" s="101">
        <v>16901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184</v>
      </c>
      <c r="AD17" s="101">
        <v>184</v>
      </c>
      <c r="AE17" s="101">
        <v>0</v>
      </c>
      <c r="AF17" s="101">
        <f>SUM(AG17:AI17)</f>
        <v>513</v>
      </c>
      <c r="AG17" s="101">
        <v>513</v>
      </c>
      <c r="AH17" s="101">
        <v>0</v>
      </c>
      <c r="AI17" s="101">
        <v>0</v>
      </c>
      <c r="AJ17" s="101">
        <f>SUM(AK17:AS17)</f>
        <v>513</v>
      </c>
      <c r="AK17" s="101">
        <v>0</v>
      </c>
      <c r="AL17" s="101">
        <v>0</v>
      </c>
      <c r="AM17" s="101">
        <v>53</v>
      </c>
      <c r="AN17" s="101">
        <v>460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19</v>
      </c>
      <c r="B18" s="111" t="s">
        <v>282</v>
      </c>
      <c r="C18" s="99" t="s">
        <v>283</v>
      </c>
      <c r="D18" s="101">
        <f>SUM(E18,+H18,+K18)</f>
        <v>15612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15612</v>
      </c>
      <c r="L18" s="101">
        <v>3622</v>
      </c>
      <c r="M18" s="101">
        <v>11990</v>
      </c>
      <c r="N18" s="101">
        <f>SUM(O18,+V18,+AC18)</f>
        <v>15612</v>
      </c>
      <c r="O18" s="101">
        <f>SUM(P18:U18)</f>
        <v>3622</v>
      </c>
      <c r="P18" s="101">
        <v>3622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11990</v>
      </c>
      <c r="W18" s="101">
        <v>11990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533</v>
      </c>
      <c r="AG18" s="101">
        <v>533</v>
      </c>
      <c r="AH18" s="101">
        <v>0</v>
      </c>
      <c r="AI18" s="101">
        <v>0</v>
      </c>
      <c r="AJ18" s="101">
        <f>SUM(AK18:AS18)</f>
        <v>533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533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19</v>
      </c>
      <c r="B19" s="111" t="s">
        <v>284</v>
      </c>
      <c r="C19" s="99" t="s">
        <v>285</v>
      </c>
      <c r="D19" s="101">
        <f>SUM(E19,+H19,+K19)</f>
        <v>19400</v>
      </c>
      <c r="E19" s="101">
        <f>SUM(F19:G19)</f>
        <v>0</v>
      </c>
      <c r="F19" s="101">
        <v>0</v>
      </c>
      <c r="G19" s="101">
        <v>0</v>
      </c>
      <c r="H19" s="101">
        <f>SUM(I19:J19)</f>
        <v>4706</v>
      </c>
      <c r="I19" s="101">
        <v>4706</v>
      </c>
      <c r="J19" s="101">
        <v>0</v>
      </c>
      <c r="K19" s="101">
        <f>SUM(L19:M19)</f>
        <v>14694</v>
      </c>
      <c r="L19" s="101">
        <v>1474</v>
      </c>
      <c r="M19" s="101">
        <v>13220</v>
      </c>
      <c r="N19" s="101">
        <f>SUM(O19,+V19,+AC19)</f>
        <v>20356</v>
      </c>
      <c r="O19" s="101">
        <f>SUM(P19:U19)</f>
        <v>6180</v>
      </c>
      <c r="P19" s="101">
        <v>543</v>
      </c>
      <c r="Q19" s="101">
        <v>0</v>
      </c>
      <c r="R19" s="101">
        <v>0</v>
      </c>
      <c r="S19" s="101">
        <v>5637</v>
      </c>
      <c r="T19" s="101">
        <v>0</v>
      </c>
      <c r="U19" s="101">
        <v>0</v>
      </c>
      <c r="V19" s="101">
        <f>SUM(W19:AB19)</f>
        <v>13220</v>
      </c>
      <c r="W19" s="101">
        <v>1852</v>
      </c>
      <c r="X19" s="101">
        <v>0</v>
      </c>
      <c r="Y19" s="101">
        <v>0</v>
      </c>
      <c r="Z19" s="101">
        <v>11368</v>
      </c>
      <c r="AA19" s="101">
        <v>0</v>
      </c>
      <c r="AB19" s="101">
        <v>0</v>
      </c>
      <c r="AC19" s="101">
        <f>SUM(AD19:AE19)</f>
        <v>956</v>
      </c>
      <c r="AD19" s="101">
        <v>956</v>
      </c>
      <c r="AE19" s="101">
        <v>0</v>
      </c>
      <c r="AF19" s="101">
        <f>SUM(AG19:AI19)</f>
        <v>3</v>
      </c>
      <c r="AG19" s="101">
        <v>3</v>
      </c>
      <c r="AH19" s="101">
        <v>0</v>
      </c>
      <c r="AI19" s="101">
        <v>0</v>
      </c>
      <c r="AJ19" s="101">
        <f>SUM(AK19:AS19)</f>
        <v>11</v>
      </c>
      <c r="AK19" s="101">
        <v>11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3</v>
      </c>
      <c r="AU19" s="101">
        <v>3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1</v>
      </c>
      <c r="BA19" s="101">
        <v>1</v>
      </c>
      <c r="BB19" s="101">
        <v>0</v>
      </c>
      <c r="BC19" s="101">
        <v>0</v>
      </c>
    </row>
    <row r="20" spans="1:55" s="103" customFormat="1" ht="13.5" customHeight="1">
      <c r="A20" s="113" t="s">
        <v>19</v>
      </c>
      <c r="B20" s="111" t="s">
        <v>286</v>
      </c>
      <c r="C20" s="99" t="s">
        <v>287</v>
      </c>
      <c r="D20" s="101">
        <f>SUM(E20,+H20,+K20)</f>
        <v>30794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30794</v>
      </c>
      <c r="L20" s="101">
        <v>13070</v>
      </c>
      <c r="M20" s="101">
        <v>17724</v>
      </c>
      <c r="N20" s="101">
        <f>SUM(O20,+V20,+AC20)</f>
        <v>30794</v>
      </c>
      <c r="O20" s="101">
        <f>SUM(P20:U20)</f>
        <v>13070</v>
      </c>
      <c r="P20" s="101">
        <v>13070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17724</v>
      </c>
      <c r="W20" s="101">
        <v>17724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714</v>
      </c>
      <c r="AG20" s="101">
        <v>714</v>
      </c>
      <c r="AH20" s="101">
        <v>0</v>
      </c>
      <c r="AI20" s="101">
        <v>0</v>
      </c>
      <c r="AJ20" s="101">
        <f>SUM(AK20:AS20)</f>
        <v>714</v>
      </c>
      <c r="AK20" s="101">
        <v>0</v>
      </c>
      <c r="AL20" s="101">
        <v>0</v>
      </c>
      <c r="AM20" s="101">
        <v>714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19</v>
      </c>
      <c r="B21" s="111" t="s">
        <v>288</v>
      </c>
      <c r="C21" s="99" t="s">
        <v>289</v>
      </c>
      <c r="D21" s="101">
        <f>SUM(E21,+H21,+K21)</f>
        <v>14393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14393</v>
      </c>
      <c r="L21" s="101">
        <v>2838</v>
      </c>
      <c r="M21" s="101">
        <v>11555</v>
      </c>
      <c r="N21" s="101">
        <f>SUM(O21,+V21,+AC21)</f>
        <v>14480</v>
      </c>
      <c r="O21" s="101">
        <f>SUM(P21:U21)</f>
        <v>2838</v>
      </c>
      <c r="P21" s="101">
        <v>2838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11555</v>
      </c>
      <c r="W21" s="101">
        <v>11555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87</v>
      </c>
      <c r="AD21" s="101">
        <v>87</v>
      </c>
      <c r="AE21" s="101">
        <v>0</v>
      </c>
      <c r="AF21" s="101">
        <f>SUM(AG21:AI21)</f>
        <v>374</v>
      </c>
      <c r="AG21" s="101">
        <v>374</v>
      </c>
      <c r="AH21" s="101">
        <v>0</v>
      </c>
      <c r="AI21" s="101">
        <v>0</v>
      </c>
      <c r="AJ21" s="101">
        <f>SUM(AK21:AS21)</f>
        <v>374</v>
      </c>
      <c r="AK21" s="101">
        <v>0</v>
      </c>
      <c r="AL21" s="101">
        <v>0</v>
      </c>
      <c r="AM21" s="101">
        <v>0</v>
      </c>
      <c r="AN21" s="101">
        <v>372</v>
      </c>
      <c r="AO21" s="101">
        <v>0</v>
      </c>
      <c r="AP21" s="101">
        <v>0</v>
      </c>
      <c r="AQ21" s="101">
        <v>0</v>
      </c>
      <c r="AR21" s="101">
        <v>2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19</v>
      </c>
      <c r="B22" s="111" t="s">
        <v>290</v>
      </c>
      <c r="C22" s="99" t="s">
        <v>291</v>
      </c>
      <c r="D22" s="101">
        <f>SUM(E22,+H22,+K22)</f>
        <v>29</v>
      </c>
      <c r="E22" s="101">
        <f>SUM(F22:G22)</f>
        <v>0</v>
      </c>
      <c r="F22" s="101">
        <v>0</v>
      </c>
      <c r="G22" s="101">
        <v>0</v>
      </c>
      <c r="H22" s="101">
        <f>SUM(I22:J22)</f>
        <v>29</v>
      </c>
      <c r="I22" s="101">
        <v>2</v>
      </c>
      <c r="J22" s="101">
        <v>27</v>
      </c>
      <c r="K22" s="101">
        <f>SUM(L22:M22)</f>
        <v>0</v>
      </c>
      <c r="L22" s="101">
        <v>0</v>
      </c>
      <c r="M22" s="101">
        <v>0</v>
      </c>
      <c r="N22" s="101">
        <f>SUM(O22,+V22,+AC22)</f>
        <v>29</v>
      </c>
      <c r="O22" s="101">
        <f>SUM(P22:U22)</f>
        <v>2</v>
      </c>
      <c r="P22" s="101">
        <v>0</v>
      </c>
      <c r="Q22" s="101">
        <v>0</v>
      </c>
      <c r="R22" s="101">
        <v>0</v>
      </c>
      <c r="S22" s="101">
        <v>2</v>
      </c>
      <c r="T22" s="101">
        <v>0</v>
      </c>
      <c r="U22" s="101">
        <v>0</v>
      </c>
      <c r="V22" s="101">
        <f>SUM(W22:AB22)</f>
        <v>27</v>
      </c>
      <c r="W22" s="101">
        <v>27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19</v>
      </c>
      <c r="B23" s="111" t="s">
        <v>292</v>
      </c>
      <c r="C23" s="99" t="s">
        <v>293</v>
      </c>
      <c r="D23" s="101">
        <f>SUM(E23,+H23,+K23)</f>
        <v>1656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1656</v>
      </c>
      <c r="L23" s="101">
        <v>715</v>
      </c>
      <c r="M23" s="101">
        <v>941</v>
      </c>
      <c r="N23" s="101">
        <f>SUM(O23,+V23,+AC23)</f>
        <v>1656</v>
      </c>
      <c r="O23" s="101">
        <f>SUM(P23:U23)</f>
        <v>715</v>
      </c>
      <c r="P23" s="101">
        <v>715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941</v>
      </c>
      <c r="W23" s="101">
        <v>941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40</v>
      </c>
      <c r="AG23" s="101">
        <v>40</v>
      </c>
      <c r="AH23" s="101">
        <v>0</v>
      </c>
      <c r="AI23" s="101">
        <v>0</v>
      </c>
      <c r="AJ23" s="101">
        <f>SUM(AK23:AS23)</f>
        <v>40</v>
      </c>
      <c r="AK23" s="101">
        <v>0</v>
      </c>
      <c r="AL23" s="101">
        <v>0</v>
      </c>
      <c r="AM23" s="101">
        <v>4</v>
      </c>
      <c r="AN23" s="101">
        <v>36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19</v>
      </c>
      <c r="B24" s="111" t="s">
        <v>294</v>
      </c>
      <c r="C24" s="99" t="s">
        <v>295</v>
      </c>
      <c r="D24" s="101">
        <f>SUM(E24,+H24,+K24)</f>
        <v>6420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6420</v>
      </c>
      <c r="L24" s="101">
        <v>1198</v>
      </c>
      <c r="M24" s="101">
        <v>5222</v>
      </c>
      <c r="N24" s="101">
        <f>SUM(O24,+V24,+AC24)</f>
        <v>6420</v>
      </c>
      <c r="O24" s="101">
        <f>SUM(P24:U24)</f>
        <v>1198</v>
      </c>
      <c r="P24" s="101">
        <v>1198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5222</v>
      </c>
      <c r="W24" s="101">
        <v>5222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157</v>
      </c>
      <c r="AG24" s="101">
        <v>157</v>
      </c>
      <c r="AH24" s="101">
        <v>0</v>
      </c>
      <c r="AI24" s="101">
        <v>0</v>
      </c>
      <c r="AJ24" s="101">
        <f>SUM(AK24:AS24)</f>
        <v>157</v>
      </c>
      <c r="AK24" s="101">
        <v>0</v>
      </c>
      <c r="AL24" s="101">
        <v>0</v>
      </c>
      <c r="AM24" s="101">
        <v>17</v>
      </c>
      <c r="AN24" s="101">
        <v>140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19</v>
      </c>
      <c r="B25" s="111" t="s">
        <v>296</v>
      </c>
      <c r="C25" s="99" t="s">
        <v>297</v>
      </c>
      <c r="D25" s="101">
        <f>SUM(E25,+H25,+K25)</f>
        <v>4194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4194</v>
      </c>
      <c r="L25" s="101">
        <v>885</v>
      </c>
      <c r="M25" s="101">
        <v>3309</v>
      </c>
      <c r="N25" s="101">
        <f>SUM(O25,+V25,+AC25)</f>
        <v>4194</v>
      </c>
      <c r="O25" s="101">
        <f>SUM(P25:U25)</f>
        <v>885</v>
      </c>
      <c r="P25" s="101">
        <v>885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3309</v>
      </c>
      <c r="W25" s="101">
        <v>3309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102</v>
      </c>
      <c r="AG25" s="101">
        <v>102</v>
      </c>
      <c r="AH25" s="101">
        <v>0</v>
      </c>
      <c r="AI25" s="101">
        <v>0</v>
      </c>
      <c r="AJ25" s="101">
        <f>SUM(AK25:AS25)</f>
        <v>102</v>
      </c>
      <c r="AK25" s="101">
        <v>0</v>
      </c>
      <c r="AL25" s="101">
        <v>0</v>
      </c>
      <c r="AM25" s="101">
        <v>10</v>
      </c>
      <c r="AN25" s="101">
        <v>92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19</v>
      </c>
      <c r="B26" s="111" t="s">
        <v>298</v>
      </c>
      <c r="C26" s="99" t="s">
        <v>299</v>
      </c>
      <c r="D26" s="101">
        <f>SUM(E26,+H26,+K26)</f>
        <v>1279</v>
      </c>
      <c r="E26" s="101">
        <f>SUM(F26:G26)</f>
        <v>0</v>
      </c>
      <c r="F26" s="101">
        <v>0</v>
      </c>
      <c r="G26" s="101">
        <v>0</v>
      </c>
      <c r="H26" s="101">
        <f>SUM(I26:J26)</f>
        <v>1165</v>
      </c>
      <c r="I26" s="101">
        <v>0</v>
      </c>
      <c r="J26" s="101">
        <v>1165</v>
      </c>
      <c r="K26" s="101">
        <f>SUM(L26:M26)</f>
        <v>114</v>
      </c>
      <c r="L26" s="101">
        <v>114</v>
      </c>
      <c r="M26" s="101">
        <v>0</v>
      </c>
      <c r="N26" s="101">
        <f>SUM(O26,+V26,+AC26)</f>
        <v>1296</v>
      </c>
      <c r="O26" s="101">
        <f>SUM(P26:U26)</f>
        <v>114</v>
      </c>
      <c r="P26" s="101">
        <v>114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1165</v>
      </c>
      <c r="W26" s="101">
        <v>0</v>
      </c>
      <c r="X26" s="101">
        <v>1165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17</v>
      </c>
      <c r="AD26" s="101">
        <v>17</v>
      </c>
      <c r="AE26" s="101">
        <v>0</v>
      </c>
      <c r="AF26" s="101">
        <f>SUM(AG26:AI26)</f>
        <v>93</v>
      </c>
      <c r="AG26" s="101">
        <v>93</v>
      </c>
      <c r="AH26" s="101">
        <v>0</v>
      </c>
      <c r="AI26" s="101">
        <v>0</v>
      </c>
      <c r="AJ26" s="101">
        <f>SUM(AK26:AS26)</f>
        <v>93</v>
      </c>
      <c r="AK26" s="101">
        <v>0</v>
      </c>
      <c r="AL26" s="101">
        <v>0</v>
      </c>
      <c r="AM26" s="101">
        <v>0</v>
      </c>
      <c r="AN26" s="101">
        <v>93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35000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35201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35202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35203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35204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35206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35207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35208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35210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35211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35212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35213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35215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35216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35305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35321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35341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35343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35344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35502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2023-01-19T08:48:06Z</dcterms:modified>
</cp:coreProperties>
</file>