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3岡山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水洗化人口等!$A$6:$AD$33</definedName>
    <definedName name="_xlnm.Print_Area" localSheetId="2">し尿集計結果!$A$1:$M$37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N9" i="2" s="1"/>
  <c r="AC10" i="2"/>
  <c r="AC11" i="2"/>
  <c r="AC12" i="2"/>
  <c r="AC13" i="2"/>
  <c r="N13" i="2" s="1"/>
  <c r="AC14" i="2"/>
  <c r="AC15" i="2"/>
  <c r="N15" i="2" s="1"/>
  <c r="AC16" i="2"/>
  <c r="AC17" i="2"/>
  <c r="AC18" i="2"/>
  <c r="AC19" i="2"/>
  <c r="N19" i="2" s="1"/>
  <c r="AC20" i="2"/>
  <c r="AC21" i="2"/>
  <c r="N21" i="2" s="1"/>
  <c r="AC22" i="2"/>
  <c r="AC23" i="2"/>
  <c r="AC24" i="2"/>
  <c r="AC25" i="2"/>
  <c r="N25" i="2" s="1"/>
  <c r="AC26" i="2"/>
  <c r="AC27" i="2"/>
  <c r="N27" i="2" s="1"/>
  <c r="AC28" i="2"/>
  <c r="AC29" i="2"/>
  <c r="AC30" i="2"/>
  <c r="AC31" i="2"/>
  <c r="N31" i="2" s="1"/>
  <c r="AC32" i="2"/>
  <c r="AC33" i="2"/>
  <c r="N33" i="2" s="1"/>
  <c r="AC34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N8" i="2"/>
  <c r="N10" i="2"/>
  <c r="N11" i="2"/>
  <c r="N12" i="2"/>
  <c r="N14" i="2"/>
  <c r="N16" i="2"/>
  <c r="N17" i="2"/>
  <c r="N18" i="2"/>
  <c r="N20" i="2"/>
  <c r="N22" i="2"/>
  <c r="N23" i="2"/>
  <c r="N24" i="2"/>
  <c r="N26" i="2"/>
  <c r="N28" i="2"/>
  <c r="N29" i="2"/>
  <c r="N30" i="2"/>
  <c r="N32" i="2"/>
  <c r="N34" i="2"/>
  <c r="K8" i="2"/>
  <c r="K9" i="2"/>
  <c r="D9" i="2" s="1"/>
  <c r="K10" i="2"/>
  <c r="K11" i="2"/>
  <c r="K12" i="2"/>
  <c r="K13" i="2"/>
  <c r="D13" i="2" s="1"/>
  <c r="K14" i="2"/>
  <c r="K15" i="2"/>
  <c r="D15" i="2" s="1"/>
  <c r="K16" i="2"/>
  <c r="K17" i="2"/>
  <c r="K18" i="2"/>
  <c r="K19" i="2"/>
  <c r="D19" i="2" s="1"/>
  <c r="K20" i="2"/>
  <c r="K21" i="2"/>
  <c r="D21" i="2" s="1"/>
  <c r="K22" i="2"/>
  <c r="K23" i="2"/>
  <c r="K24" i="2"/>
  <c r="K25" i="2"/>
  <c r="D25" i="2" s="1"/>
  <c r="K26" i="2"/>
  <c r="K27" i="2"/>
  <c r="D27" i="2" s="1"/>
  <c r="K28" i="2"/>
  <c r="K29" i="2"/>
  <c r="K30" i="2"/>
  <c r="K31" i="2"/>
  <c r="D31" i="2" s="1"/>
  <c r="K32" i="2"/>
  <c r="K33" i="2"/>
  <c r="D33" i="2" s="1"/>
  <c r="K3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8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D29" i="2"/>
  <c r="D30" i="2"/>
  <c r="D32" i="2"/>
  <c r="D34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I8" i="1"/>
  <c r="I9" i="1"/>
  <c r="I10" i="1"/>
  <c r="I11" i="1"/>
  <c r="I12" i="1"/>
  <c r="D12" i="1" s="1"/>
  <c r="I13" i="1"/>
  <c r="I14" i="1"/>
  <c r="I15" i="1"/>
  <c r="I16" i="1"/>
  <c r="I17" i="1"/>
  <c r="I18" i="1"/>
  <c r="D18" i="1" s="1"/>
  <c r="I19" i="1"/>
  <c r="I20" i="1"/>
  <c r="I21" i="1"/>
  <c r="I22" i="1"/>
  <c r="I23" i="1"/>
  <c r="I24" i="1"/>
  <c r="D24" i="1" s="1"/>
  <c r="I25" i="1"/>
  <c r="I26" i="1"/>
  <c r="I27" i="1"/>
  <c r="I28" i="1"/>
  <c r="I29" i="1"/>
  <c r="I30" i="1"/>
  <c r="D30" i="1" s="1"/>
  <c r="I31" i="1"/>
  <c r="I32" i="1"/>
  <c r="I33" i="1"/>
  <c r="I3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8" i="1"/>
  <c r="T8" i="1" s="1"/>
  <c r="D9" i="1"/>
  <c r="T9" i="1" s="1"/>
  <c r="D10" i="1"/>
  <c r="T10" i="1" s="1"/>
  <c r="D11" i="1"/>
  <c r="L11" i="1" s="1"/>
  <c r="D13" i="1"/>
  <c r="L13" i="1" s="1"/>
  <c r="D14" i="1"/>
  <c r="T14" i="1" s="1"/>
  <c r="D15" i="1"/>
  <c r="T15" i="1" s="1"/>
  <c r="D16" i="1"/>
  <c r="T16" i="1" s="1"/>
  <c r="D17" i="1"/>
  <c r="L17" i="1" s="1"/>
  <c r="D19" i="1"/>
  <c r="L19" i="1" s="1"/>
  <c r="D20" i="1"/>
  <c r="T20" i="1" s="1"/>
  <c r="D21" i="1"/>
  <c r="T21" i="1" s="1"/>
  <c r="D22" i="1"/>
  <c r="T22" i="1" s="1"/>
  <c r="D23" i="1"/>
  <c r="L23" i="1" s="1"/>
  <c r="D25" i="1"/>
  <c r="L25" i="1" s="1"/>
  <c r="D26" i="1"/>
  <c r="T26" i="1" s="1"/>
  <c r="D27" i="1"/>
  <c r="T27" i="1" s="1"/>
  <c r="D28" i="1"/>
  <c r="T28" i="1" s="1"/>
  <c r="D29" i="1"/>
  <c r="L29" i="1" s="1"/>
  <c r="D31" i="1"/>
  <c r="L31" i="1" s="1"/>
  <c r="D32" i="1"/>
  <c r="T32" i="1" s="1"/>
  <c r="D33" i="1"/>
  <c r="T33" i="1" s="1"/>
  <c r="D34" i="1"/>
  <c r="T34" i="1" s="1"/>
  <c r="L30" i="1" l="1"/>
  <c r="T30" i="1"/>
  <c r="N30" i="1"/>
  <c r="J30" i="1"/>
  <c r="F30" i="1"/>
  <c r="L24" i="1"/>
  <c r="T24" i="1"/>
  <c r="N24" i="1"/>
  <c r="J24" i="1"/>
  <c r="F24" i="1"/>
  <c r="L18" i="1"/>
  <c r="T18" i="1"/>
  <c r="N18" i="1"/>
  <c r="J18" i="1"/>
  <c r="F18" i="1"/>
  <c r="L12" i="1"/>
  <c r="T12" i="1"/>
  <c r="N12" i="1"/>
  <c r="J12" i="1"/>
  <c r="F12" i="1"/>
  <c r="F31" i="1"/>
  <c r="F25" i="1"/>
  <c r="F19" i="1"/>
  <c r="F13" i="1"/>
  <c r="J31" i="1"/>
  <c r="J25" i="1"/>
  <c r="J19" i="1"/>
  <c r="J13" i="1"/>
  <c r="L34" i="1"/>
  <c r="L28" i="1"/>
  <c r="L22" i="1"/>
  <c r="L16" i="1"/>
  <c r="L10" i="1"/>
  <c r="N31" i="1"/>
  <c r="N25" i="1"/>
  <c r="N19" i="1"/>
  <c r="N13" i="1"/>
  <c r="T31" i="1"/>
  <c r="T25" i="1"/>
  <c r="T19" i="1"/>
  <c r="T13" i="1"/>
  <c r="L33" i="1"/>
  <c r="L27" i="1"/>
  <c r="L21" i="1"/>
  <c r="L15" i="1"/>
  <c r="L9" i="1"/>
  <c r="F29" i="1"/>
  <c r="F23" i="1"/>
  <c r="F17" i="1"/>
  <c r="F11" i="1"/>
  <c r="J29" i="1"/>
  <c r="J23" i="1"/>
  <c r="J17" i="1"/>
  <c r="J11" i="1"/>
  <c r="L32" i="1"/>
  <c r="L26" i="1"/>
  <c r="L20" i="1"/>
  <c r="L14" i="1"/>
  <c r="L8" i="1"/>
  <c r="N29" i="1"/>
  <c r="N23" i="1"/>
  <c r="N17" i="1"/>
  <c r="N11" i="1"/>
  <c r="T29" i="1"/>
  <c r="T23" i="1"/>
  <c r="T17" i="1"/>
  <c r="T11" i="1"/>
  <c r="F34" i="1"/>
  <c r="F28" i="1"/>
  <c r="F22" i="1"/>
  <c r="F16" i="1"/>
  <c r="F10" i="1"/>
  <c r="J34" i="1"/>
  <c r="J28" i="1"/>
  <c r="J22" i="1"/>
  <c r="J16" i="1"/>
  <c r="J10" i="1"/>
  <c r="N34" i="1"/>
  <c r="N28" i="1"/>
  <c r="N22" i="1"/>
  <c r="N16" i="1"/>
  <c r="N10" i="1"/>
  <c r="F33" i="1"/>
  <c r="F27" i="1"/>
  <c r="F21" i="1"/>
  <c r="F15" i="1"/>
  <c r="F9" i="1"/>
  <c r="J33" i="1"/>
  <c r="J27" i="1"/>
  <c r="J21" i="1"/>
  <c r="J15" i="1"/>
  <c r="J9" i="1"/>
  <c r="N33" i="1"/>
  <c r="N27" i="1"/>
  <c r="N21" i="1"/>
  <c r="N15" i="1"/>
  <c r="N9" i="1"/>
  <c r="F32" i="1"/>
  <c r="F26" i="1"/>
  <c r="F20" i="1"/>
  <c r="F14" i="1"/>
  <c r="F8" i="1"/>
  <c r="J32" i="1"/>
  <c r="J26" i="1"/>
  <c r="J20" i="1"/>
  <c r="J14" i="1"/>
  <c r="J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<sst xmlns="http://schemas.openxmlformats.org/spreadsheetml/2006/main" count="737" uniqueCount="316">
  <si>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</si>
  <si>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</si>
  <si>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</si>
  <si>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</si>
  <si>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</si>
  <si>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</si>
  <si>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</si>
  <si>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</si>
  <si>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</si>
  <si>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</si>
  <si>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</si>
  <si>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</si>
  <si>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</si>
  <si>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</si>
  <si>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</si>
  <si>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</si>
  <si>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</si>
  <si>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</si>
  <si>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</si>
  <si>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</si>
  <si>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</si>
  <si>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</si>
  <si>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</si>
  <si>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</si>
  <si>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</si>
  <si>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</si>
  <si>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</si>
  <si>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</si>
  <si>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</si>
  <si>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</si>
  <si>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</si>
  <si>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</si>
  <si>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</si>
  <si>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</si>
  <si>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</si>
  <si>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</si>
  <si>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</si>
  <si>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</si>
  <si>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</si>
  <si>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</si>
  <si>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</si>
  <si>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</si>
  <si>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</si>
  <si>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</si>
  <si>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</si>
  <si>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</si>
  <si>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</si>
  <si>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</si>
  <si>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</si>
  <si>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</si>
  <si>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</si>
  <si>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</si>
  <si>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</si>
  <si>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</si>
  <si>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</si>
  <si>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</si>
  <si>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</si>
  <si>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</si>
  <si>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</si>
  <si>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</si>
  <si>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</si>
  <si>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</si>
  <si>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</si>
  <si>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</si>
  <si>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</si>
  <si>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</si>
  <si>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</si>
  <si>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</si>
  <si>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</si>
  <si>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</si>
  <si>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</si>
  <si>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</si>
  <si>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</si>
  <si>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</si>
  <si>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</si>
  <si>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</si>
  <si>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</si>
  <si>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</si>
  <si>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</si>
  <si>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</si>
  <si>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</si>
  <si>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</si>
  <si>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</si>
  <si>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</si>
  <si>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</si>
  <si>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</si>
  <si>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</si>
  <si>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</si>
  <si>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</si>
  <si>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</si>
  <si>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</si>
  <si>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</si>
  <si>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</si>
  <si>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</si>
  <si>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</si>
  <si>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</si>
  <si>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</si>
  <si>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</si>
  <si>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</si>
  <si>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</si>
  <si>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</si>
  <si>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</si>
  <si>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</si>
  <si>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</si>
  <si>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</si>
  <si>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</si>
  <si>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</si>
  <si>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</si>
  <si>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</si>
  <si>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</si>
  <si>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</si>
  <si>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</si>
  <si>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</si>
  <si>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</si>
  <si>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</si>
  <si>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</si>
  <si>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</si>
  <si>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</si>
  <si>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</si>
  <si>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</si>
  <si>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</si>
  <si>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</si>
  <si>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</si>
  <si>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</si>
  <si>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</si>
  <si>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</si>
  <si>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</si>
  <si>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</si>
  <si>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</si>
  <si>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</si>
  <si>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</si>
  <si>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</si>
  <si>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</si>
  <si>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</si>
  <si>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</si>
  <si>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</si>
  <si>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</si>
  <si>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</si>
  <si>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</si>
  <si>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</si>
  <si>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</si>
  <si>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</si>
  <si>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</si>
  <si>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</si>
  <si>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</si>
  <si>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</si>
  <si>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</si>
  <si>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</si>
  <si>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</si>
  <si>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</si>
  <si>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</si>
  <si>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</si>
  <si>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</si>
  <si>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</si>
  <si>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</si>
  <si>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</si>
  <si>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</si>
  <si>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</si>
  <si>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</si>
  <si>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</si>
  <si>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</si>
  <si>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</si>
  <si>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</si>
  <si>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</si>
  <si>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</si>
  <si>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</si>
  <si>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</si>
  <si>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</si>
  <si>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</si>
  <si>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</si>
  <si>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</si>
  <si>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</si>
  <si>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</si>
  <si>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</si>
  <si>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</si>
  <si>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</si>
  <si>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</si>
  <si>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</si>
  <si>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</si>
  <si>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</si>
  <si>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</si>
  <si>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</si>
  <si>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</si>
  <si>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</si>
  <si>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</si>
  <si>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</si>
  <si>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</si>
  <si>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</si>
  <si>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</si>
  <si>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</si>
  <si>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</si>
  <si>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</si>
  <si>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</si>
  <si>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</si>
  <si>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</si>
  <si>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</si>
  <si>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</si>
  <si>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</si>
  <si>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</si>
  <si>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</si>
  <si>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</si>
  <si>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</si>
  <si>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</si>
  <si>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</si>
  <si>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</si>
  <si>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</si>
  <si>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</si>
  <si>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</si>
  <si>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</si>
  <si>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</si>
  <si>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</si>
  <si>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</si>
  <si>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</si>
  <si>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</si>
  <si>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</si>
  <si>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</si>
  <si>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</si>
  <si>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</si>
  <si>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</si>
  <si>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</si>
  <si>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</si>
  <si>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</si>
  <si>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</si>
  <si>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</si>
  <si>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</si>
  <si>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</si>
  <si>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</si>
  <si>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</si>
  <si>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</si>
  <si>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</si>
  <si>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</si>
  <si>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</si>
  <si>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</si>
  <si>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</si>
  <si>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</si>
  <si>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</si>
  <si>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</si>
  <si>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</si>
  <si>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</si>
  <si>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</si>
  <si>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</si>
  <si>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</si>
  <si>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</si>
  <si>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</si>
  <si>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</si>
  <si>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</si>
  <si>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</si>
  <si>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</si>
  <si>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</si>
  <si>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</si>
  <si>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</si>
  <si>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</si>
  <si>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</si>
  <si>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</si>
  <si>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</si>
  <si>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</si>
  <si>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</si>
  <si>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33000</t>
  </si>
  <si>
    <t>水洗化人口等（令和3年度実績）</t>
    <phoneticPr fontId="3"/>
  </si>
  <si>
    <t>し尿処理の状況（令和3年度実績）</t>
    <phoneticPr fontId="3"/>
  </si>
  <si>
    <t>33100</t>
  </si>
  <si>
    <t>岡山市</t>
  </si>
  <si>
    <t/>
  </si>
  <si>
    <t>○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</si>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</sst>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21</v>
      </c>
      <c r="B7" s="127" t="s">
        <v>257</v>
      </c>
      <c r="C7" s="107" t="s">
        <v>199</v>
      </c>
      <c r="D7" s="108">
        <f>+SUM(E7,+I7)</f>
        <v>1880411</v>
      </c>
      <c r="E7" s="108">
        <f>+SUM(G7+H7)</f>
        <v>180453</v>
      </c>
      <c r="F7" s="109">
        <f>IF(D7&gt;0,E7/D7*100,"-")</f>
        <v>9.5964658790019843</v>
      </c>
      <c r="G7" s="108">
        <f>SUM(G$8:G$207)</f>
        <v>171455</v>
      </c>
      <c r="H7" s="108">
        <f>SUM(H$8:H$207)</f>
        <v>8998</v>
      </c>
      <c r="I7" s="108">
        <f>+SUM(K7,+M7,O7+P7)</f>
        <v>1699958</v>
      </c>
      <c r="J7" s="109">
        <f>IF(D7&gt;0,I7/D7*100,"-")</f>
        <v>90.403534120998017</v>
      </c>
      <c r="K7" s="108">
        <f>SUM(K$8:K$207)</f>
        <v>1188509</v>
      </c>
      <c r="L7" s="109">
        <f>IF(D7&gt;0,K7/D7*100,"-")</f>
        <v>63.204746196443232</v>
      </c>
      <c r="M7" s="108">
        <f>SUM(M$8:M$207)</f>
        <v>0</v>
      </c>
      <c r="N7" s="109">
        <f>IF(D7&gt;0,M7/D7*100,"-")</f>
        <v>0</v>
      </c>
      <c r="O7" s="106">
        <f>SUM(O$8:O$207)</f>
        <v>32729</v>
      </c>
      <c r="P7" s="108">
        <f>SUM(Q7:S7)</f>
        <v>478720</v>
      </c>
      <c r="Q7" s="108">
        <f>SUM(Q$8:Q$207)</f>
        <v>150846</v>
      </c>
      <c r="R7" s="108">
        <f>SUM(R$8:R$207)</f>
        <v>327859</v>
      </c>
      <c r="S7" s="108">
        <f>SUM(S$8:S$207)</f>
        <v>15</v>
      </c>
      <c r="T7" s="109">
        <f>IF(D7&gt;0,P7/D7*100,"-")</f>
        <v>25.458264177352717</v>
      </c>
      <c r="U7" s="108">
        <f>SUM(U$8:U$207)</f>
        <v>29735</v>
      </c>
      <c r="V7" s="110">
        <f t="shared" ref="V7:AC7" si="0">COUNTIF(V$8:V$207,"○")</f>
        <v>20</v>
      </c>
      <c r="W7" s="110">
        <f t="shared" si="0"/>
        <v>2</v>
      </c>
      <c r="X7" s="110">
        <f t="shared" si="0"/>
        <v>0</v>
      </c>
      <c r="Y7" s="110">
        <f t="shared" si="0"/>
        <v>5</v>
      </c>
      <c r="Z7" s="110">
        <f t="shared" si="0"/>
        <v>11</v>
      </c>
      <c r="AA7" s="110">
        <f t="shared" si="0"/>
        <v>2</v>
      </c>
      <c r="AB7" s="110">
        <f t="shared" si="0"/>
        <v>0</v>
      </c>
      <c r="AC7" s="110">
        <f t="shared" si="0"/>
        <v>14</v>
      </c>
      <c r="AD7" s="205"/>
      <c r="AE7" s="205"/>
    </row>
    <row r="8" spans="1:31" s="103" customFormat="1" ht="13.5" customHeight="1">
      <c r="A8" s="99" t="s">
        <v>21</v>
      </c>
      <c r="B8" s="100" t="s">
        <v>260</v>
      </c>
      <c r="C8" s="99" t="s">
        <v>261</v>
      </c>
      <c r="D8" s="101">
        <f>+SUM(E8,+I8)</f>
        <v>705241</v>
      </c>
      <c r="E8" s="101">
        <f>+SUM(G8+H8)</f>
        <v>54316</v>
      </c>
      <c r="F8" s="125">
        <f>IF(D8&gt;0,E8/D8*100,"-")</f>
        <v>7.7017643614026978</v>
      </c>
      <c r="G8" s="101">
        <v>54312</v>
      </c>
      <c r="H8" s="101">
        <v>4</v>
      </c>
      <c r="I8" s="101">
        <f>+SUM(K8,+M8,O8+P8)</f>
        <v>650925</v>
      </c>
      <c r="J8" s="102">
        <f>IF(D8&gt;0,I8/D8*100,"-")</f>
        <v>92.298235638597305</v>
      </c>
      <c r="K8" s="101">
        <v>439792</v>
      </c>
      <c r="L8" s="102">
        <f>IF(D8&gt;0,K8/D8*100,"-")</f>
        <v>62.360526401613072</v>
      </c>
      <c r="M8" s="101">
        <v>0</v>
      </c>
      <c r="N8" s="102">
        <f>IF(D8&gt;0,M8/D8*100,"-")</f>
        <v>0</v>
      </c>
      <c r="O8" s="123">
        <v>6563</v>
      </c>
      <c r="P8" s="101">
        <f>SUM(Q8:S8)</f>
        <v>204570</v>
      </c>
      <c r="Q8" s="101">
        <v>90861</v>
      </c>
      <c r="R8" s="101">
        <v>113709</v>
      </c>
      <c r="S8" s="101">
        <v>0</v>
      </c>
      <c r="T8" s="102">
        <f>IF(D8&gt;0,P8/D8*100,"-")</f>
        <v>29.00710537248969</v>
      </c>
      <c r="U8" s="101">
        <v>13129</v>
      </c>
      <c r="V8" s="99"/>
      <c r="W8" s="99" t="s">
        <v>263</v>
      </c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21</v>
      </c>
      <c r="B9" s="100" t="s">
        <v>264</v>
      </c>
      <c r="C9" s="99" t="s">
        <v>265</v>
      </c>
      <c r="D9" s="101">
        <f>+SUM(E9,+I9)</f>
        <v>480236</v>
      </c>
      <c r="E9" s="101">
        <f>+SUM(G9+H9)</f>
        <v>27262</v>
      </c>
      <c r="F9" s="125">
        <f>IF(D9&gt;0,E9/D9*100,"-")</f>
        <v>5.6767922438134581</v>
      </c>
      <c r="G9" s="101">
        <v>19844</v>
      </c>
      <c r="H9" s="101">
        <v>7418</v>
      </c>
      <c r="I9" s="101">
        <f>+SUM(K9,+M9,O9+P9)</f>
        <v>452974</v>
      </c>
      <c r="J9" s="102">
        <f>IF(D9&gt;0,I9/D9*100,"-")</f>
        <v>94.323207756186548</v>
      </c>
      <c r="K9" s="101">
        <v>365304</v>
      </c>
      <c r="L9" s="102">
        <f>IF(D9&gt;0,K9/D9*100,"-")</f>
        <v>76.067600096619159</v>
      </c>
      <c r="M9" s="101">
        <v>0</v>
      </c>
      <c r="N9" s="102">
        <f>IF(D9&gt;0,M9/D9*100,"-")</f>
        <v>0</v>
      </c>
      <c r="O9" s="123">
        <v>828</v>
      </c>
      <c r="P9" s="101">
        <f>SUM(Q9:S9)</f>
        <v>86842</v>
      </c>
      <c r="Q9" s="101">
        <v>23100</v>
      </c>
      <c r="R9" s="101">
        <v>63742</v>
      </c>
      <c r="S9" s="101">
        <v>0</v>
      </c>
      <c r="T9" s="102">
        <f>IF(D9&gt;0,P9/D9*100,"-")</f>
        <v>18.083192430388394</v>
      </c>
      <c r="U9" s="101">
        <v>6684</v>
      </c>
      <c r="V9" s="99"/>
      <c r="W9" s="99"/>
      <c r="X9" s="99"/>
      <c r="Y9" s="99" t="s">
        <v>263</v>
      </c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21</v>
      </c>
      <c r="B10" s="100" t="s">
        <v>266</v>
      </c>
      <c r="C10" s="99" t="s">
        <v>267</v>
      </c>
      <c r="D10" s="101">
        <f>+SUM(E10,+I10)</f>
        <v>99058</v>
      </c>
      <c r="E10" s="101">
        <f>+SUM(G10+H10)</f>
        <v>15723</v>
      </c>
      <c r="F10" s="125">
        <f>IF(D10&gt;0,E10/D10*100,"-")</f>
        <v>15.872519130206545</v>
      </c>
      <c r="G10" s="101">
        <v>15723</v>
      </c>
      <c r="H10" s="101">
        <v>0</v>
      </c>
      <c r="I10" s="101">
        <f>+SUM(K10,+M10,O10+P10)</f>
        <v>83335</v>
      </c>
      <c r="J10" s="102">
        <f>IF(D10&gt;0,I10/D10*100,"-")</f>
        <v>84.127480869793459</v>
      </c>
      <c r="K10" s="101">
        <v>30413</v>
      </c>
      <c r="L10" s="102">
        <f>IF(D10&gt;0,K10/D10*100,"-")</f>
        <v>30.702214864019062</v>
      </c>
      <c r="M10" s="101">
        <v>0</v>
      </c>
      <c r="N10" s="102">
        <f>IF(D10&gt;0,M10/D10*100,"-")</f>
        <v>0</v>
      </c>
      <c r="O10" s="123">
        <v>1083</v>
      </c>
      <c r="P10" s="101">
        <f>SUM(Q10:S10)</f>
        <v>51839</v>
      </c>
      <c r="Q10" s="101">
        <v>14543</v>
      </c>
      <c r="R10" s="101">
        <v>37296</v>
      </c>
      <c r="S10" s="101">
        <v>0</v>
      </c>
      <c r="T10" s="102">
        <f>IF(D10&gt;0,P10/D10*100,"-")</f>
        <v>52.331967130368064</v>
      </c>
      <c r="U10" s="101">
        <v>1025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21</v>
      </c>
      <c r="B11" s="100" t="s">
        <v>268</v>
      </c>
      <c r="C11" s="99" t="s">
        <v>269</v>
      </c>
      <c r="D11" s="101">
        <f>+SUM(E11,+I11)</f>
        <v>57108</v>
      </c>
      <c r="E11" s="101">
        <f>+SUM(G11+H11)</f>
        <v>2401</v>
      </c>
      <c r="F11" s="125">
        <f>IF(D11&gt;0,E11/D11*100,"-")</f>
        <v>4.2043146319254747</v>
      </c>
      <c r="G11" s="101">
        <v>2401</v>
      </c>
      <c r="H11" s="101">
        <v>0</v>
      </c>
      <c r="I11" s="101">
        <f>+SUM(K11,+M11,O11+P11)</f>
        <v>54707</v>
      </c>
      <c r="J11" s="102">
        <f>IF(D11&gt;0,I11/D11*100,"-")</f>
        <v>95.79568536807453</v>
      </c>
      <c r="K11" s="101">
        <v>51920</v>
      </c>
      <c r="L11" s="102">
        <f>IF(D11&gt;0,K11/D11*100,"-")</f>
        <v>90.915458429642086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2787</v>
      </c>
      <c r="Q11" s="101">
        <v>999</v>
      </c>
      <c r="R11" s="101">
        <v>1788</v>
      </c>
      <c r="S11" s="101">
        <v>0</v>
      </c>
      <c r="T11" s="102">
        <f>IF(D11&gt;0,P11/D11*100,"-")</f>
        <v>4.8802269384324433</v>
      </c>
      <c r="U11" s="101">
        <v>654</v>
      </c>
      <c r="V11" s="99"/>
      <c r="W11" s="99" t="s">
        <v>263</v>
      </c>
      <c r="X11" s="99"/>
      <c r="Y11" s="99"/>
      <c r="Z11" s="99"/>
      <c r="AA11" s="99" t="s">
        <v>263</v>
      </c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21</v>
      </c>
      <c r="B12" s="100" t="s">
        <v>270</v>
      </c>
      <c r="C12" s="99" t="s">
        <v>271</v>
      </c>
      <c r="D12" s="101">
        <f>+SUM(E12,+I12)</f>
        <v>46484</v>
      </c>
      <c r="E12" s="101">
        <f>+SUM(G12+H12)</f>
        <v>9635</v>
      </c>
      <c r="F12" s="125">
        <f>IF(D12&gt;0,E12/D12*100,"-")</f>
        <v>20.727562171930128</v>
      </c>
      <c r="G12" s="101">
        <v>9635</v>
      </c>
      <c r="H12" s="101">
        <v>0</v>
      </c>
      <c r="I12" s="101">
        <f>+SUM(K12,+M12,O12+P12)</f>
        <v>36849</v>
      </c>
      <c r="J12" s="102">
        <f>IF(D12&gt;0,I12/D12*100,"-")</f>
        <v>79.272437828069869</v>
      </c>
      <c r="K12" s="101">
        <v>24542</v>
      </c>
      <c r="L12" s="102">
        <f>IF(D12&gt;0,K12/D12*100,"-")</f>
        <v>52.79666121676275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12307</v>
      </c>
      <c r="Q12" s="101">
        <v>1984</v>
      </c>
      <c r="R12" s="101">
        <v>10323</v>
      </c>
      <c r="S12" s="101">
        <v>0</v>
      </c>
      <c r="T12" s="102">
        <f>IF(D12&gt;0,P12/D12*100,"-")</f>
        <v>26.475776611307118</v>
      </c>
      <c r="U12" s="101">
        <v>597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21</v>
      </c>
      <c r="B13" s="100" t="s">
        <v>272</v>
      </c>
      <c r="C13" s="99" t="s">
        <v>273</v>
      </c>
      <c r="D13" s="101">
        <f>+SUM(E13,+I13)</f>
        <v>37942</v>
      </c>
      <c r="E13" s="101">
        <f>+SUM(G13+H13)</f>
        <v>7597</v>
      </c>
      <c r="F13" s="125">
        <f>IF(D13&gt;0,E13/D13*100,"-")</f>
        <v>20.022666174687682</v>
      </c>
      <c r="G13" s="101">
        <v>7488</v>
      </c>
      <c r="H13" s="101">
        <v>109</v>
      </c>
      <c r="I13" s="101">
        <f>+SUM(K13,+M13,O13+P13)</f>
        <v>30345</v>
      </c>
      <c r="J13" s="102">
        <f>IF(D13&gt;0,I13/D13*100,"-")</f>
        <v>79.977333825312314</v>
      </c>
      <c r="K13" s="101">
        <v>17554</v>
      </c>
      <c r="L13" s="102">
        <f>IF(D13&gt;0,K13/D13*100,"-")</f>
        <v>46.265352379948347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12791</v>
      </c>
      <c r="Q13" s="101">
        <v>4129</v>
      </c>
      <c r="R13" s="101">
        <v>8662</v>
      </c>
      <c r="S13" s="101">
        <v>0</v>
      </c>
      <c r="T13" s="102">
        <f>IF(D13&gt;0,P13/D13*100,"-")</f>
        <v>33.711981445363975</v>
      </c>
      <c r="U13" s="101">
        <v>584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21</v>
      </c>
      <c r="B14" s="100" t="s">
        <v>274</v>
      </c>
      <c r="C14" s="99" t="s">
        <v>275</v>
      </c>
      <c r="D14" s="101">
        <f>+SUM(E14,+I14)</f>
        <v>69835</v>
      </c>
      <c r="E14" s="101">
        <f>+SUM(G14+H14)</f>
        <v>2326</v>
      </c>
      <c r="F14" s="125">
        <f>IF(D14&gt;0,E14/D14*100,"-")</f>
        <v>3.3307080976587669</v>
      </c>
      <c r="G14" s="101">
        <v>2326</v>
      </c>
      <c r="H14" s="101">
        <v>0</v>
      </c>
      <c r="I14" s="101">
        <f>+SUM(K14,+M14,O14+P14)</f>
        <v>67509</v>
      </c>
      <c r="J14" s="102">
        <f>IF(D14&gt;0,I14/D14*100,"-")</f>
        <v>96.669291902341243</v>
      </c>
      <c r="K14" s="101">
        <v>42393</v>
      </c>
      <c r="L14" s="102">
        <f>IF(D14&gt;0,K14/D14*100,"-")</f>
        <v>60.704517791938137</v>
      </c>
      <c r="M14" s="101">
        <v>0</v>
      </c>
      <c r="N14" s="102">
        <f>IF(D14&gt;0,M14/D14*100,"-")</f>
        <v>0</v>
      </c>
      <c r="O14" s="123">
        <v>5490</v>
      </c>
      <c r="P14" s="101">
        <f>SUM(Q14:S14)</f>
        <v>19626</v>
      </c>
      <c r="Q14" s="101">
        <v>1813</v>
      </c>
      <c r="R14" s="101">
        <v>17813</v>
      </c>
      <c r="S14" s="101">
        <v>0</v>
      </c>
      <c r="T14" s="102">
        <f>IF(D14&gt;0,P14/D14*100,"-")</f>
        <v>28.103386554020187</v>
      </c>
      <c r="U14" s="101">
        <v>1698</v>
      </c>
      <c r="V14" s="99" t="s">
        <v>263</v>
      </c>
      <c r="W14" s="99"/>
      <c r="X14" s="99"/>
      <c r="Y14" s="99"/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21</v>
      </c>
      <c r="B15" s="100" t="s">
        <v>276</v>
      </c>
      <c r="C15" s="99" t="s">
        <v>277</v>
      </c>
      <c r="D15" s="101">
        <f>+SUM(E15,+I15)</f>
        <v>28683</v>
      </c>
      <c r="E15" s="101">
        <f>+SUM(G15+H15)</f>
        <v>3766</v>
      </c>
      <c r="F15" s="125">
        <f>IF(D15&gt;0,E15/D15*100,"-")</f>
        <v>13.129728410556776</v>
      </c>
      <c r="G15" s="101">
        <v>3389</v>
      </c>
      <c r="H15" s="101">
        <v>377</v>
      </c>
      <c r="I15" s="101">
        <f>+SUM(K15,+M15,O15+P15)</f>
        <v>24917</v>
      </c>
      <c r="J15" s="102">
        <f>IF(D15&gt;0,I15/D15*100,"-")</f>
        <v>86.87027158944322</v>
      </c>
      <c r="K15" s="101">
        <v>12065</v>
      </c>
      <c r="L15" s="102">
        <f>IF(D15&gt;0,K15/D15*100,"-")</f>
        <v>42.063243035944637</v>
      </c>
      <c r="M15" s="101">
        <v>0</v>
      </c>
      <c r="N15" s="102">
        <f>IF(D15&gt;0,M15/D15*100,"-")</f>
        <v>0</v>
      </c>
      <c r="O15" s="123">
        <v>52</v>
      </c>
      <c r="P15" s="101">
        <f>SUM(Q15:S15)</f>
        <v>12800</v>
      </c>
      <c r="Q15" s="101">
        <v>2053</v>
      </c>
      <c r="R15" s="101">
        <v>10747</v>
      </c>
      <c r="S15" s="101">
        <v>0</v>
      </c>
      <c r="T15" s="102">
        <f>IF(D15&gt;0,P15/D15*100,"-")</f>
        <v>44.62573649897152</v>
      </c>
      <c r="U15" s="101">
        <v>953</v>
      </c>
      <c r="V15" s="99" t="s">
        <v>263</v>
      </c>
      <c r="W15" s="99"/>
      <c r="X15" s="99"/>
      <c r="Y15" s="99"/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21</v>
      </c>
      <c r="B16" s="100" t="s">
        <v>278</v>
      </c>
      <c r="C16" s="99" t="s">
        <v>279</v>
      </c>
      <c r="D16" s="101">
        <f>+SUM(E16,+I16)</f>
        <v>27968</v>
      </c>
      <c r="E16" s="101">
        <f>+SUM(G16+H16)</f>
        <v>6114</v>
      </c>
      <c r="F16" s="125">
        <f>IF(D16&gt;0,E16/D16*100,"-")</f>
        <v>21.860697940503432</v>
      </c>
      <c r="G16" s="101">
        <v>6114</v>
      </c>
      <c r="H16" s="101">
        <v>0</v>
      </c>
      <c r="I16" s="101">
        <f>+SUM(K16,+M16,O16+P16)</f>
        <v>21854</v>
      </c>
      <c r="J16" s="102">
        <f>IF(D16&gt;0,I16/D16*100,"-")</f>
        <v>78.139302059496558</v>
      </c>
      <c r="K16" s="101">
        <v>14251</v>
      </c>
      <c r="L16" s="102">
        <f>IF(D16&gt;0,K16/D16*100,"-")</f>
        <v>50.954662471395885</v>
      </c>
      <c r="M16" s="101">
        <v>0</v>
      </c>
      <c r="N16" s="102">
        <f>IF(D16&gt;0,M16/D16*100,"-")</f>
        <v>0</v>
      </c>
      <c r="O16" s="123">
        <v>1200</v>
      </c>
      <c r="P16" s="101">
        <f>SUM(Q16:S16)</f>
        <v>6403</v>
      </c>
      <c r="Q16" s="101">
        <v>593</v>
      </c>
      <c r="R16" s="101">
        <v>5810</v>
      </c>
      <c r="S16" s="101">
        <v>0</v>
      </c>
      <c r="T16" s="102">
        <f>IF(D16&gt;0,P16/D16*100,"-")</f>
        <v>22.894021739130434</v>
      </c>
      <c r="U16" s="101">
        <v>271</v>
      </c>
      <c r="V16" s="99"/>
      <c r="W16" s="99"/>
      <c r="X16" s="99"/>
      <c r="Y16" s="99" t="s">
        <v>263</v>
      </c>
      <c r="Z16" s="99"/>
      <c r="AA16" s="99" t="s">
        <v>263</v>
      </c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21</v>
      </c>
      <c r="B17" s="100" t="s">
        <v>280</v>
      </c>
      <c r="C17" s="99" t="s">
        <v>281</v>
      </c>
      <c r="D17" s="101">
        <f>+SUM(E17,+I17)</f>
        <v>32853</v>
      </c>
      <c r="E17" s="101">
        <f>+SUM(G17+H17)</f>
        <v>4223</v>
      </c>
      <c r="F17" s="125">
        <f>IF(D17&gt;0,E17/D17*100,"-")</f>
        <v>12.854229446321494</v>
      </c>
      <c r="G17" s="101">
        <v>3964</v>
      </c>
      <c r="H17" s="101">
        <v>259</v>
      </c>
      <c r="I17" s="101">
        <f>+SUM(K17,+M17,O17+P17)</f>
        <v>28630</v>
      </c>
      <c r="J17" s="102">
        <f>IF(D17&gt;0,I17/D17*100,"-")</f>
        <v>87.145770553678503</v>
      </c>
      <c r="K17" s="101">
        <v>23569</v>
      </c>
      <c r="L17" s="102">
        <f>IF(D17&gt;0,K17/D17*100,"-")</f>
        <v>71.740784707637047</v>
      </c>
      <c r="M17" s="101">
        <v>0</v>
      </c>
      <c r="N17" s="102">
        <f>IF(D17&gt;0,M17/D17*100,"-")</f>
        <v>0</v>
      </c>
      <c r="O17" s="123">
        <v>911</v>
      </c>
      <c r="P17" s="101">
        <f>SUM(Q17:S17)</f>
        <v>4150</v>
      </c>
      <c r="Q17" s="101">
        <v>499</v>
      </c>
      <c r="R17" s="101">
        <v>3651</v>
      </c>
      <c r="S17" s="101">
        <v>0</v>
      </c>
      <c r="T17" s="102">
        <f>IF(D17&gt;0,P17/D17*100,"-")</f>
        <v>12.632027516512951</v>
      </c>
      <c r="U17" s="101">
        <v>592</v>
      </c>
      <c r="V17" s="99" t="s">
        <v>263</v>
      </c>
      <c r="W17" s="99"/>
      <c r="X17" s="99"/>
      <c r="Y17" s="99"/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21</v>
      </c>
      <c r="B18" s="100" t="s">
        <v>282</v>
      </c>
      <c r="C18" s="99" t="s">
        <v>283</v>
      </c>
      <c r="D18" s="101">
        <f>+SUM(E18,+I18)</f>
        <v>36772</v>
      </c>
      <c r="E18" s="101">
        <f>+SUM(G18+H18)</f>
        <v>6788</v>
      </c>
      <c r="F18" s="125">
        <f>IF(D18&gt;0,E18/D18*100,"-")</f>
        <v>18.459697595996953</v>
      </c>
      <c r="G18" s="101">
        <v>6738</v>
      </c>
      <c r="H18" s="101">
        <v>50</v>
      </c>
      <c r="I18" s="101">
        <f>+SUM(K18,+M18,O18+P18)</f>
        <v>29984</v>
      </c>
      <c r="J18" s="102">
        <f>IF(D18&gt;0,I18/D18*100,"-")</f>
        <v>81.540302404003057</v>
      </c>
      <c r="K18" s="101">
        <v>12984</v>
      </c>
      <c r="L18" s="102">
        <f>IF(D18&gt;0,K18/D18*100,"-")</f>
        <v>35.309474600239312</v>
      </c>
      <c r="M18" s="101">
        <v>0</v>
      </c>
      <c r="N18" s="102">
        <f>IF(D18&gt;0,M18/D18*100,"-")</f>
        <v>0</v>
      </c>
      <c r="O18" s="123">
        <v>3091</v>
      </c>
      <c r="P18" s="101">
        <f>SUM(Q18:S18)</f>
        <v>13909</v>
      </c>
      <c r="Q18" s="101">
        <v>1764</v>
      </c>
      <c r="R18" s="101">
        <v>12145</v>
      </c>
      <c r="S18" s="101">
        <v>0</v>
      </c>
      <c r="T18" s="102">
        <f>IF(D18&gt;0,P18/D18*100,"-")</f>
        <v>37.824975524855873</v>
      </c>
      <c r="U18" s="101">
        <v>483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21</v>
      </c>
      <c r="B19" s="100" t="s">
        <v>284</v>
      </c>
      <c r="C19" s="99" t="s">
        <v>285</v>
      </c>
      <c r="D19" s="101">
        <f>+SUM(E19,+I19)</f>
        <v>42383</v>
      </c>
      <c r="E19" s="101">
        <f>+SUM(G19+H19)</f>
        <v>3706</v>
      </c>
      <c r="F19" s="125">
        <f>IF(D19&gt;0,E19/D19*100,"-")</f>
        <v>8.7440719156265487</v>
      </c>
      <c r="G19" s="101">
        <v>3706</v>
      </c>
      <c r="H19" s="101">
        <v>0</v>
      </c>
      <c r="I19" s="101">
        <f>+SUM(K19,+M19,O19+P19)</f>
        <v>38677</v>
      </c>
      <c r="J19" s="102">
        <f>IF(D19&gt;0,I19/D19*100,"-")</f>
        <v>91.255928084373451</v>
      </c>
      <c r="K19" s="101">
        <v>32013</v>
      </c>
      <c r="L19" s="102">
        <f>IF(D19&gt;0,K19/D19*100,"-")</f>
        <v>75.532642804898188</v>
      </c>
      <c r="M19" s="101">
        <v>0</v>
      </c>
      <c r="N19" s="102">
        <f>IF(D19&gt;0,M19/D19*100,"-")</f>
        <v>0</v>
      </c>
      <c r="O19" s="123">
        <v>620</v>
      </c>
      <c r="P19" s="101">
        <f>SUM(Q19:S19)</f>
        <v>6044</v>
      </c>
      <c r="Q19" s="101">
        <v>1482</v>
      </c>
      <c r="R19" s="101">
        <v>4562</v>
      </c>
      <c r="S19" s="101">
        <v>0</v>
      </c>
      <c r="T19" s="102">
        <f>IF(D19&gt;0,P19/D19*100,"-")</f>
        <v>14.260434608215558</v>
      </c>
      <c r="U19" s="101">
        <v>517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21</v>
      </c>
      <c r="B20" s="100" t="s">
        <v>286</v>
      </c>
      <c r="C20" s="99" t="s">
        <v>287</v>
      </c>
      <c r="D20" s="101">
        <f>+SUM(E20,+I20)</f>
        <v>43598</v>
      </c>
      <c r="E20" s="101">
        <f>+SUM(G20+H20)</f>
        <v>10493</v>
      </c>
      <c r="F20" s="125">
        <f>IF(D20&gt;0,E20/D20*100,"-")</f>
        <v>24.067617780632141</v>
      </c>
      <c r="G20" s="101">
        <v>10485</v>
      </c>
      <c r="H20" s="101">
        <v>8</v>
      </c>
      <c r="I20" s="101">
        <f>+SUM(K20,+M20,O20+P20)</f>
        <v>33105</v>
      </c>
      <c r="J20" s="102">
        <f>IF(D20&gt;0,I20/D20*100,"-")</f>
        <v>75.932382219367852</v>
      </c>
      <c r="K20" s="101">
        <v>11520</v>
      </c>
      <c r="L20" s="102">
        <f>IF(D20&gt;0,K20/D20*100,"-")</f>
        <v>26.423230423413919</v>
      </c>
      <c r="M20" s="101">
        <v>0</v>
      </c>
      <c r="N20" s="102">
        <f>IF(D20&gt;0,M20/D20*100,"-")</f>
        <v>0</v>
      </c>
      <c r="O20" s="123">
        <v>3921</v>
      </c>
      <c r="P20" s="101">
        <f>SUM(Q20:S20)</f>
        <v>17664</v>
      </c>
      <c r="Q20" s="101">
        <v>2316</v>
      </c>
      <c r="R20" s="101">
        <v>15348</v>
      </c>
      <c r="S20" s="101">
        <v>0</v>
      </c>
      <c r="T20" s="102">
        <f>IF(D20&gt;0,P20/D20*100,"-")</f>
        <v>40.515619982568005</v>
      </c>
      <c r="U20" s="101">
        <v>335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21</v>
      </c>
      <c r="B21" s="100" t="s">
        <v>288</v>
      </c>
      <c r="C21" s="99" t="s">
        <v>289</v>
      </c>
      <c r="D21" s="101">
        <f>+SUM(E21,+I21)</f>
        <v>26635</v>
      </c>
      <c r="E21" s="101">
        <f>+SUM(G21+H21)</f>
        <v>3240</v>
      </c>
      <c r="F21" s="125">
        <f>IF(D21&gt;0,E21/D21*100,"-")</f>
        <v>12.164445278768538</v>
      </c>
      <c r="G21" s="101">
        <v>3240</v>
      </c>
      <c r="H21" s="101">
        <v>0</v>
      </c>
      <c r="I21" s="101">
        <f>+SUM(K21,+M21,O21+P21)</f>
        <v>23395</v>
      </c>
      <c r="J21" s="102">
        <f>IF(D21&gt;0,I21/D21*100,"-")</f>
        <v>87.83555472123146</v>
      </c>
      <c r="K21" s="101">
        <v>20299</v>
      </c>
      <c r="L21" s="102">
        <f>IF(D21&gt;0,K21/D21*100,"-")</f>
        <v>76.211751454852646</v>
      </c>
      <c r="M21" s="101">
        <v>0</v>
      </c>
      <c r="N21" s="102">
        <f>IF(D21&gt;0,M21/D21*100,"-")</f>
        <v>0</v>
      </c>
      <c r="O21" s="123">
        <v>2263</v>
      </c>
      <c r="P21" s="101">
        <f>SUM(Q21:S21)</f>
        <v>833</v>
      </c>
      <c r="Q21" s="101">
        <v>0</v>
      </c>
      <c r="R21" s="101">
        <v>833</v>
      </c>
      <c r="S21" s="101">
        <v>0</v>
      </c>
      <c r="T21" s="102">
        <f>IF(D21&gt;0,P21/D21*100,"-")</f>
        <v>3.1274638633377134</v>
      </c>
      <c r="U21" s="101">
        <v>460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21</v>
      </c>
      <c r="B22" s="100" t="s">
        <v>290</v>
      </c>
      <c r="C22" s="99" t="s">
        <v>291</v>
      </c>
      <c r="D22" s="101">
        <f>+SUM(E22,+I22)</f>
        <v>33673</v>
      </c>
      <c r="E22" s="101">
        <f>+SUM(G22+H22)</f>
        <v>7363</v>
      </c>
      <c r="F22" s="125">
        <f>IF(D22&gt;0,E22/D22*100,"-")</f>
        <v>21.866183589225791</v>
      </c>
      <c r="G22" s="101">
        <v>7300</v>
      </c>
      <c r="H22" s="101">
        <v>63</v>
      </c>
      <c r="I22" s="101">
        <f>+SUM(K22,+M22,O22+P22)</f>
        <v>26310</v>
      </c>
      <c r="J22" s="102">
        <f>IF(D22&gt;0,I22/D22*100,"-")</f>
        <v>78.133816410774216</v>
      </c>
      <c r="K22" s="101">
        <v>21041</v>
      </c>
      <c r="L22" s="102">
        <f>IF(D22&gt;0,K22/D22*100,"-")</f>
        <v>62.486264960057014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5269</v>
      </c>
      <c r="Q22" s="101">
        <v>1269</v>
      </c>
      <c r="R22" s="101">
        <v>4000</v>
      </c>
      <c r="S22" s="101">
        <v>0</v>
      </c>
      <c r="T22" s="102">
        <f>IF(D22&gt;0,P22/D22*100,"-")</f>
        <v>15.647551450717193</v>
      </c>
      <c r="U22" s="101">
        <v>283</v>
      </c>
      <c r="V22" s="99" t="s">
        <v>263</v>
      </c>
      <c r="W22" s="99"/>
      <c r="X22" s="99"/>
      <c r="Y22" s="99"/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21</v>
      </c>
      <c r="B23" s="100" t="s">
        <v>292</v>
      </c>
      <c r="C23" s="99" t="s">
        <v>293</v>
      </c>
      <c r="D23" s="101">
        <f>+SUM(E23,+I23)</f>
        <v>13717</v>
      </c>
      <c r="E23" s="101">
        <f>+SUM(G23+H23)</f>
        <v>470</v>
      </c>
      <c r="F23" s="125">
        <f>IF(D23&gt;0,E23/D23*100,"-")</f>
        <v>3.4264051906393527</v>
      </c>
      <c r="G23" s="101">
        <v>0</v>
      </c>
      <c r="H23" s="101">
        <v>470</v>
      </c>
      <c r="I23" s="101">
        <f>+SUM(K23,+M23,O23+P23)</f>
        <v>13247</v>
      </c>
      <c r="J23" s="102">
        <f>IF(D23&gt;0,I23/D23*100,"-")</f>
        <v>96.573594809360657</v>
      </c>
      <c r="K23" s="101">
        <v>12544</v>
      </c>
      <c r="L23" s="102">
        <f>IF(D23&gt;0,K23/D23*100,"-")</f>
        <v>91.448567471021363</v>
      </c>
      <c r="M23" s="101">
        <v>0</v>
      </c>
      <c r="N23" s="102">
        <f>IF(D23&gt;0,M23/D23*100,"-")</f>
        <v>0</v>
      </c>
      <c r="O23" s="123">
        <v>610</v>
      </c>
      <c r="P23" s="101">
        <f>SUM(Q23:S23)</f>
        <v>93</v>
      </c>
      <c r="Q23" s="101">
        <v>0</v>
      </c>
      <c r="R23" s="101">
        <v>93</v>
      </c>
      <c r="S23" s="101">
        <v>0</v>
      </c>
      <c r="T23" s="102">
        <f>IF(D23&gt;0,P23/D23*100,"-")</f>
        <v>0.67799081431799957</v>
      </c>
      <c r="U23" s="101">
        <v>285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21</v>
      </c>
      <c r="B24" s="100" t="s">
        <v>294</v>
      </c>
      <c r="C24" s="99" t="s">
        <v>295</v>
      </c>
      <c r="D24" s="101">
        <f>+SUM(E24,+I24)</f>
        <v>12730</v>
      </c>
      <c r="E24" s="101">
        <f>+SUM(G24+H24)</f>
        <v>125</v>
      </c>
      <c r="F24" s="125">
        <f>IF(D24&gt;0,E24/D24*100,"-")</f>
        <v>0.98193244304791827</v>
      </c>
      <c r="G24" s="101">
        <v>125</v>
      </c>
      <c r="H24" s="101">
        <v>0</v>
      </c>
      <c r="I24" s="101">
        <f>+SUM(K24,+M24,O24+P24)</f>
        <v>12605</v>
      </c>
      <c r="J24" s="102">
        <f>IF(D24&gt;0,I24/D24*100,"-")</f>
        <v>99.018067556952076</v>
      </c>
      <c r="K24" s="101">
        <v>12209</v>
      </c>
      <c r="L24" s="102">
        <f>IF(D24&gt;0,K24/D24*100,"-")</f>
        <v>95.907305577376277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396</v>
      </c>
      <c r="Q24" s="101">
        <v>209</v>
      </c>
      <c r="R24" s="101">
        <v>187</v>
      </c>
      <c r="S24" s="101">
        <v>0</v>
      </c>
      <c r="T24" s="102">
        <f>IF(D24&gt;0,P24/D24*100,"-")</f>
        <v>3.1107619795758055</v>
      </c>
      <c r="U24" s="101">
        <v>67</v>
      </c>
      <c r="V24" s="99" t="s">
        <v>263</v>
      </c>
      <c r="W24" s="99"/>
      <c r="X24" s="99"/>
      <c r="Y24" s="99"/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21</v>
      </c>
      <c r="B25" s="100" t="s">
        <v>296</v>
      </c>
      <c r="C25" s="99" t="s">
        <v>297</v>
      </c>
      <c r="D25" s="101">
        <f>+SUM(E25,+I25)</f>
        <v>11086</v>
      </c>
      <c r="E25" s="101">
        <f>+SUM(G25+H25)</f>
        <v>3104</v>
      </c>
      <c r="F25" s="125">
        <f>IF(D25&gt;0,E25/D25*100,"-")</f>
        <v>27.999278369114201</v>
      </c>
      <c r="G25" s="101">
        <v>3104</v>
      </c>
      <c r="H25" s="101">
        <v>0</v>
      </c>
      <c r="I25" s="101">
        <f>+SUM(K25,+M25,O25+P25)</f>
        <v>7982</v>
      </c>
      <c r="J25" s="102">
        <f>IF(D25&gt;0,I25/D25*100,"-")</f>
        <v>72.000721630885806</v>
      </c>
      <c r="K25" s="101">
        <v>5683</v>
      </c>
      <c r="L25" s="102">
        <f>IF(D25&gt;0,K25/D25*100,"-")</f>
        <v>51.262854050153351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2299</v>
      </c>
      <c r="Q25" s="101">
        <v>288</v>
      </c>
      <c r="R25" s="101">
        <v>2011</v>
      </c>
      <c r="S25" s="101">
        <v>0</v>
      </c>
      <c r="T25" s="102">
        <f>IF(D25&gt;0,P25/D25*100,"-")</f>
        <v>20.737867580732456</v>
      </c>
      <c r="U25" s="101">
        <v>145</v>
      </c>
      <c r="V25" s="99" t="s">
        <v>263</v>
      </c>
      <c r="W25" s="99"/>
      <c r="X25" s="99"/>
      <c r="Y25" s="99"/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21</v>
      </c>
      <c r="B26" s="100" t="s">
        <v>298</v>
      </c>
      <c r="C26" s="99" t="s">
        <v>299</v>
      </c>
      <c r="D26" s="101">
        <f>+SUM(E26,+I26)</f>
        <v>13796</v>
      </c>
      <c r="E26" s="101">
        <f>+SUM(G26+H26)</f>
        <v>2340</v>
      </c>
      <c r="F26" s="125">
        <f>IF(D26&gt;0,E26/D26*100,"-")</f>
        <v>16.961438097999419</v>
      </c>
      <c r="G26" s="101">
        <v>2340</v>
      </c>
      <c r="H26" s="101">
        <v>0</v>
      </c>
      <c r="I26" s="101">
        <f>+SUM(K26,+M26,O26+P26)</f>
        <v>11456</v>
      </c>
      <c r="J26" s="102">
        <f>IF(D26&gt;0,I26/D26*100,"-")</f>
        <v>83.038561902000581</v>
      </c>
      <c r="K26" s="101">
        <v>10041</v>
      </c>
      <c r="L26" s="102">
        <f>IF(D26&gt;0,K26/D26*100,"-")</f>
        <v>72.781965787184689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1415</v>
      </c>
      <c r="Q26" s="101">
        <v>538</v>
      </c>
      <c r="R26" s="101">
        <v>877</v>
      </c>
      <c r="S26" s="101">
        <v>0</v>
      </c>
      <c r="T26" s="102">
        <f>IF(D26&gt;0,P26/D26*100,"-")</f>
        <v>10.256596114815888</v>
      </c>
      <c r="U26" s="101">
        <v>337</v>
      </c>
      <c r="V26" s="99" t="s">
        <v>263</v>
      </c>
      <c r="W26" s="99"/>
      <c r="X26" s="99"/>
      <c r="Y26" s="99"/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21</v>
      </c>
      <c r="B27" s="100" t="s">
        <v>300</v>
      </c>
      <c r="C27" s="99" t="s">
        <v>301</v>
      </c>
      <c r="D27" s="101">
        <f>+SUM(E27,+I27)</f>
        <v>880</v>
      </c>
      <c r="E27" s="101">
        <f>+SUM(G27+H27)</f>
        <v>36</v>
      </c>
      <c r="F27" s="125">
        <f>IF(D27&gt;0,E27/D27*100,"-")</f>
        <v>4.0909090909090908</v>
      </c>
      <c r="G27" s="101">
        <v>36</v>
      </c>
      <c r="H27" s="101">
        <v>0</v>
      </c>
      <c r="I27" s="101">
        <f>+SUM(K27,+M27,O27+P27)</f>
        <v>844</v>
      </c>
      <c r="J27" s="102">
        <f>IF(D27&gt;0,I27/D27*100,"-")</f>
        <v>95.909090909090907</v>
      </c>
      <c r="K27" s="101">
        <v>640</v>
      </c>
      <c r="L27" s="102">
        <f>IF(D27&gt;0,K27/D27*100,"-")</f>
        <v>72.727272727272734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204</v>
      </c>
      <c r="Q27" s="101">
        <v>0</v>
      </c>
      <c r="R27" s="101">
        <v>204</v>
      </c>
      <c r="S27" s="101">
        <v>0</v>
      </c>
      <c r="T27" s="102">
        <f>IF(D27&gt;0,P27/D27*100,"-")</f>
        <v>23.18181818181818</v>
      </c>
      <c r="U27" s="101">
        <v>14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21</v>
      </c>
      <c r="B28" s="100" t="s">
        <v>302</v>
      </c>
      <c r="C28" s="99" t="s">
        <v>303</v>
      </c>
      <c r="D28" s="101">
        <f>+SUM(E28,+I28)</f>
        <v>12617</v>
      </c>
      <c r="E28" s="101">
        <f>+SUM(G28+H28)</f>
        <v>2063</v>
      </c>
      <c r="F28" s="125">
        <f>IF(D28&gt;0,E28/D28*100,"-")</f>
        <v>16.350955060632479</v>
      </c>
      <c r="G28" s="101">
        <v>2060</v>
      </c>
      <c r="H28" s="101">
        <v>3</v>
      </c>
      <c r="I28" s="101">
        <f>+SUM(K28,+M28,O28+P28)</f>
        <v>10554</v>
      </c>
      <c r="J28" s="102">
        <f>IF(D28&gt;0,I28/D28*100,"-")</f>
        <v>83.649044939367528</v>
      </c>
      <c r="K28" s="101">
        <v>5998</v>
      </c>
      <c r="L28" s="102">
        <f>IF(D28&gt;0,K28/D28*100,"-")</f>
        <v>47.539034635808832</v>
      </c>
      <c r="M28" s="101">
        <v>0</v>
      </c>
      <c r="N28" s="102">
        <f>IF(D28&gt;0,M28/D28*100,"-")</f>
        <v>0</v>
      </c>
      <c r="O28" s="123">
        <v>1844</v>
      </c>
      <c r="P28" s="101">
        <f>SUM(Q28:S28)</f>
        <v>2712</v>
      </c>
      <c r="Q28" s="101">
        <v>381</v>
      </c>
      <c r="R28" s="101">
        <v>2316</v>
      </c>
      <c r="S28" s="101">
        <v>15</v>
      </c>
      <c r="T28" s="102">
        <f>IF(D28&gt;0,P28/D28*100,"-")</f>
        <v>21.494808591582785</v>
      </c>
      <c r="U28" s="101">
        <v>112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21</v>
      </c>
      <c r="B29" s="100" t="s">
        <v>304</v>
      </c>
      <c r="C29" s="99" t="s">
        <v>305</v>
      </c>
      <c r="D29" s="101">
        <f>+SUM(E29,+I29)</f>
        <v>11001</v>
      </c>
      <c r="E29" s="101">
        <f>+SUM(G29+H29)</f>
        <v>606</v>
      </c>
      <c r="F29" s="125">
        <f>IF(D29&gt;0,E29/D29*100,"-")</f>
        <v>5.5085901281701659</v>
      </c>
      <c r="G29" s="101">
        <v>606</v>
      </c>
      <c r="H29" s="101">
        <v>0</v>
      </c>
      <c r="I29" s="101">
        <f>+SUM(K29,+M29,O29+P29)</f>
        <v>10395</v>
      </c>
      <c r="J29" s="102">
        <f>IF(D29&gt;0,I29/D29*100,"-")</f>
        <v>94.491409871829831</v>
      </c>
      <c r="K29" s="101">
        <v>9475</v>
      </c>
      <c r="L29" s="102">
        <f>IF(D29&gt;0,K29/D29*100,"-")</f>
        <v>86.128533769657295</v>
      </c>
      <c r="M29" s="101">
        <v>0</v>
      </c>
      <c r="N29" s="102">
        <f>IF(D29&gt;0,M29/D29*100,"-")</f>
        <v>0</v>
      </c>
      <c r="O29" s="123">
        <v>661</v>
      </c>
      <c r="P29" s="101">
        <f>SUM(Q29:S29)</f>
        <v>259</v>
      </c>
      <c r="Q29" s="101">
        <v>48</v>
      </c>
      <c r="R29" s="101">
        <v>211</v>
      </c>
      <c r="S29" s="101">
        <v>0</v>
      </c>
      <c r="T29" s="102">
        <f>IF(D29&gt;0,P29/D29*100,"-")</f>
        <v>2.3543314244159621</v>
      </c>
      <c r="U29" s="101">
        <v>74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21</v>
      </c>
      <c r="B30" s="100" t="s">
        <v>306</v>
      </c>
      <c r="C30" s="99" t="s">
        <v>307</v>
      </c>
      <c r="D30" s="101">
        <f>+SUM(E30,+I30)</f>
        <v>5749</v>
      </c>
      <c r="E30" s="101">
        <f>+SUM(G30+H30)</f>
        <v>0</v>
      </c>
      <c r="F30" s="125">
        <f>IF(D30&gt;0,E30/D30*100,"-")</f>
        <v>0</v>
      </c>
      <c r="G30" s="101">
        <v>0</v>
      </c>
      <c r="H30" s="101">
        <v>0</v>
      </c>
      <c r="I30" s="101">
        <f>+SUM(K30,+M30,O30+P30)</f>
        <v>5749</v>
      </c>
      <c r="J30" s="102">
        <f>IF(D30&gt;0,I30/D30*100,"-")</f>
        <v>100</v>
      </c>
      <c r="K30" s="101">
        <v>4330</v>
      </c>
      <c r="L30" s="102">
        <f>IF(D30&gt;0,K30/D30*100,"-")</f>
        <v>75.317446512436945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1419</v>
      </c>
      <c r="Q30" s="101">
        <v>0</v>
      </c>
      <c r="R30" s="101">
        <v>1419</v>
      </c>
      <c r="S30" s="101">
        <v>0</v>
      </c>
      <c r="T30" s="102">
        <f>IF(D30&gt;0,P30/D30*100,"-")</f>
        <v>24.682553487563055</v>
      </c>
      <c r="U30" s="101">
        <v>37</v>
      </c>
      <c r="V30" s="99"/>
      <c r="W30" s="99"/>
      <c r="X30" s="99"/>
      <c r="Y30" s="99" t="s">
        <v>263</v>
      </c>
      <c r="Z30" s="99"/>
      <c r="AA30" s="99"/>
      <c r="AB30" s="99"/>
      <c r="AC30" s="99" t="s">
        <v>263</v>
      </c>
      <c r="AD30" s="206" t="s">
        <v>262</v>
      </c>
      <c r="AE30" s="207"/>
    </row>
    <row r="31" spans="1:31" s="103" customFormat="1" ht="13.5" customHeight="1">
      <c r="A31" s="99" t="s">
        <v>21</v>
      </c>
      <c r="B31" s="100" t="s">
        <v>308</v>
      </c>
      <c r="C31" s="99" t="s">
        <v>309</v>
      </c>
      <c r="D31" s="101">
        <f>+SUM(E31,+I31)</f>
        <v>1411</v>
      </c>
      <c r="E31" s="101">
        <f>+SUM(G31+H31)</f>
        <v>77</v>
      </c>
      <c r="F31" s="125">
        <f>IF(D31&gt;0,E31/D31*100,"-")</f>
        <v>5.4571226080793762</v>
      </c>
      <c r="G31" s="101">
        <v>0</v>
      </c>
      <c r="H31" s="101">
        <v>77</v>
      </c>
      <c r="I31" s="101">
        <f>+SUM(K31,+M31,O31+P31)</f>
        <v>1334</v>
      </c>
      <c r="J31" s="102">
        <f>IF(D31&gt;0,I31/D31*100,"-")</f>
        <v>94.542877391920626</v>
      </c>
      <c r="K31" s="101">
        <v>0</v>
      </c>
      <c r="L31" s="102">
        <f>IF(D31&gt;0,K31/D31*100,"-")</f>
        <v>0</v>
      </c>
      <c r="M31" s="101">
        <v>0</v>
      </c>
      <c r="N31" s="102">
        <f>IF(D31&gt;0,M31/D31*100,"-")</f>
        <v>0</v>
      </c>
      <c r="O31" s="123">
        <v>1332</v>
      </c>
      <c r="P31" s="101">
        <f>SUM(Q31:S31)</f>
        <v>2</v>
      </c>
      <c r="Q31" s="101">
        <v>0</v>
      </c>
      <c r="R31" s="101">
        <v>2</v>
      </c>
      <c r="S31" s="101">
        <v>0</v>
      </c>
      <c r="T31" s="102">
        <f>IF(D31&gt;0,P31/D31*100,"-")</f>
        <v>0.14174344436569808</v>
      </c>
      <c r="U31" s="101">
        <v>0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21</v>
      </c>
      <c r="B32" s="100" t="s">
        <v>310</v>
      </c>
      <c r="C32" s="99" t="s">
        <v>311</v>
      </c>
      <c r="D32" s="101">
        <f>+SUM(E32,+I32)</f>
        <v>4621</v>
      </c>
      <c r="E32" s="101">
        <f>+SUM(G32+H32)</f>
        <v>1000</v>
      </c>
      <c r="F32" s="125">
        <f>IF(D32&gt;0,E32/D32*100,"-")</f>
        <v>21.640337589266391</v>
      </c>
      <c r="G32" s="101">
        <v>972</v>
      </c>
      <c r="H32" s="101">
        <v>28</v>
      </c>
      <c r="I32" s="101">
        <f>+SUM(K32,+M32,O32+P32)</f>
        <v>3621</v>
      </c>
      <c r="J32" s="102">
        <f>IF(D32&gt;0,I32/D32*100,"-")</f>
        <v>78.359662410733605</v>
      </c>
      <c r="K32" s="101">
        <v>2145</v>
      </c>
      <c r="L32" s="102">
        <f>IF(D32&gt;0,K32/D32*100,"-")</f>
        <v>46.418524128976415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1476</v>
      </c>
      <c r="Q32" s="101">
        <v>198</v>
      </c>
      <c r="R32" s="101">
        <v>1278</v>
      </c>
      <c r="S32" s="101">
        <v>0</v>
      </c>
      <c r="T32" s="102">
        <f>IF(D32&gt;0,P32/D32*100,"-")</f>
        <v>31.941138281757198</v>
      </c>
      <c r="U32" s="101">
        <v>31</v>
      </c>
      <c r="V32" s="99" t="s">
        <v>263</v>
      </c>
      <c r="W32" s="99"/>
      <c r="X32" s="99"/>
      <c r="Y32" s="99"/>
      <c r="Z32" s="99"/>
      <c r="AA32" s="99"/>
      <c r="AB32" s="99"/>
      <c r="AC32" s="99" t="s">
        <v>263</v>
      </c>
      <c r="AD32" s="206" t="s">
        <v>262</v>
      </c>
      <c r="AE32" s="207"/>
    </row>
    <row r="33" spans="1:31" s="103" customFormat="1" ht="13.5" customHeight="1">
      <c r="A33" s="99" t="s">
        <v>21</v>
      </c>
      <c r="B33" s="100" t="s">
        <v>312</v>
      </c>
      <c r="C33" s="99" t="s">
        <v>313</v>
      </c>
      <c r="D33" s="101">
        <f>+SUM(E33,+I33)</f>
        <v>13592</v>
      </c>
      <c r="E33" s="101">
        <f>+SUM(G33+H33)</f>
        <v>3254</v>
      </c>
      <c r="F33" s="125">
        <f>IF(D33&gt;0,E33/D33*100,"-")</f>
        <v>23.940553266627429</v>
      </c>
      <c r="G33" s="101">
        <v>3254</v>
      </c>
      <c r="H33" s="101">
        <v>0</v>
      </c>
      <c r="I33" s="101">
        <f>+SUM(K33,+M33,O33+P33)</f>
        <v>10338</v>
      </c>
      <c r="J33" s="102">
        <f>IF(D33&gt;0,I33/D33*100,"-")</f>
        <v>76.059446733372567</v>
      </c>
      <c r="K33" s="101">
        <v>4192</v>
      </c>
      <c r="L33" s="102">
        <f>IF(D33&gt;0,K33/D33*100,"-")</f>
        <v>30.841671571512652</v>
      </c>
      <c r="M33" s="101">
        <v>0</v>
      </c>
      <c r="N33" s="102">
        <f>IF(D33&gt;0,M33/D33*100,"-")</f>
        <v>0</v>
      </c>
      <c r="O33" s="123">
        <v>1338</v>
      </c>
      <c r="P33" s="101">
        <f>SUM(Q33:S33)</f>
        <v>4808</v>
      </c>
      <c r="Q33" s="101">
        <v>595</v>
      </c>
      <c r="R33" s="101">
        <v>4213</v>
      </c>
      <c r="S33" s="101">
        <v>0</v>
      </c>
      <c r="T33" s="102">
        <f>IF(D33&gt;0,P33/D33*100,"-")</f>
        <v>35.373749264273101</v>
      </c>
      <c r="U33" s="101">
        <v>142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>
      <c r="A34" s="99" t="s">
        <v>21</v>
      </c>
      <c r="B34" s="100" t="s">
        <v>314</v>
      </c>
      <c r="C34" s="99" t="s">
        <v>315</v>
      </c>
      <c r="D34" s="101">
        <f>+SUM(E34,+I34)</f>
        <v>10742</v>
      </c>
      <c r="E34" s="101">
        <f>+SUM(G34+H34)</f>
        <v>2425</v>
      </c>
      <c r="F34" s="125">
        <f>IF(D34&gt;0,E34/D34*100,"-")</f>
        <v>22.574939489852913</v>
      </c>
      <c r="G34" s="101">
        <v>2293</v>
      </c>
      <c r="H34" s="101">
        <v>132</v>
      </c>
      <c r="I34" s="101">
        <f>+SUM(K34,+M34,O34+P34)</f>
        <v>8317</v>
      </c>
      <c r="J34" s="102">
        <f>IF(D34&gt;0,I34/D34*100,"-")</f>
        <v>77.425060510147077</v>
      </c>
      <c r="K34" s="101">
        <v>1592</v>
      </c>
      <c r="L34" s="102">
        <f>IF(D34&gt;0,K34/D34*100,"-")</f>
        <v>14.820331409420964</v>
      </c>
      <c r="M34" s="101">
        <v>0</v>
      </c>
      <c r="N34" s="102">
        <f>IF(D34&gt;0,M34/D34*100,"-")</f>
        <v>0</v>
      </c>
      <c r="O34" s="123">
        <v>922</v>
      </c>
      <c r="P34" s="101">
        <f>SUM(Q34:S34)</f>
        <v>5803</v>
      </c>
      <c r="Q34" s="101">
        <v>1184</v>
      </c>
      <c r="R34" s="101">
        <v>4619</v>
      </c>
      <c r="S34" s="101">
        <v>0</v>
      </c>
      <c r="T34" s="102">
        <f>IF(D34&gt;0,P34/D34*100,"-")</f>
        <v>54.021597467883076</v>
      </c>
      <c r="U34" s="101">
        <v>226</v>
      </c>
      <c r="V34" s="99" t="s">
        <v>263</v>
      </c>
      <c r="W34" s="99"/>
      <c r="X34" s="99"/>
      <c r="Y34" s="99"/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34">
    <sortCondition ref="A8:A34"/>
    <sortCondition ref="B8:B34"/>
    <sortCondition ref="C8:C34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岡山県</v>
      </c>
      <c r="B7" s="105" t="str">
        <f>水洗化人口等!B7</f>
        <v>33000</v>
      </c>
      <c r="C7" s="104" t="s">
        <v>199</v>
      </c>
      <c r="D7" s="106">
        <f>SUM(E7,+H7,+K7)</f>
        <v>561914</v>
      </c>
      <c r="E7" s="106">
        <f>SUM(F7:G7)</f>
        <v>8847</v>
      </c>
      <c r="F7" s="106">
        <f>SUM(F$8:F$207)</f>
        <v>8847</v>
      </c>
      <c r="G7" s="106">
        <f>SUM(G$8:G$207)</f>
        <v>0</v>
      </c>
      <c r="H7" s="106">
        <f>SUM(I7:J7)</f>
        <v>23396</v>
      </c>
      <c r="I7" s="106">
        <f>SUM(I$8:I$207)</f>
        <v>13649</v>
      </c>
      <c r="J7" s="106">
        <f>SUM(J$8:J$207)</f>
        <v>9747</v>
      </c>
      <c r="K7" s="106">
        <f>SUM(L7:M7)</f>
        <v>529671</v>
      </c>
      <c r="L7" s="106">
        <f>SUM(L$8:L$207)</f>
        <v>131639</v>
      </c>
      <c r="M7" s="106">
        <f>SUM(M$8:M$207)</f>
        <v>398032</v>
      </c>
      <c r="N7" s="106">
        <f>SUM(O7,+V7,+AC7)</f>
        <v>563204</v>
      </c>
      <c r="O7" s="106">
        <f>SUM(P7:U7)</f>
        <v>154135</v>
      </c>
      <c r="P7" s="106">
        <f t="shared" ref="P7:U7" si="0">SUM(P$8:P$207)</f>
        <v>150155</v>
      </c>
      <c r="Q7" s="106">
        <f t="shared" si="0"/>
        <v>0</v>
      </c>
      <c r="R7" s="106">
        <f t="shared" si="0"/>
        <v>0</v>
      </c>
      <c r="S7" s="106">
        <f t="shared" si="0"/>
        <v>3980</v>
      </c>
      <c r="T7" s="106">
        <f t="shared" si="0"/>
        <v>0</v>
      </c>
      <c r="U7" s="106">
        <f t="shared" si="0"/>
        <v>0</v>
      </c>
      <c r="V7" s="106">
        <f>SUM(W7:AB7)</f>
        <v>407779</v>
      </c>
      <c r="W7" s="106">
        <f t="shared" ref="W7:AB7" si="1">SUM(W$8:W$207)</f>
        <v>374168</v>
      </c>
      <c r="X7" s="106">
        <f t="shared" si="1"/>
        <v>0</v>
      </c>
      <c r="Y7" s="106">
        <f t="shared" si="1"/>
        <v>0</v>
      </c>
      <c r="Z7" s="106">
        <f t="shared" si="1"/>
        <v>33611</v>
      </c>
      <c r="AA7" s="106">
        <f t="shared" si="1"/>
        <v>0</v>
      </c>
      <c r="AB7" s="106">
        <f t="shared" si="1"/>
        <v>0</v>
      </c>
      <c r="AC7" s="106">
        <f>SUM(AD7:AE7)</f>
        <v>1290</v>
      </c>
      <c r="AD7" s="106">
        <f>SUM(AD$8:AD$207)</f>
        <v>1290</v>
      </c>
      <c r="AE7" s="106">
        <f>SUM(AE$8:AE$207)</f>
        <v>0</v>
      </c>
      <c r="AF7" s="106">
        <f>SUM(AG7:AI7)</f>
        <v>12984</v>
      </c>
      <c r="AG7" s="106">
        <f>SUM(AG$8:AG$207)</f>
        <v>12984</v>
      </c>
      <c r="AH7" s="106">
        <f>SUM(AH$8:AH$207)</f>
        <v>0</v>
      </c>
      <c r="AI7" s="106">
        <f>SUM(AI$8:AI$207)</f>
        <v>0</v>
      </c>
      <c r="AJ7" s="106">
        <f>SUM(AK7:AS7)</f>
        <v>13067</v>
      </c>
      <c r="AK7" s="106">
        <f t="shared" ref="AK7:AS7" si="2">SUM(AK$8:AK$207)</f>
        <v>86</v>
      </c>
      <c r="AL7" s="106">
        <f t="shared" si="2"/>
        <v>0</v>
      </c>
      <c r="AM7" s="106">
        <f t="shared" si="2"/>
        <v>5507</v>
      </c>
      <c r="AN7" s="106">
        <f t="shared" si="2"/>
        <v>1571</v>
      </c>
      <c r="AO7" s="106">
        <f t="shared" si="2"/>
        <v>8</v>
      </c>
      <c r="AP7" s="106">
        <f t="shared" si="2"/>
        <v>955</v>
      </c>
      <c r="AQ7" s="106">
        <f t="shared" si="2"/>
        <v>501</v>
      </c>
      <c r="AR7" s="106">
        <f t="shared" si="2"/>
        <v>66</v>
      </c>
      <c r="AS7" s="106">
        <f t="shared" si="2"/>
        <v>4373</v>
      </c>
      <c r="AT7" s="106">
        <f>SUM(AU7:AY7)</f>
        <v>53</v>
      </c>
      <c r="AU7" s="106">
        <f>SUM(AU$8:AU$207)</f>
        <v>3</v>
      </c>
      <c r="AV7" s="106">
        <f>SUM(AV$8:AV$207)</f>
        <v>0</v>
      </c>
      <c r="AW7" s="106">
        <f>SUM(AW$8:AW$207)</f>
        <v>50</v>
      </c>
      <c r="AX7" s="106">
        <f>SUM(AX$8:AX$207)</f>
        <v>0</v>
      </c>
      <c r="AY7" s="106">
        <f>SUM(AY$8:AY$207)</f>
        <v>0</v>
      </c>
      <c r="AZ7" s="106">
        <f>SUM(BA7:BC7)</f>
        <v>1517</v>
      </c>
      <c r="BA7" s="106">
        <f>SUM(BA$8:BA$207)</f>
        <v>1517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21</v>
      </c>
      <c r="B8" s="111" t="s">
        <v>260</v>
      </c>
      <c r="C8" s="99" t="s">
        <v>261</v>
      </c>
      <c r="D8" s="101">
        <f>SUM(E8,+H8,+K8)</f>
        <v>182207</v>
      </c>
      <c r="E8" s="101">
        <f>SUM(F8:G8)</f>
        <v>2561</v>
      </c>
      <c r="F8" s="101">
        <v>2561</v>
      </c>
      <c r="G8" s="101">
        <v>0</v>
      </c>
      <c r="H8" s="101">
        <f>SUM(I8:J8)</f>
        <v>7402</v>
      </c>
      <c r="I8" s="101">
        <v>0</v>
      </c>
      <c r="J8" s="101">
        <v>7402</v>
      </c>
      <c r="K8" s="101">
        <f>SUM(L8:M8)</f>
        <v>172244</v>
      </c>
      <c r="L8" s="101">
        <v>33557</v>
      </c>
      <c r="M8" s="101">
        <v>138687</v>
      </c>
      <c r="N8" s="101">
        <f>SUM(O8,+V8,+AC8)</f>
        <v>182209</v>
      </c>
      <c r="O8" s="101">
        <f>SUM(P8:U8)</f>
        <v>36118</v>
      </c>
      <c r="P8" s="101">
        <v>36118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146089</v>
      </c>
      <c r="W8" s="101">
        <v>146089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2</v>
      </c>
      <c r="AD8" s="101">
        <v>2</v>
      </c>
      <c r="AE8" s="101">
        <v>0</v>
      </c>
      <c r="AF8" s="101">
        <f>SUM(AG8:AI8)</f>
        <v>4140</v>
      </c>
      <c r="AG8" s="101">
        <v>4140</v>
      </c>
      <c r="AH8" s="101">
        <v>0</v>
      </c>
      <c r="AI8" s="101">
        <v>0</v>
      </c>
      <c r="AJ8" s="101">
        <f>SUM(AK8:AS8)</f>
        <v>4140</v>
      </c>
      <c r="AK8" s="101">
        <v>0</v>
      </c>
      <c r="AL8" s="101">
        <v>0</v>
      </c>
      <c r="AM8" s="101">
        <v>1625</v>
      </c>
      <c r="AN8" s="101">
        <v>0</v>
      </c>
      <c r="AO8" s="101">
        <v>0</v>
      </c>
      <c r="AP8" s="101">
        <v>0</v>
      </c>
      <c r="AQ8" s="101">
        <v>0</v>
      </c>
      <c r="AR8" s="101">
        <v>1</v>
      </c>
      <c r="AS8" s="101">
        <v>2514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21</v>
      </c>
      <c r="B9" s="111" t="s">
        <v>264</v>
      </c>
      <c r="C9" s="99" t="s">
        <v>265</v>
      </c>
      <c r="D9" s="101">
        <f>SUM(E9,+H9,+K9)</f>
        <v>106694</v>
      </c>
      <c r="E9" s="101">
        <f>SUM(F9:G9)</f>
        <v>3980</v>
      </c>
      <c r="F9" s="101">
        <v>3980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102714</v>
      </c>
      <c r="L9" s="101">
        <v>17369</v>
      </c>
      <c r="M9" s="101">
        <v>85345</v>
      </c>
      <c r="N9" s="101">
        <f>SUM(O9,+V9,+AC9)</f>
        <v>107109</v>
      </c>
      <c r="O9" s="101">
        <f>SUM(P9:U9)</f>
        <v>21349</v>
      </c>
      <c r="P9" s="101">
        <v>17369</v>
      </c>
      <c r="Q9" s="101">
        <v>0</v>
      </c>
      <c r="R9" s="101">
        <v>0</v>
      </c>
      <c r="S9" s="101">
        <v>3980</v>
      </c>
      <c r="T9" s="101">
        <v>0</v>
      </c>
      <c r="U9" s="101">
        <v>0</v>
      </c>
      <c r="V9" s="101">
        <f>SUM(W9:AB9)</f>
        <v>85345</v>
      </c>
      <c r="W9" s="101">
        <v>77396</v>
      </c>
      <c r="X9" s="101">
        <v>0</v>
      </c>
      <c r="Y9" s="101">
        <v>0</v>
      </c>
      <c r="Z9" s="101">
        <v>7949</v>
      </c>
      <c r="AA9" s="101">
        <v>0</v>
      </c>
      <c r="AB9" s="101">
        <v>0</v>
      </c>
      <c r="AC9" s="101">
        <f>SUM(AD9:AE9)</f>
        <v>415</v>
      </c>
      <c r="AD9" s="101">
        <v>415</v>
      </c>
      <c r="AE9" s="101">
        <v>0</v>
      </c>
      <c r="AF9" s="101">
        <f>SUM(AG9:AI9)</f>
        <v>2302</v>
      </c>
      <c r="AG9" s="101">
        <v>2302</v>
      </c>
      <c r="AH9" s="101">
        <v>0</v>
      </c>
      <c r="AI9" s="101">
        <v>0</v>
      </c>
      <c r="AJ9" s="101">
        <f>SUM(AK9:AS9)</f>
        <v>2302</v>
      </c>
      <c r="AK9" s="101">
        <v>0</v>
      </c>
      <c r="AL9" s="101">
        <v>0</v>
      </c>
      <c r="AM9" s="101">
        <v>2302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21</v>
      </c>
      <c r="B10" s="111" t="s">
        <v>266</v>
      </c>
      <c r="C10" s="99" t="s">
        <v>267</v>
      </c>
      <c r="D10" s="101">
        <f>SUM(E10,+H10,+K10)</f>
        <v>54774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54774</v>
      </c>
      <c r="L10" s="101">
        <v>16025</v>
      </c>
      <c r="M10" s="101">
        <v>38749</v>
      </c>
      <c r="N10" s="101">
        <f>SUM(O10,+V10,+AC10)</f>
        <v>54774</v>
      </c>
      <c r="O10" s="101">
        <f>SUM(P10:U10)</f>
        <v>16025</v>
      </c>
      <c r="P10" s="101">
        <v>16025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38749</v>
      </c>
      <c r="W10" s="101">
        <v>15046</v>
      </c>
      <c r="X10" s="101">
        <v>0</v>
      </c>
      <c r="Y10" s="101">
        <v>0</v>
      </c>
      <c r="Z10" s="101">
        <v>23703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59</v>
      </c>
      <c r="AG10" s="101">
        <v>59</v>
      </c>
      <c r="AH10" s="101">
        <v>0</v>
      </c>
      <c r="AI10" s="101">
        <v>0</v>
      </c>
      <c r="AJ10" s="101">
        <f>SUM(AK10:AS10)</f>
        <v>59</v>
      </c>
      <c r="AK10" s="101">
        <v>0</v>
      </c>
      <c r="AL10" s="101">
        <v>0</v>
      </c>
      <c r="AM10" s="101">
        <v>59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1351</v>
      </c>
      <c r="BA10" s="101">
        <v>1351</v>
      </c>
      <c r="BB10" s="101">
        <v>0</v>
      </c>
      <c r="BC10" s="101">
        <v>0</v>
      </c>
    </row>
    <row r="11" spans="1:55" s="103" customFormat="1" ht="13.5" customHeight="1">
      <c r="A11" s="113" t="s">
        <v>21</v>
      </c>
      <c r="B11" s="111" t="s">
        <v>268</v>
      </c>
      <c r="C11" s="99" t="s">
        <v>269</v>
      </c>
      <c r="D11" s="101">
        <f>SUM(E11,+H11,+K11)</f>
        <v>7499</v>
      </c>
      <c r="E11" s="101">
        <f>SUM(F11:G11)</f>
        <v>0</v>
      </c>
      <c r="F11" s="101">
        <v>0</v>
      </c>
      <c r="G11" s="101">
        <v>0</v>
      </c>
      <c r="H11" s="101">
        <f>SUM(I11:J11)</f>
        <v>59</v>
      </c>
      <c r="I11" s="101">
        <v>59</v>
      </c>
      <c r="J11" s="101">
        <v>0</v>
      </c>
      <c r="K11" s="101">
        <f>SUM(L11:M11)</f>
        <v>7440</v>
      </c>
      <c r="L11" s="101">
        <v>2824</v>
      </c>
      <c r="M11" s="101">
        <v>4616</v>
      </c>
      <c r="N11" s="101">
        <f>SUM(O11,+V11,+AC11)</f>
        <v>7499</v>
      </c>
      <c r="O11" s="101">
        <f>SUM(P11:U11)</f>
        <v>2883</v>
      </c>
      <c r="P11" s="101">
        <v>2883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4616</v>
      </c>
      <c r="W11" s="101">
        <v>4616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152</v>
      </c>
      <c r="AG11" s="101">
        <v>152</v>
      </c>
      <c r="AH11" s="101">
        <v>0</v>
      </c>
      <c r="AI11" s="101">
        <v>0</v>
      </c>
      <c r="AJ11" s="101">
        <f>SUM(AK11:AS11)</f>
        <v>152</v>
      </c>
      <c r="AK11" s="101">
        <v>0</v>
      </c>
      <c r="AL11" s="101">
        <v>0</v>
      </c>
      <c r="AM11" s="101">
        <v>12</v>
      </c>
      <c r="AN11" s="101">
        <v>140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21</v>
      </c>
      <c r="B12" s="111" t="s">
        <v>270</v>
      </c>
      <c r="C12" s="99" t="s">
        <v>271</v>
      </c>
      <c r="D12" s="101">
        <f>SUM(E12,+H12,+K12)</f>
        <v>20566</v>
      </c>
      <c r="E12" s="101">
        <f>SUM(F12:G12)</f>
        <v>787</v>
      </c>
      <c r="F12" s="101">
        <v>787</v>
      </c>
      <c r="G12" s="101">
        <v>0</v>
      </c>
      <c r="H12" s="101">
        <f>SUM(I12:J12)</f>
        <v>7206</v>
      </c>
      <c r="I12" s="101">
        <v>7206</v>
      </c>
      <c r="J12" s="101">
        <v>0</v>
      </c>
      <c r="K12" s="101">
        <f>SUM(L12:M12)</f>
        <v>12573</v>
      </c>
      <c r="L12" s="101">
        <v>0</v>
      </c>
      <c r="M12" s="101">
        <v>12573</v>
      </c>
      <c r="N12" s="101">
        <f>SUM(O12,+V12,+AC12)</f>
        <v>20566</v>
      </c>
      <c r="O12" s="101">
        <f>SUM(P12:U12)</f>
        <v>7993</v>
      </c>
      <c r="P12" s="101">
        <v>7993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12573</v>
      </c>
      <c r="W12" s="101">
        <v>12573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467</v>
      </c>
      <c r="AG12" s="101">
        <v>467</v>
      </c>
      <c r="AH12" s="101">
        <v>0</v>
      </c>
      <c r="AI12" s="101">
        <v>0</v>
      </c>
      <c r="AJ12" s="101">
        <f>SUM(AK12:AS12)</f>
        <v>467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467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21</v>
      </c>
      <c r="B13" s="111" t="s">
        <v>272</v>
      </c>
      <c r="C13" s="99" t="s">
        <v>273</v>
      </c>
      <c r="D13" s="101">
        <f>SUM(E13,+H13,+K13)</f>
        <v>22232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22232</v>
      </c>
      <c r="L13" s="101">
        <v>8443</v>
      </c>
      <c r="M13" s="101">
        <v>13789</v>
      </c>
      <c r="N13" s="101">
        <f>SUM(O13,+V13,+AC13)</f>
        <v>22288</v>
      </c>
      <c r="O13" s="101">
        <f>SUM(P13:U13)</f>
        <v>8443</v>
      </c>
      <c r="P13" s="101">
        <v>8443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13789</v>
      </c>
      <c r="W13" s="101">
        <v>13789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56</v>
      </c>
      <c r="AD13" s="101">
        <v>56</v>
      </c>
      <c r="AE13" s="101">
        <v>0</v>
      </c>
      <c r="AF13" s="101">
        <f>SUM(AG13:AI13)</f>
        <v>505</v>
      </c>
      <c r="AG13" s="101">
        <v>505</v>
      </c>
      <c r="AH13" s="101">
        <v>0</v>
      </c>
      <c r="AI13" s="101">
        <v>0</v>
      </c>
      <c r="AJ13" s="101">
        <f>SUM(AK13:AS13)</f>
        <v>505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505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21</v>
      </c>
      <c r="B14" s="111" t="s">
        <v>274</v>
      </c>
      <c r="C14" s="99" t="s">
        <v>275</v>
      </c>
      <c r="D14" s="101">
        <f>SUM(E14,+H14,+K14)</f>
        <v>21256</v>
      </c>
      <c r="E14" s="101">
        <f>SUM(F14:G14)</f>
        <v>0</v>
      </c>
      <c r="F14" s="101">
        <v>0</v>
      </c>
      <c r="G14" s="101">
        <v>0</v>
      </c>
      <c r="H14" s="101">
        <f>SUM(I14:J14)</f>
        <v>5782</v>
      </c>
      <c r="I14" s="101">
        <v>3437</v>
      </c>
      <c r="J14" s="101">
        <v>2345</v>
      </c>
      <c r="K14" s="101">
        <f>SUM(L14:M14)</f>
        <v>15474</v>
      </c>
      <c r="L14" s="101">
        <v>257</v>
      </c>
      <c r="M14" s="101">
        <v>15217</v>
      </c>
      <c r="N14" s="101">
        <f>SUM(O14,+V14,+AC14)</f>
        <v>21256</v>
      </c>
      <c r="O14" s="101">
        <f>SUM(P14:U14)</f>
        <v>3694</v>
      </c>
      <c r="P14" s="101">
        <v>3694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17562</v>
      </c>
      <c r="W14" s="101">
        <v>17562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956</v>
      </c>
      <c r="AG14" s="101">
        <v>956</v>
      </c>
      <c r="AH14" s="101">
        <v>0</v>
      </c>
      <c r="AI14" s="101">
        <v>0</v>
      </c>
      <c r="AJ14" s="101">
        <f>SUM(AK14:AS14)</f>
        <v>956</v>
      </c>
      <c r="AK14" s="101">
        <v>0</v>
      </c>
      <c r="AL14" s="101">
        <v>0</v>
      </c>
      <c r="AM14" s="101">
        <v>463</v>
      </c>
      <c r="AN14" s="101">
        <v>493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21</v>
      </c>
      <c r="B15" s="111" t="s">
        <v>276</v>
      </c>
      <c r="C15" s="99" t="s">
        <v>277</v>
      </c>
      <c r="D15" s="101">
        <f>SUM(E15,+H15,+K15)</f>
        <v>12812</v>
      </c>
      <c r="E15" s="101">
        <f>SUM(F15:G15)</f>
        <v>1519</v>
      </c>
      <c r="F15" s="101">
        <v>1519</v>
      </c>
      <c r="G15" s="101">
        <v>0</v>
      </c>
      <c r="H15" s="101">
        <f>SUM(I15:J15)</f>
        <v>2947</v>
      </c>
      <c r="I15" s="101">
        <v>2947</v>
      </c>
      <c r="J15" s="101">
        <v>0</v>
      </c>
      <c r="K15" s="101">
        <f>SUM(L15:M15)</f>
        <v>8346</v>
      </c>
      <c r="L15" s="101">
        <v>0</v>
      </c>
      <c r="M15" s="101">
        <v>8346</v>
      </c>
      <c r="N15" s="101">
        <f>SUM(O15,+V15,+AC15)</f>
        <v>13256</v>
      </c>
      <c r="O15" s="101">
        <f>SUM(P15:U15)</f>
        <v>4466</v>
      </c>
      <c r="P15" s="101">
        <v>4466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8346</v>
      </c>
      <c r="W15" s="101">
        <v>8346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444</v>
      </c>
      <c r="AD15" s="101">
        <v>444</v>
      </c>
      <c r="AE15" s="101">
        <v>0</v>
      </c>
      <c r="AF15" s="101">
        <f>SUM(AG15:AI15)</f>
        <v>267</v>
      </c>
      <c r="AG15" s="101">
        <v>267</v>
      </c>
      <c r="AH15" s="101">
        <v>0</v>
      </c>
      <c r="AI15" s="101">
        <v>0</v>
      </c>
      <c r="AJ15" s="101">
        <f>SUM(AK15:AS15)</f>
        <v>267</v>
      </c>
      <c r="AK15" s="101">
        <v>0</v>
      </c>
      <c r="AL15" s="101">
        <v>0</v>
      </c>
      <c r="AM15" s="101">
        <v>267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34</v>
      </c>
      <c r="AU15" s="101">
        <v>0</v>
      </c>
      <c r="AV15" s="101">
        <v>0</v>
      </c>
      <c r="AW15" s="101">
        <v>34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21</v>
      </c>
      <c r="B16" s="111" t="s">
        <v>278</v>
      </c>
      <c r="C16" s="99" t="s">
        <v>279</v>
      </c>
      <c r="D16" s="101">
        <f>SUM(E16,+H16,+K16)</f>
        <v>11532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11532</v>
      </c>
      <c r="L16" s="101">
        <v>4694</v>
      </c>
      <c r="M16" s="101">
        <v>6838</v>
      </c>
      <c r="N16" s="101">
        <f>SUM(O16,+V16,+AC16)</f>
        <v>11532</v>
      </c>
      <c r="O16" s="101">
        <f>SUM(P16:U16)</f>
        <v>4694</v>
      </c>
      <c r="P16" s="101">
        <v>4694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6838</v>
      </c>
      <c r="W16" s="101">
        <v>6838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451</v>
      </c>
      <c r="AG16" s="101">
        <v>451</v>
      </c>
      <c r="AH16" s="101">
        <v>0</v>
      </c>
      <c r="AI16" s="101">
        <v>0</v>
      </c>
      <c r="AJ16" s="101">
        <f>SUM(AK16:AS16)</f>
        <v>451</v>
      </c>
      <c r="AK16" s="101">
        <v>0</v>
      </c>
      <c r="AL16" s="101">
        <v>0</v>
      </c>
      <c r="AM16" s="101">
        <v>27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424</v>
      </c>
      <c r="AT16" s="101">
        <f>SUM(AU16:AY16)</f>
        <v>4</v>
      </c>
      <c r="AU16" s="101">
        <v>0</v>
      </c>
      <c r="AV16" s="101">
        <v>0</v>
      </c>
      <c r="AW16" s="101">
        <v>4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21</v>
      </c>
      <c r="B17" s="111" t="s">
        <v>280</v>
      </c>
      <c r="C17" s="99" t="s">
        <v>281</v>
      </c>
      <c r="D17" s="101">
        <f>SUM(E17,+H17,+K17)</f>
        <v>8372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8372</v>
      </c>
      <c r="L17" s="101">
        <v>2793</v>
      </c>
      <c r="M17" s="101">
        <v>5579</v>
      </c>
      <c r="N17" s="101">
        <f>SUM(O17,+V17,+AC17)</f>
        <v>8554</v>
      </c>
      <c r="O17" s="101">
        <f>SUM(P17:U17)</f>
        <v>2793</v>
      </c>
      <c r="P17" s="101">
        <v>2793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5579</v>
      </c>
      <c r="W17" s="101">
        <v>5579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182</v>
      </c>
      <c r="AD17" s="101">
        <v>182</v>
      </c>
      <c r="AE17" s="101">
        <v>0</v>
      </c>
      <c r="AF17" s="101">
        <f>SUM(AG17:AI17)</f>
        <v>196</v>
      </c>
      <c r="AG17" s="101">
        <v>196</v>
      </c>
      <c r="AH17" s="101">
        <v>0</v>
      </c>
      <c r="AI17" s="101">
        <v>0</v>
      </c>
      <c r="AJ17" s="101">
        <f>SUM(AK17:AS17)</f>
        <v>196</v>
      </c>
      <c r="AK17" s="101">
        <v>0</v>
      </c>
      <c r="AL17" s="101">
        <v>0</v>
      </c>
      <c r="AM17" s="101">
        <v>3</v>
      </c>
      <c r="AN17" s="101">
        <v>0</v>
      </c>
      <c r="AO17" s="101">
        <v>0</v>
      </c>
      <c r="AP17" s="101">
        <v>0</v>
      </c>
      <c r="AQ17" s="101">
        <v>193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21</v>
      </c>
      <c r="B18" s="111" t="s">
        <v>282</v>
      </c>
      <c r="C18" s="99" t="s">
        <v>283</v>
      </c>
      <c r="D18" s="101">
        <f>SUM(E18,+H18,+K18)</f>
        <v>24300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24300</v>
      </c>
      <c r="L18" s="101">
        <v>8949</v>
      </c>
      <c r="M18" s="101">
        <v>15351</v>
      </c>
      <c r="N18" s="101">
        <f>SUM(O18,+V18,+AC18)</f>
        <v>24320</v>
      </c>
      <c r="O18" s="101">
        <f>SUM(P18:U18)</f>
        <v>8949</v>
      </c>
      <c r="P18" s="101">
        <v>8949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15351</v>
      </c>
      <c r="W18" s="101">
        <v>15351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20</v>
      </c>
      <c r="AD18" s="101">
        <v>20</v>
      </c>
      <c r="AE18" s="101">
        <v>0</v>
      </c>
      <c r="AF18" s="101">
        <f>SUM(AG18:AI18)</f>
        <v>747</v>
      </c>
      <c r="AG18" s="101">
        <v>747</v>
      </c>
      <c r="AH18" s="101">
        <v>0</v>
      </c>
      <c r="AI18" s="101">
        <v>0</v>
      </c>
      <c r="AJ18" s="101">
        <f>SUM(AK18:AS18)</f>
        <v>747</v>
      </c>
      <c r="AK18" s="101">
        <v>0</v>
      </c>
      <c r="AL18" s="101">
        <v>0</v>
      </c>
      <c r="AM18" s="101">
        <v>493</v>
      </c>
      <c r="AN18" s="101">
        <v>254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21</v>
      </c>
      <c r="B19" s="111" t="s">
        <v>284</v>
      </c>
      <c r="C19" s="99" t="s">
        <v>285</v>
      </c>
      <c r="D19" s="101">
        <f>SUM(E19,+H19,+K19)</f>
        <v>10853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10853</v>
      </c>
      <c r="L19" s="101">
        <v>5443</v>
      </c>
      <c r="M19" s="101">
        <v>5410</v>
      </c>
      <c r="N19" s="101">
        <f>SUM(O19,+V19,+AC19)</f>
        <v>10853</v>
      </c>
      <c r="O19" s="101">
        <f>SUM(P19:U19)</f>
        <v>5443</v>
      </c>
      <c r="P19" s="101">
        <v>5443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5410</v>
      </c>
      <c r="W19" s="101">
        <v>5410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256</v>
      </c>
      <c r="AG19" s="101">
        <v>256</v>
      </c>
      <c r="AH19" s="101">
        <v>0</v>
      </c>
      <c r="AI19" s="101">
        <v>0</v>
      </c>
      <c r="AJ19" s="101">
        <f>SUM(AK19:AS19)</f>
        <v>334</v>
      </c>
      <c r="AK19" s="101">
        <v>81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253</v>
      </c>
      <c r="AR19" s="101">
        <v>0</v>
      </c>
      <c r="AS19" s="101">
        <v>0</v>
      </c>
      <c r="AT19" s="101">
        <f>SUM(AU19:AY19)</f>
        <v>3</v>
      </c>
      <c r="AU19" s="101">
        <v>3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21</v>
      </c>
      <c r="B20" s="111" t="s">
        <v>286</v>
      </c>
      <c r="C20" s="99" t="s">
        <v>287</v>
      </c>
      <c r="D20" s="101">
        <f>SUM(E20,+H20,+K20)</f>
        <v>28082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28082</v>
      </c>
      <c r="L20" s="101">
        <v>9052</v>
      </c>
      <c r="M20" s="101">
        <v>19030</v>
      </c>
      <c r="N20" s="101">
        <f>SUM(O20,+V20,+AC20)</f>
        <v>28088</v>
      </c>
      <c r="O20" s="101">
        <f>SUM(P20:U20)</f>
        <v>9052</v>
      </c>
      <c r="P20" s="101">
        <v>9052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19030</v>
      </c>
      <c r="W20" s="101">
        <v>19030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6</v>
      </c>
      <c r="AD20" s="101">
        <v>6</v>
      </c>
      <c r="AE20" s="101">
        <v>0</v>
      </c>
      <c r="AF20" s="101">
        <f>SUM(AG20:AI20)</f>
        <v>772</v>
      </c>
      <c r="AG20" s="101">
        <v>772</v>
      </c>
      <c r="AH20" s="101">
        <v>0</v>
      </c>
      <c r="AI20" s="101">
        <v>0</v>
      </c>
      <c r="AJ20" s="101">
        <f>SUM(AK20:AS20)</f>
        <v>772</v>
      </c>
      <c r="AK20" s="101">
        <v>0</v>
      </c>
      <c r="AL20" s="101">
        <v>0</v>
      </c>
      <c r="AM20" s="101">
        <v>15</v>
      </c>
      <c r="AN20" s="101">
        <v>684</v>
      </c>
      <c r="AO20" s="101">
        <v>0</v>
      </c>
      <c r="AP20" s="101">
        <v>0</v>
      </c>
      <c r="AQ20" s="101">
        <v>0</v>
      </c>
      <c r="AR20" s="101">
        <v>0</v>
      </c>
      <c r="AS20" s="101">
        <v>73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21</v>
      </c>
      <c r="B21" s="111" t="s">
        <v>288</v>
      </c>
      <c r="C21" s="99" t="s">
        <v>289</v>
      </c>
      <c r="D21" s="101">
        <f>SUM(E21,+H21,+K21)</f>
        <v>4355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4355</v>
      </c>
      <c r="L21" s="101">
        <v>1512</v>
      </c>
      <c r="M21" s="101">
        <v>2843</v>
      </c>
      <c r="N21" s="101">
        <f>SUM(O21,+V21,+AC21)</f>
        <v>4355</v>
      </c>
      <c r="O21" s="101">
        <f>SUM(P21:U21)</f>
        <v>1512</v>
      </c>
      <c r="P21" s="101">
        <v>1512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2843</v>
      </c>
      <c r="W21" s="101">
        <v>2843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0</v>
      </c>
      <c r="AG21" s="101">
        <v>0</v>
      </c>
      <c r="AH21" s="101">
        <v>0</v>
      </c>
      <c r="AI21" s="101">
        <v>0</v>
      </c>
      <c r="AJ21" s="101">
        <f>SUM(AK21:AS21)</f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21</v>
      </c>
      <c r="B22" s="111" t="s">
        <v>290</v>
      </c>
      <c r="C22" s="99" t="s">
        <v>291</v>
      </c>
      <c r="D22" s="101">
        <f>SUM(E22,+H22,+K22)</f>
        <v>11990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11990</v>
      </c>
      <c r="L22" s="101">
        <v>6992</v>
      </c>
      <c r="M22" s="101">
        <v>4998</v>
      </c>
      <c r="N22" s="101">
        <f>SUM(O22,+V22,+AC22)</f>
        <v>12050</v>
      </c>
      <c r="O22" s="101">
        <f>SUM(P22:U22)</f>
        <v>6992</v>
      </c>
      <c r="P22" s="101">
        <v>6992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4998</v>
      </c>
      <c r="W22" s="101">
        <v>4998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60</v>
      </c>
      <c r="AD22" s="101">
        <v>60</v>
      </c>
      <c r="AE22" s="101">
        <v>0</v>
      </c>
      <c r="AF22" s="101">
        <f>SUM(AG22:AI22)</f>
        <v>272</v>
      </c>
      <c r="AG22" s="101">
        <v>272</v>
      </c>
      <c r="AH22" s="101">
        <v>0</v>
      </c>
      <c r="AI22" s="101">
        <v>0</v>
      </c>
      <c r="AJ22" s="101">
        <f>SUM(AK22:AS22)</f>
        <v>272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272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21</v>
      </c>
      <c r="B23" s="111" t="s">
        <v>292</v>
      </c>
      <c r="C23" s="99" t="s">
        <v>293</v>
      </c>
      <c r="D23" s="101">
        <f>SUM(E23,+H23,+K23)</f>
        <v>697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697</v>
      </c>
      <c r="L23" s="101">
        <v>344</v>
      </c>
      <c r="M23" s="101">
        <v>353</v>
      </c>
      <c r="N23" s="101">
        <f>SUM(O23,+V23,+AC23)</f>
        <v>697</v>
      </c>
      <c r="O23" s="101">
        <f>SUM(P23:U23)</f>
        <v>344</v>
      </c>
      <c r="P23" s="101">
        <v>344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353</v>
      </c>
      <c r="W23" s="101">
        <v>353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16</v>
      </c>
      <c r="AG23" s="101">
        <v>16</v>
      </c>
      <c r="AH23" s="101">
        <v>0</v>
      </c>
      <c r="AI23" s="101">
        <v>0</v>
      </c>
      <c r="AJ23" s="101">
        <f>SUM(AK23:AS23)</f>
        <v>21</v>
      </c>
      <c r="AK23" s="101">
        <v>5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16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21</v>
      </c>
      <c r="B24" s="111" t="s">
        <v>294</v>
      </c>
      <c r="C24" s="99" t="s">
        <v>295</v>
      </c>
      <c r="D24" s="101">
        <f>SUM(E24,+H24,+K24)</f>
        <v>396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396</v>
      </c>
      <c r="L24" s="101">
        <v>147</v>
      </c>
      <c r="M24" s="101">
        <v>249</v>
      </c>
      <c r="N24" s="101">
        <f>SUM(O24,+V24,+AC24)</f>
        <v>396</v>
      </c>
      <c r="O24" s="101">
        <f>SUM(P24:U24)</f>
        <v>147</v>
      </c>
      <c r="P24" s="101">
        <v>147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249</v>
      </c>
      <c r="W24" s="101">
        <v>249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</v>
      </c>
      <c r="AG24" s="101">
        <v>1</v>
      </c>
      <c r="AH24" s="101">
        <v>0</v>
      </c>
      <c r="AI24" s="101">
        <v>0</v>
      </c>
      <c r="AJ24" s="101">
        <f>SUM(AK24:AS24)</f>
        <v>1</v>
      </c>
      <c r="AK24" s="101">
        <v>0</v>
      </c>
      <c r="AL24" s="101">
        <v>0</v>
      </c>
      <c r="AM24" s="101">
        <v>1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21</v>
      </c>
      <c r="B25" s="111" t="s">
        <v>296</v>
      </c>
      <c r="C25" s="99" t="s">
        <v>297</v>
      </c>
      <c r="D25" s="101">
        <f>SUM(E25,+H25,+K25)</f>
        <v>4824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4824</v>
      </c>
      <c r="L25" s="101">
        <v>3218</v>
      </c>
      <c r="M25" s="101">
        <v>1606</v>
      </c>
      <c r="N25" s="101">
        <f>SUM(O25,+V25,+AC25)</f>
        <v>4824</v>
      </c>
      <c r="O25" s="101">
        <f>SUM(P25:U25)</f>
        <v>3218</v>
      </c>
      <c r="P25" s="101">
        <v>3218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1606</v>
      </c>
      <c r="W25" s="101">
        <v>1606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107</v>
      </c>
      <c r="AG25" s="101">
        <v>107</v>
      </c>
      <c r="AH25" s="101">
        <v>0</v>
      </c>
      <c r="AI25" s="101">
        <v>0</v>
      </c>
      <c r="AJ25" s="101">
        <f>SUM(AK25:AS25)</f>
        <v>107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107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21</v>
      </c>
      <c r="B26" s="111" t="s">
        <v>298</v>
      </c>
      <c r="C26" s="99" t="s">
        <v>299</v>
      </c>
      <c r="D26" s="101">
        <f>SUM(E26,+H26,+K26)</f>
        <v>3253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3253</v>
      </c>
      <c r="L26" s="101">
        <v>1828</v>
      </c>
      <c r="M26" s="101">
        <v>1425</v>
      </c>
      <c r="N26" s="101">
        <f>SUM(O26,+V26,+AC26)</f>
        <v>3253</v>
      </c>
      <c r="O26" s="101">
        <f>SUM(P26:U26)</f>
        <v>1828</v>
      </c>
      <c r="P26" s="101">
        <v>1828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1425</v>
      </c>
      <c r="W26" s="101">
        <v>1425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0</v>
      </c>
      <c r="AG26" s="101">
        <v>0</v>
      </c>
      <c r="AH26" s="101">
        <v>0</v>
      </c>
      <c r="AI26" s="101">
        <v>0</v>
      </c>
      <c r="AJ26" s="101">
        <f>SUM(AK26:AS26)</f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21</v>
      </c>
      <c r="B27" s="111" t="s">
        <v>300</v>
      </c>
      <c r="C27" s="99" t="s">
        <v>301</v>
      </c>
      <c r="D27" s="101">
        <f>SUM(E27,+H27,+K27)</f>
        <v>248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248</v>
      </c>
      <c r="L27" s="101">
        <v>58</v>
      </c>
      <c r="M27" s="101">
        <v>190</v>
      </c>
      <c r="N27" s="101">
        <f>SUM(O27,+V27,+AC27)</f>
        <v>248</v>
      </c>
      <c r="O27" s="101">
        <f>SUM(P27:U27)</f>
        <v>58</v>
      </c>
      <c r="P27" s="101">
        <v>58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190</v>
      </c>
      <c r="W27" s="101">
        <v>190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0</v>
      </c>
      <c r="AG27" s="101">
        <v>0</v>
      </c>
      <c r="AH27" s="101">
        <v>0</v>
      </c>
      <c r="AI27" s="101">
        <v>0</v>
      </c>
      <c r="AJ27" s="101">
        <f>SUM(AK27:AS27)</f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21</v>
      </c>
      <c r="B28" s="111" t="s">
        <v>302</v>
      </c>
      <c r="C28" s="99" t="s">
        <v>303</v>
      </c>
      <c r="D28" s="101">
        <f>SUM(E28,+H28,+K28)</f>
        <v>4887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4887</v>
      </c>
      <c r="L28" s="101">
        <v>1431</v>
      </c>
      <c r="M28" s="101">
        <v>3456</v>
      </c>
      <c r="N28" s="101">
        <f>SUM(O28,+V28,+AC28)</f>
        <v>4889</v>
      </c>
      <c r="O28" s="101">
        <f>SUM(P28:U28)</f>
        <v>1431</v>
      </c>
      <c r="P28" s="101">
        <v>1431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3456</v>
      </c>
      <c r="W28" s="101">
        <v>1497</v>
      </c>
      <c r="X28" s="101">
        <v>0</v>
      </c>
      <c r="Y28" s="101">
        <v>0</v>
      </c>
      <c r="Z28" s="101">
        <v>1959</v>
      </c>
      <c r="AA28" s="101">
        <v>0</v>
      </c>
      <c r="AB28" s="101">
        <v>0</v>
      </c>
      <c r="AC28" s="101">
        <f>SUM(AD28:AE28)</f>
        <v>2</v>
      </c>
      <c r="AD28" s="101">
        <v>2</v>
      </c>
      <c r="AE28" s="101">
        <v>0</v>
      </c>
      <c r="AF28" s="101">
        <f>SUM(AG28:AI28)</f>
        <v>13</v>
      </c>
      <c r="AG28" s="101">
        <v>13</v>
      </c>
      <c r="AH28" s="101">
        <v>0</v>
      </c>
      <c r="AI28" s="101">
        <v>0</v>
      </c>
      <c r="AJ28" s="101">
        <f>SUM(AK28:AS28)</f>
        <v>13</v>
      </c>
      <c r="AK28" s="101">
        <v>0</v>
      </c>
      <c r="AL28" s="101">
        <v>0</v>
      </c>
      <c r="AM28" s="101">
        <v>0</v>
      </c>
      <c r="AN28" s="101">
        <v>0</v>
      </c>
      <c r="AO28" s="101">
        <v>8</v>
      </c>
      <c r="AP28" s="101">
        <v>5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112</v>
      </c>
      <c r="BA28" s="101">
        <v>112</v>
      </c>
      <c r="BB28" s="101">
        <v>0</v>
      </c>
      <c r="BC28" s="101">
        <v>0</v>
      </c>
    </row>
    <row r="29" spans="1:55" s="103" customFormat="1" ht="13.5" customHeight="1">
      <c r="A29" s="113" t="s">
        <v>21</v>
      </c>
      <c r="B29" s="111" t="s">
        <v>304</v>
      </c>
      <c r="C29" s="99" t="s">
        <v>305</v>
      </c>
      <c r="D29" s="101">
        <f>SUM(E29,+H29,+K29)</f>
        <v>1253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1253</v>
      </c>
      <c r="L29" s="101">
        <v>456</v>
      </c>
      <c r="M29" s="101">
        <v>797</v>
      </c>
      <c r="N29" s="101">
        <f>SUM(O29,+V29,+AC29)</f>
        <v>1253</v>
      </c>
      <c r="O29" s="101">
        <f>SUM(P29:U29)</f>
        <v>456</v>
      </c>
      <c r="P29" s="101">
        <v>456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797</v>
      </c>
      <c r="W29" s="101">
        <v>797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7</v>
      </c>
      <c r="AG29" s="101">
        <v>7</v>
      </c>
      <c r="AH29" s="101">
        <v>0</v>
      </c>
      <c r="AI29" s="101">
        <v>0</v>
      </c>
      <c r="AJ29" s="101">
        <f>SUM(AK29:AS29)</f>
        <v>7</v>
      </c>
      <c r="AK29" s="101">
        <v>0</v>
      </c>
      <c r="AL29" s="101">
        <v>0</v>
      </c>
      <c r="AM29" s="101">
        <v>7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21</v>
      </c>
      <c r="B30" s="111" t="s">
        <v>306</v>
      </c>
      <c r="C30" s="99" t="s">
        <v>307</v>
      </c>
      <c r="D30" s="101">
        <f>SUM(E30,+H30,+K30)</f>
        <v>2135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2135</v>
      </c>
      <c r="L30" s="101">
        <v>495</v>
      </c>
      <c r="M30" s="101">
        <v>1640</v>
      </c>
      <c r="N30" s="101">
        <f>SUM(O30,+V30,+AC30)</f>
        <v>2135</v>
      </c>
      <c r="O30" s="101">
        <f>SUM(P30:U30)</f>
        <v>495</v>
      </c>
      <c r="P30" s="101">
        <v>495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1640</v>
      </c>
      <c r="W30" s="101">
        <v>1640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11</v>
      </c>
      <c r="AG30" s="101">
        <v>11</v>
      </c>
      <c r="AH30" s="101">
        <v>0</v>
      </c>
      <c r="AI30" s="101">
        <v>0</v>
      </c>
      <c r="AJ30" s="101">
        <f>SUM(AK30:AS30)</f>
        <v>11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11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21</v>
      </c>
      <c r="B31" s="111" t="s">
        <v>308</v>
      </c>
      <c r="C31" s="99" t="s">
        <v>309</v>
      </c>
      <c r="D31" s="101">
        <f>SUM(E31,+H31,+K31)</f>
        <v>46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46</v>
      </c>
      <c r="L31" s="101">
        <v>32</v>
      </c>
      <c r="M31" s="101">
        <v>14</v>
      </c>
      <c r="N31" s="101">
        <f>SUM(O31,+V31,+AC31)</f>
        <v>47</v>
      </c>
      <c r="O31" s="101">
        <f>SUM(P31:U31)</f>
        <v>32</v>
      </c>
      <c r="P31" s="101">
        <v>32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14</v>
      </c>
      <c r="W31" s="101">
        <v>14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1</v>
      </c>
      <c r="AD31" s="101">
        <v>1</v>
      </c>
      <c r="AE31" s="101">
        <v>0</v>
      </c>
      <c r="AF31" s="101">
        <f>SUM(AG31:AI31)</f>
        <v>39</v>
      </c>
      <c r="AG31" s="101">
        <v>39</v>
      </c>
      <c r="AH31" s="101">
        <v>0</v>
      </c>
      <c r="AI31" s="101">
        <v>0</v>
      </c>
      <c r="AJ31" s="101">
        <f>SUM(AK31:AS31)</f>
        <v>39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39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21</v>
      </c>
      <c r="B32" s="111" t="s">
        <v>310</v>
      </c>
      <c r="C32" s="99" t="s">
        <v>311</v>
      </c>
      <c r="D32" s="101">
        <f>SUM(E32,+H32,+K32)</f>
        <v>1968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1968</v>
      </c>
      <c r="L32" s="101">
        <v>731</v>
      </c>
      <c r="M32" s="101">
        <v>1237</v>
      </c>
      <c r="N32" s="101">
        <f>SUM(O32,+V32,+AC32)</f>
        <v>1985</v>
      </c>
      <c r="O32" s="101">
        <f>SUM(P32:U32)</f>
        <v>731</v>
      </c>
      <c r="P32" s="101">
        <v>731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1237</v>
      </c>
      <c r="W32" s="101">
        <v>1237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17</v>
      </c>
      <c r="AD32" s="101">
        <v>17</v>
      </c>
      <c r="AE32" s="101">
        <v>0</v>
      </c>
      <c r="AF32" s="101">
        <f>SUM(AG32:AI32)</f>
        <v>63</v>
      </c>
      <c r="AG32" s="101">
        <v>63</v>
      </c>
      <c r="AH32" s="101">
        <v>0</v>
      </c>
      <c r="AI32" s="101">
        <v>0</v>
      </c>
      <c r="AJ32" s="101">
        <f>SUM(AK32:AS32)</f>
        <v>63</v>
      </c>
      <c r="AK32" s="101">
        <v>0</v>
      </c>
      <c r="AL32" s="101">
        <v>0</v>
      </c>
      <c r="AM32" s="101">
        <v>63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21</v>
      </c>
      <c r="B33" s="111" t="s">
        <v>312</v>
      </c>
      <c r="C33" s="99" t="s">
        <v>313</v>
      </c>
      <c r="D33" s="101">
        <f>SUM(E33,+H33,+K33)</f>
        <v>7744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7744</v>
      </c>
      <c r="L33" s="101">
        <v>2469</v>
      </c>
      <c r="M33" s="101">
        <v>5275</v>
      </c>
      <c r="N33" s="101">
        <f>SUM(O33,+V33,+AC33)</f>
        <v>7744</v>
      </c>
      <c r="O33" s="101">
        <f>SUM(P33:U33)</f>
        <v>2469</v>
      </c>
      <c r="P33" s="101">
        <v>2469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5275</v>
      </c>
      <c r="W33" s="101">
        <v>5275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1015</v>
      </c>
      <c r="AG33" s="101">
        <v>1015</v>
      </c>
      <c r="AH33" s="101">
        <v>0</v>
      </c>
      <c r="AI33" s="101">
        <v>0</v>
      </c>
      <c r="AJ33" s="101">
        <f>SUM(AK33:AS33)</f>
        <v>1015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950</v>
      </c>
      <c r="AQ33" s="101">
        <v>0</v>
      </c>
      <c r="AR33" s="101">
        <v>65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54</v>
      </c>
      <c r="BA33" s="101">
        <v>54</v>
      </c>
      <c r="BB33" s="101">
        <v>0</v>
      </c>
      <c r="BC33" s="101">
        <v>0</v>
      </c>
    </row>
    <row r="34" spans="1:55" s="103" customFormat="1" ht="13.5" customHeight="1">
      <c r="A34" s="113" t="s">
        <v>21</v>
      </c>
      <c r="B34" s="111" t="s">
        <v>314</v>
      </c>
      <c r="C34" s="99" t="s">
        <v>315</v>
      </c>
      <c r="D34" s="101">
        <f>SUM(E34,+H34,+K34)</f>
        <v>6939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6939</v>
      </c>
      <c r="L34" s="101">
        <v>2520</v>
      </c>
      <c r="M34" s="101">
        <v>4419</v>
      </c>
      <c r="N34" s="101">
        <f>SUM(O34,+V34,+AC34)</f>
        <v>7024</v>
      </c>
      <c r="O34" s="101">
        <f>SUM(P34:U34)</f>
        <v>2520</v>
      </c>
      <c r="P34" s="101">
        <v>2520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4419</v>
      </c>
      <c r="W34" s="101">
        <v>4419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85</v>
      </c>
      <c r="AD34" s="101">
        <v>85</v>
      </c>
      <c r="AE34" s="101">
        <v>0</v>
      </c>
      <c r="AF34" s="101">
        <f>SUM(AG34:AI34)</f>
        <v>170</v>
      </c>
      <c r="AG34" s="101">
        <v>170</v>
      </c>
      <c r="AH34" s="101">
        <v>0</v>
      </c>
      <c r="AI34" s="101">
        <v>0</v>
      </c>
      <c r="AJ34" s="101">
        <f>SUM(AK34:AS34)</f>
        <v>170</v>
      </c>
      <c r="AK34" s="101">
        <v>0</v>
      </c>
      <c r="AL34" s="101">
        <v>0</v>
      </c>
      <c r="AM34" s="101">
        <v>170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12</v>
      </c>
      <c r="AU34" s="101">
        <v>0</v>
      </c>
      <c r="AV34" s="101">
        <v>0</v>
      </c>
      <c r="AW34" s="101">
        <v>12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34">
    <sortCondition ref="A8:A34"/>
    <sortCondition ref="B8:B34"/>
    <sortCondition ref="C8:C3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33000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33100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33202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33203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33204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33205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33207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33208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33209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33210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33211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33212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33213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33214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33215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33216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33346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33423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33445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33461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33586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33606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33622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33623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33643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33663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33666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33681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2023-02-01T01:18:11Z</dcterms:modified>
</cp:coreProperties>
</file>