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32島根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水洗化人口等!$A$6:$AD$25</definedName>
    <definedName name="_xlnm.Print_Area" localSheetId="2">し尿集計結果!$A$1:$M$37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V8" i="2"/>
  <c r="V9" i="2"/>
  <c r="N9" i="2" s="1"/>
  <c r="V10" i="2"/>
  <c r="N10" i="2" s="1"/>
  <c r="V11" i="2"/>
  <c r="N11" i="2" s="1"/>
  <c r="V12" i="2"/>
  <c r="V13" i="2"/>
  <c r="V14" i="2"/>
  <c r="V15" i="2"/>
  <c r="N15" i="2" s="1"/>
  <c r="V16" i="2"/>
  <c r="N16" i="2" s="1"/>
  <c r="V17" i="2"/>
  <c r="N17" i="2" s="1"/>
  <c r="V18" i="2"/>
  <c r="V19" i="2"/>
  <c r="V20" i="2"/>
  <c r="V21" i="2"/>
  <c r="N21" i="2" s="1"/>
  <c r="V22" i="2"/>
  <c r="N22" i="2" s="1"/>
  <c r="V23" i="2"/>
  <c r="N23" i="2" s="1"/>
  <c r="V24" i="2"/>
  <c r="V25" i="2"/>
  <c r="V26" i="2"/>
  <c r="O8" i="2"/>
  <c r="N8" i="2" s="1"/>
  <c r="O9" i="2"/>
  <c r="O10" i="2"/>
  <c r="O11" i="2"/>
  <c r="O12" i="2"/>
  <c r="O13" i="2"/>
  <c r="O14" i="2"/>
  <c r="N14" i="2" s="1"/>
  <c r="O15" i="2"/>
  <c r="O16" i="2"/>
  <c r="O17" i="2"/>
  <c r="O18" i="2"/>
  <c r="O19" i="2"/>
  <c r="O20" i="2"/>
  <c r="N20" i="2" s="1"/>
  <c r="O21" i="2"/>
  <c r="O22" i="2"/>
  <c r="O23" i="2"/>
  <c r="O24" i="2"/>
  <c r="O25" i="2"/>
  <c r="O26" i="2"/>
  <c r="N26" i="2" s="1"/>
  <c r="N12" i="2"/>
  <c r="N13" i="2"/>
  <c r="N18" i="2"/>
  <c r="N19" i="2"/>
  <c r="N24" i="2"/>
  <c r="N25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H8" i="2"/>
  <c r="H9" i="2"/>
  <c r="H10" i="2"/>
  <c r="H11" i="2"/>
  <c r="D11" i="2" s="1"/>
  <c r="H12" i="2"/>
  <c r="D12" i="2" s="1"/>
  <c r="H13" i="2"/>
  <c r="D13" i="2" s="1"/>
  <c r="H14" i="2"/>
  <c r="H15" i="2"/>
  <c r="H16" i="2"/>
  <c r="H17" i="2"/>
  <c r="D17" i="2" s="1"/>
  <c r="H18" i="2"/>
  <c r="D18" i="2" s="1"/>
  <c r="H19" i="2"/>
  <c r="D19" i="2" s="1"/>
  <c r="H20" i="2"/>
  <c r="H21" i="2"/>
  <c r="H22" i="2"/>
  <c r="H23" i="2"/>
  <c r="D23" i="2" s="1"/>
  <c r="H24" i="2"/>
  <c r="D24" i="2" s="1"/>
  <c r="H25" i="2"/>
  <c r="D25" i="2" s="1"/>
  <c r="H26" i="2"/>
  <c r="E8" i="2"/>
  <c r="E9" i="2"/>
  <c r="E10" i="2"/>
  <c r="D10" i="2" s="1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D22" i="2" s="1"/>
  <c r="E23" i="2"/>
  <c r="E24" i="2"/>
  <c r="E25" i="2"/>
  <c r="E26" i="2"/>
  <c r="D8" i="2"/>
  <c r="D9" i="2"/>
  <c r="D14" i="2"/>
  <c r="D15" i="2"/>
  <c r="D20" i="2"/>
  <c r="D21" i="2"/>
  <c r="D26" i="2"/>
  <c r="T8" i="1"/>
  <c r="T26" i="1"/>
  <c r="P8" i="1"/>
  <c r="P9" i="1"/>
  <c r="P10" i="1"/>
  <c r="P11" i="1"/>
  <c r="P12" i="1"/>
  <c r="I12" i="1" s="1"/>
  <c r="D12" i="1" s="1"/>
  <c r="P13" i="1"/>
  <c r="I13" i="1" s="1"/>
  <c r="D13" i="1" s="1"/>
  <c r="P14" i="1"/>
  <c r="I14" i="1" s="1"/>
  <c r="D14" i="1" s="1"/>
  <c r="P15" i="1"/>
  <c r="P16" i="1"/>
  <c r="P17" i="1"/>
  <c r="P18" i="1"/>
  <c r="I18" i="1" s="1"/>
  <c r="D18" i="1" s="1"/>
  <c r="P19" i="1"/>
  <c r="I19" i="1" s="1"/>
  <c r="D19" i="1" s="1"/>
  <c r="P20" i="1"/>
  <c r="I20" i="1" s="1"/>
  <c r="D20" i="1" s="1"/>
  <c r="P21" i="1"/>
  <c r="P22" i="1"/>
  <c r="P23" i="1"/>
  <c r="P24" i="1"/>
  <c r="I24" i="1" s="1"/>
  <c r="D24" i="1" s="1"/>
  <c r="P25" i="1"/>
  <c r="I25" i="1" s="1"/>
  <c r="D25" i="1" s="1"/>
  <c r="P26" i="1"/>
  <c r="L11" i="1"/>
  <c r="I8" i="1"/>
  <c r="I9" i="1"/>
  <c r="D9" i="1" s="1"/>
  <c r="I10" i="1"/>
  <c r="D10" i="1" s="1"/>
  <c r="I11" i="1"/>
  <c r="I15" i="1"/>
  <c r="D15" i="1" s="1"/>
  <c r="I16" i="1"/>
  <c r="D16" i="1" s="1"/>
  <c r="I17" i="1"/>
  <c r="D17" i="1" s="1"/>
  <c r="I21" i="1"/>
  <c r="D21" i="1" s="1"/>
  <c r="I22" i="1"/>
  <c r="D22" i="1" s="1"/>
  <c r="I23" i="1"/>
  <c r="D23" i="1" s="1"/>
  <c r="I26" i="1"/>
  <c r="F8" i="1"/>
  <c r="F2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8" i="1"/>
  <c r="N8" i="1" s="1"/>
  <c r="D11" i="1"/>
  <c r="J11" i="1" s="1"/>
  <c r="D26" i="1"/>
  <c r="N26" i="1" s="1"/>
  <c r="N19" i="1" l="1"/>
  <c r="L19" i="1"/>
  <c r="J19" i="1"/>
  <c r="F19" i="1"/>
  <c r="T19" i="1"/>
  <c r="J22" i="1"/>
  <c r="T22" i="1"/>
  <c r="F22" i="1"/>
  <c r="N22" i="1"/>
  <c r="L22" i="1"/>
  <c r="T10" i="1"/>
  <c r="F10" i="1"/>
  <c r="N10" i="1"/>
  <c r="L10" i="1"/>
  <c r="J10" i="1"/>
  <c r="L24" i="1"/>
  <c r="J24" i="1"/>
  <c r="N24" i="1"/>
  <c r="T24" i="1"/>
  <c r="F24" i="1"/>
  <c r="L18" i="1"/>
  <c r="J18" i="1"/>
  <c r="N18" i="1"/>
  <c r="T18" i="1"/>
  <c r="F18" i="1"/>
  <c r="L12" i="1"/>
  <c r="J12" i="1"/>
  <c r="N12" i="1"/>
  <c r="T12" i="1"/>
  <c r="F12" i="1"/>
  <c r="J23" i="1"/>
  <c r="L23" i="1"/>
  <c r="T23" i="1"/>
  <c r="F23" i="1"/>
  <c r="N23" i="1"/>
  <c r="N13" i="1"/>
  <c r="L13" i="1"/>
  <c r="J13" i="1"/>
  <c r="T13" i="1"/>
  <c r="F13" i="1"/>
  <c r="T21" i="1"/>
  <c r="F21" i="1"/>
  <c r="N21" i="1"/>
  <c r="J21" i="1"/>
  <c r="L21" i="1"/>
  <c r="T9" i="1"/>
  <c r="F9" i="1"/>
  <c r="N9" i="1"/>
  <c r="J9" i="1"/>
  <c r="L9" i="1"/>
  <c r="L17" i="1"/>
  <c r="J17" i="1"/>
  <c r="T17" i="1"/>
  <c r="F17" i="1"/>
  <c r="N17" i="1"/>
  <c r="T16" i="1"/>
  <c r="F16" i="1"/>
  <c r="L16" i="1"/>
  <c r="J16" i="1"/>
  <c r="N16" i="1"/>
  <c r="T15" i="1"/>
  <c r="F15" i="1"/>
  <c r="N15" i="1"/>
  <c r="L15" i="1"/>
  <c r="J15" i="1"/>
  <c r="N20" i="1"/>
  <c r="L20" i="1"/>
  <c r="F20" i="1"/>
  <c r="J20" i="1"/>
  <c r="T20" i="1"/>
  <c r="N14" i="1"/>
  <c r="T14" i="1"/>
  <c r="F14" i="1"/>
  <c r="L14" i="1"/>
  <c r="J14" i="1"/>
  <c r="N25" i="1"/>
  <c r="L25" i="1"/>
  <c r="J25" i="1"/>
  <c r="T25" i="1"/>
  <c r="F25" i="1"/>
  <c r="N11" i="1"/>
  <c r="J26" i="1"/>
  <c r="J8" i="1"/>
  <c r="F11" i="1"/>
  <c r="L26" i="1"/>
  <c r="L8" i="1"/>
  <c r="T11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<sst xmlns="http://schemas.openxmlformats.org/spreadsheetml/2006/main" count="665" uniqueCount="300">
  <si>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</si>
  <si>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</si>
  <si>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</si>
  <si>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</si>
  <si>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</si>
  <si>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</si>
  <si>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</si>
  <si>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</si>
  <si>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</si>
  <si>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</si>
  <si>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</si>
  <si>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</si>
  <si>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</si>
  <si>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</si>
  <si>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</si>
  <si>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</si>
  <si>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</si>
  <si>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</si>
  <si>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</si>
  <si>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</si>
  <si>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</si>
  <si>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</si>
  <si>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</si>
  <si>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</si>
  <si>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</si>
  <si>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</si>
  <si>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</si>
  <si>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</si>
  <si>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</si>
  <si>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</si>
  <si>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</si>
  <si>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</si>
  <si>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</si>
  <si>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</si>
  <si>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</si>
  <si>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</si>
  <si>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</si>
  <si>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</si>
  <si>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</si>
  <si>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</si>
  <si>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</si>
  <si>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</si>
  <si>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</si>
  <si>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</si>
  <si>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</si>
  <si>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</si>
  <si>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</si>
  <si>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</si>
  <si>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</si>
  <si>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</si>
  <si>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</si>
  <si>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</si>
  <si>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</si>
  <si>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</si>
  <si>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</si>
  <si>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</si>
  <si>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</si>
  <si>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</si>
  <si>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</si>
  <si>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</si>
  <si>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</si>
  <si>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</si>
  <si>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</si>
  <si>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</si>
  <si>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</si>
  <si>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</si>
  <si>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</si>
  <si>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</si>
  <si>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</si>
  <si>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</si>
  <si>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</si>
  <si>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</si>
  <si>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</si>
  <si>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</si>
  <si>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</si>
  <si>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</si>
  <si>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</si>
  <si>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</si>
  <si>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</si>
  <si>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</si>
  <si>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</si>
  <si>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</si>
  <si>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</si>
  <si>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</si>
  <si>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</si>
  <si>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</si>
  <si>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</si>
  <si>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</si>
  <si>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</si>
  <si>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</si>
  <si>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</si>
  <si>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</si>
  <si>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</si>
  <si>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</si>
  <si>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</si>
  <si>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</si>
  <si>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</si>
  <si>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</si>
  <si>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</si>
  <si>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</si>
  <si>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</si>
  <si>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</si>
  <si>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</si>
  <si>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</si>
  <si>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</si>
  <si>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</si>
  <si>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</si>
  <si>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</si>
  <si>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</si>
  <si>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</si>
  <si>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</si>
  <si>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</si>
  <si>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</si>
  <si>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</si>
  <si>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</si>
  <si>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</si>
  <si>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</si>
  <si>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</si>
  <si>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</si>
  <si>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</si>
  <si>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</si>
  <si>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</si>
  <si>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</si>
  <si>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</si>
  <si>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</si>
  <si>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</si>
  <si>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</si>
  <si>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</si>
  <si>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</si>
  <si>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</si>
  <si>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</si>
  <si>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</si>
  <si>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</si>
  <si>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</si>
  <si>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</si>
  <si>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</si>
  <si>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</si>
  <si>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</si>
  <si>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</si>
  <si>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</si>
  <si>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</si>
  <si>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</si>
  <si>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</si>
  <si>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</si>
  <si>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</si>
  <si>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</si>
  <si>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</si>
  <si>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</si>
  <si>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</si>
  <si>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</si>
  <si>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</si>
  <si>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</si>
  <si>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</si>
  <si>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</si>
  <si>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</si>
  <si>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</si>
  <si>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</si>
  <si>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</si>
  <si>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</si>
  <si>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</si>
  <si>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</si>
  <si>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</si>
  <si>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</si>
  <si>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</si>
  <si>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</si>
  <si>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</si>
  <si>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</si>
  <si>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</si>
  <si>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</si>
  <si>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</si>
  <si>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</si>
  <si>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</si>
  <si>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</si>
  <si>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</si>
  <si>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</si>
  <si>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</si>
  <si>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</si>
  <si>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</si>
  <si>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</si>
  <si>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</si>
  <si>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</si>
  <si>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</si>
  <si>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</si>
  <si>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</si>
  <si>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</si>
  <si>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</si>
  <si>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</si>
  <si>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</si>
  <si>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</si>
  <si>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</si>
  <si>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</si>
  <si>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</si>
  <si>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</si>
  <si>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</si>
  <si>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</si>
  <si>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</si>
  <si>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</si>
  <si>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</si>
  <si>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</si>
  <si>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</si>
  <si>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</si>
  <si>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</si>
  <si>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</si>
  <si>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</si>
  <si>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</si>
  <si>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</si>
  <si>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</si>
  <si>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</si>
  <si>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</si>
  <si>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</si>
  <si>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</si>
  <si>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</si>
  <si>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</si>
  <si>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</si>
  <si>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</si>
  <si>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</si>
  <si>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</si>
  <si>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</si>
  <si>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</si>
  <si>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</si>
  <si>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</si>
  <si>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</si>
  <si>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</si>
  <si>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</si>
  <si>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</si>
  <si>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</si>
  <si>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</si>
  <si>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</si>
  <si>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</si>
  <si>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</si>
  <si>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</si>
  <si>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</si>
  <si>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</si>
  <si>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</si>
  <si>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</si>
  <si>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</si>
  <si>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</si>
  <si>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</si>
  <si>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</si>
  <si>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</si>
  <si>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</si>
  <si>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</si>
  <si>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</si>
  <si>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</si>
  <si>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</si>
  <si>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</si>
  <si>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</si>
  <si>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</si>
  <si>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</si>
  <si>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</si>
  <si>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</si>
  <si>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</si>
  <si>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</si>
  <si>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</si>
  <si>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</si>
  <si>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</si>
  <si>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</si>
  <si>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32000</t>
  </si>
  <si>
    <t>水洗化人口等（令和3年度実績）</t>
    <phoneticPr fontId="3"/>
  </si>
  <si>
    <t>し尿処理の状況（令和3年度実績）</t>
    <phoneticPr fontId="3"/>
  </si>
  <si>
    <t>32201</t>
  </si>
  <si>
    <t>松江市</t>
  </si>
  <si>
    <t/>
  </si>
  <si>
    <t>○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</si>
  <si>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</si>
  <si>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</si>
  <si>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</si>
  <si>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</si>
  <si>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</si>
  <si>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</si>
  <si>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</si>
  <si>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</si>
  <si>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</si>
  <si>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</si>
  <si>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</si>
  <si>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</si>
  <si>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</si>
  <si>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</si>
  <si>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</si>
  <si>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</si>
  <si>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</si>
  <si>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</si>
  <si>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</si>
  <si>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</si>
  <si>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</si>
  <si>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美郷町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</si>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</sst>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22</v>
      </c>
      <c r="B7" s="127" t="s">
        <v>257</v>
      </c>
      <c r="C7" s="107" t="s">
        <v>199</v>
      </c>
      <c r="D7" s="108">
        <f>+SUM(E7,+I7)</f>
        <v>666659</v>
      </c>
      <c r="E7" s="108">
        <f>+SUM(G7+H7)</f>
        <v>102249</v>
      </c>
      <c r="F7" s="109">
        <f>IF(D7&gt;0,E7/D7*100,"-")</f>
        <v>15.337526381553387</v>
      </c>
      <c r="G7" s="108">
        <f>SUM(G$8:G$207)</f>
        <v>100476</v>
      </c>
      <c r="H7" s="108">
        <f>SUM(H$8:H$207)</f>
        <v>1773</v>
      </c>
      <c r="I7" s="108">
        <f>+SUM(K7,+M7,O7+P7)</f>
        <v>564410</v>
      </c>
      <c r="J7" s="109">
        <f>IF(D7&gt;0,I7/D7*100,"-")</f>
        <v>84.662473618446612</v>
      </c>
      <c r="K7" s="108">
        <f>SUM(K$8:K$207)</f>
        <v>303223</v>
      </c>
      <c r="L7" s="109">
        <f>IF(D7&gt;0,K7/D7*100,"-")</f>
        <v>45.48397306569025</v>
      </c>
      <c r="M7" s="108">
        <f>SUM(M$8:M$207)</f>
        <v>3990</v>
      </c>
      <c r="N7" s="109">
        <f>IF(D7&gt;0,M7/D7*100,"-")</f>
        <v>0.59850688282915254</v>
      </c>
      <c r="O7" s="106">
        <f>SUM(O$8:O$207)</f>
        <v>84715</v>
      </c>
      <c r="P7" s="108">
        <f>SUM(Q7:S7)</f>
        <v>172482</v>
      </c>
      <c r="Q7" s="108">
        <f>SUM(Q$8:Q$207)</f>
        <v>55617</v>
      </c>
      <c r="R7" s="108">
        <f>SUM(R$8:R$207)</f>
        <v>106124</v>
      </c>
      <c r="S7" s="108">
        <f>SUM(S$8:S$207)</f>
        <v>10741</v>
      </c>
      <c r="T7" s="109">
        <f>IF(D7&gt;0,P7/D7*100,"-")</f>
        <v>25.872597534871648</v>
      </c>
      <c r="U7" s="108">
        <f>SUM(U$8:U$207)</f>
        <v>9032</v>
      </c>
      <c r="V7" s="110">
        <f t="shared" ref="V7:AC7" si="0">COUNTIF(V$8:V$207,"○")</f>
        <v>12</v>
      </c>
      <c r="W7" s="110">
        <f t="shared" si="0"/>
        <v>0</v>
      </c>
      <c r="X7" s="110">
        <f t="shared" si="0"/>
        <v>1</v>
      </c>
      <c r="Y7" s="110">
        <f t="shared" si="0"/>
        <v>6</v>
      </c>
      <c r="Z7" s="110">
        <f t="shared" si="0"/>
        <v>10</v>
      </c>
      <c r="AA7" s="110">
        <f t="shared" si="0"/>
        <v>1</v>
      </c>
      <c r="AB7" s="110">
        <f t="shared" si="0"/>
        <v>1</v>
      </c>
      <c r="AC7" s="110">
        <f t="shared" si="0"/>
        <v>7</v>
      </c>
      <c r="AD7" s="205"/>
      <c r="AE7" s="205"/>
    </row>
    <row r="8" spans="1:31" s="103" customFormat="1" ht="13.5" customHeight="1">
      <c r="A8" s="99" t="s">
        <v>22</v>
      </c>
      <c r="B8" s="100" t="s">
        <v>260</v>
      </c>
      <c r="C8" s="99" t="s">
        <v>261</v>
      </c>
      <c r="D8" s="101">
        <f>+SUM(E8,+I8)</f>
        <v>199635</v>
      </c>
      <c r="E8" s="101">
        <f>+SUM(G8+H8)</f>
        <v>5827</v>
      </c>
      <c r="F8" s="125">
        <f>IF(D8&gt;0,E8/D8*100,"-")</f>
        <v>2.9188268590177073</v>
      </c>
      <c r="G8" s="101">
        <v>5827</v>
      </c>
      <c r="H8" s="101">
        <v>0</v>
      </c>
      <c r="I8" s="101">
        <f>+SUM(K8,+M8,O8+P8)</f>
        <v>193808</v>
      </c>
      <c r="J8" s="102">
        <f>IF(D8&gt;0,I8/D8*100,"-")</f>
        <v>97.081173140982287</v>
      </c>
      <c r="K8" s="101">
        <v>158852</v>
      </c>
      <c r="L8" s="102">
        <f>IF(D8&gt;0,K8/D8*100,"-")</f>
        <v>79.571217471886186</v>
      </c>
      <c r="M8" s="101">
        <v>1333</v>
      </c>
      <c r="N8" s="102">
        <f>IF(D8&gt;0,M8/D8*100,"-")</f>
        <v>0.66771858642021686</v>
      </c>
      <c r="O8" s="123">
        <v>19633</v>
      </c>
      <c r="P8" s="101">
        <f>SUM(Q8:S8)</f>
        <v>13990</v>
      </c>
      <c r="Q8" s="101">
        <v>5542</v>
      </c>
      <c r="R8" s="101">
        <v>8448</v>
      </c>
      <c r="S8" s="101">
        <v>0</v>
      </c>
      <c r="T8" s="102">
        <f>IF(D8&gt;0,P8/D8*100,"-")</f>
        <v>7.0077892153179553</v>
      </c>
      <c r="U8" s="101">
        <v>1471</v>
      </c>
      <c r="V8" s="99" t="s">
        <v>263</v>
      </c>
      <c r="W8" s="99"/>
      <c r="X8" s="99"/>
      <c r="Y8" s="99"/>
      <c r="Z8" s="99" t="s">
        <v>263</v>
      </c>
      <c r="AA8" s="99"/>
      <c r="AB8" s="99"/>
      <c r="AC8" s="99"/>
      <c r="AD8" s="206" t="s">
        <v>262</v>
      </c>
      <c r="AE8" s="207"/>
    </row>
    <row r="9" spans="1:31" s="103" customFormat="1" ht="13.5" customHeight="1">
      <c r="A9" s="99" t="s">
        <v>22</v>
      </c>
      <c r="B9" s="100" t="s">
        <v>264</v>
      </c>
      <c r="C9" s="99" t="s">
        <v>265</v>
      </c>
      <c r="D9" s="101">
        <f>+SUM(E9,+I9)</f>
        <v>51057</v>
      </c>
      <c r="E9" s="101">
        <f>+SUM(G9+H9)</f>
        <v>14215</v>
      </c>
      <c r="F9" s="125">
        <f>IF(D9&gt;0,E9/D9*100,"-")</f>
        <v>27.841432124880033</v>
      </c>
      <c r="G9" s="101">
        <v>12990</v>
      </c>
      <c r="H9" s="101">
        <v>1225</v>
      </c>
      <c r="I9" s="101">
        <f>+SUM(K9,+M9,O9+P9)</f>
        <v>36842</v>
      </c>
      <c r="J9" s="102">
        <f>IF(D9&gt;0,I9/D9*100,"-")</f>
        <v>72.158567875119957</v>
      </c>
      <c r="K9" s="101">
        <v>5712</v>
      </c>
      <c r="L9" s="102">
        <f>IF(D9&gt;0,K9/D9*100,"-")</f>
        <v>11.187496327633822</v>
      </c>
      <c r="M9" s="101">
        <v>1500</v>
      </c>
      <c r="N9" s="102">
        <f>IF(D9&gt;0,M9/D9*100,"-")</f>
        <v>2.9378929431811507</v>
      </c>
      <c r="O9" s="123">
        <v>3359</v>
      </c>
      <c r="P9" s="101">
        <f>SUM(Q9:S9)</f>
        <v>26271</v>
      </c>
      <c r="Q9" s="101">
        <v>14155</v>
      </c>
      <c r="R9" s="101">
        <v>12116</v>
      </c>
      <c r="S9" s="101">
        <v>0</v>
      </c>
      <c r="T9" s="102">
        <f>IF(D9&gt;0,P9/D9*100,"-")</f>
        <v>51.45425700687467</v>
      </c>
      <c r="U9" s="101">
        <v>525</v>
      </c>
      <c r="V9" s="99" t="s">
        <v>263</v>
      </c>
      <c r="W9" s="99"/>
      <c r="X9" s="99"/>
      <c r="Y9" s="99"/>
      <c r="Z9" s="99" t="s">
        <v>263</v>
      </c>
      <c r="AA9" s="99"/>
      <c r="AB9" s="99"/>
      <c r="AC9" s="99"/>
      <c r="AD9" s="206" t="s">
        <v>262</v>
      </c>
      <c r="AE9" s="207"/>
    </row>
    <row r="10" spans="1:31" s="103" customFormat="1" ht="13.5" customHeight="1">
      <c r="A10" s="99" t="s">
        <v>22</v>
      </c>
      <c r="B10" s="100" t="s">
        <v>266</v>
      </c>
      <c r="C10" s="99" t="s">
        <v>267</v>
      </c>
      <c r="D10" s="101">
        <f>+SUM(E10,+I10)</f>
        <v>174769</v>
      </c>
      <c r="E10" s="101">
        <f>+SUM(G10+H10)</f>
        <v>24545</v>
      </c>
      <c r="F10" s="125">
        <f>IF(D10&gt;0,E10/D10*100,"-")</f>
        <v>14.044252699277331</v>
      </c>
      <c r="G10" s="101">
        <v>24545</v>
      </c>
      <c r="H10" s="101">
        <v>0</v>
      </c>
      <c r="I10" s="101">
        <f>+SUM(K10,+M10,O10+P10)</f>
        <v>150224</v>
      </c>
      <c r="J10" s="102">
        <f>IF(D10&gt;0,I10/D10*100,"-")</f>
        <v>85.955747300722678</v>
      </c>
      <c r="K10" s="101">
        <v>76689</v>
      </c>
      <c r="L10" s="102">
        <f>IF(D10&gt;0,K10/D10*100,"-")</f>
        <v>43.88020758830227</v>
      </c>
      <c r="M10" s="101">
        <v>178</v>
      </c>
      <c r="N10" s="102">
        <f>IF(D10&gt;0,M10/D10*100,"-")</f>
        <v>0.1018487260326488</v>
      </c>
      <c r="O10" s="123">
        <v>28433</v>
      </c>
      <c r="P10" s="101">
        <f>SUM(Q10:S10)</f>
        <v>44924</v>
      </c>
      <c r="Q10" s="101">
        <v>7683</v>
      </c>
      <c r="R10" s="101">
        <v>28340</v>
      </c>
      <c r="S10" s="101">
        <v>8901</v>
      </c>
      <c r="T10" s="102">
        <f>IF(D10&gt;0,P10/D10*100,"-")</f>
        <v>25.704787462307387</v>
      </c>
      <c r="U10" s="101">
        <v>4980</v>
      </c>
      <c r="V10" s="99" t="s">
        <v>263</v>
      </c>
      <c r="W10" s="99"/>
      <c r="X10" s="99"/>
      <c r="Y10" s="99"/>
      <c r="Z10" s="99" t="s">
        <v>263</v>
      </c>
      <c r="AA10" s="99"/>
      <c r="AB10" s="99"/>
      <c r="AC10" s="99"/>
      <c r="AD10" s="206" t="s">
        <v>262</v>
      </c>
      <c r="AE10" s="207"/>
    </row>
    <row r="11" spans="1:31" s="103" customFormat="1" ht="13.5" customHeight="1">
      <c r="A11" s="99" t="s">
        <v>22</v>
      </c>
      <c r="B11" s="100" t="s">
        <v>268</v>
      </c>
      <c r="C11" s="99" t="s">
        <v>269</v>
      </c>
      <c r="D11" s="101">
        <f>+SUM(E11,+I11)</f>
        <v>45090</v>
      </c>
      <c r="E11" s="101">
        <f>+SUM(G11+H11)</f>
        <v>13143</v>
      </c>
      <c r="F11" s="125">
        <f>IF(D11&gt;0,E11/D11*100,"-")</f>
        <v>29.148369926813039</v>
      </c>
      <c r="G11" s="101">
        <v>13124</v>
      </c>
      <c r="H11" s="101">
        <v>19</v>
      </c>
      <c r="I11" s="101">
        <f>+SUM(K11,+M11,O11+P11)</f>
        <v>31947</v>
      </c>
      <c r="J11" s="102">
        <f>IF(D11&gt;0,I11/D11*100,"-")</f>
        <v>70.851630073186953</v>
      </c>
      <c r="K11" s="101">
        <v>2506</v>
      </c>
      <c r="L11" s="102">
        <f>IF(D11&gt;0,K11/D11*100,"-")</f>
        <v>5.5577733422044799</v>
      </c>
      <c r="M11" s="101">
        <v>447</v>
      </c>
      <c r="N11" s="102">
        <f>IF(D11&gt;0,M11/D11*100,"-")</f>
        <v>0.99135063206919494</v>
      </c>
      <c r="O11" s="123">
        <v>2255</v>
      </c>
      <c r="P11" s="101">
        <f>SUM(Q11:S11)</f>
        <v>26739</v>
      </c>
      <c r="Q11" s="101">
        <v>11563</v>
      </c>
      <c r="R11" s="101">
        <v>15176</v>
      </c>
      <c r="S11" s="101">
        <v>0</v>
      </c>
      <c r="T11" s="102">
        <f>IF(D11&gt;0,P11/D11*100,"-")</f>
        <v>59.301397205588827</v>
      </c>
      <c r="U11" s="101">
        <v>386</v>
      </c>
      <c r="V11" s="99"/>
      <c r="W11" s="99"/>
      <c r="X11" s="99"/>
      <c r="Y11" s="99" t="s">
        <v>263</v>
      </c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>
      <c r="A12" s="99" t="s">
        <v>22</v>
      </c>
      <c r="B12" s="100" t="s">
        <v>270</v>
      </c>
      <c r="C12" s="99" t="s">
        <v>271</v>
      </c>
      <c r="D12" s="101">
        <f>+SUM(E12,+I12)</f>
        <v>33383</v>
      </c>
      <c r="E12" s="101">
        <f>+SUM(G12+H12)</f>
        <v>12342</v>
      </c>
      <c r="F12" s="125">
        <f>IF(D12&gt;0,E12/D12*100,"-")</f>
        <v>36.970913339124706</v>
      </c>
      <c r="G12" s="101">
        <v>12256</v>
      </c>
      <c r="H12" s="101">
        <v>86</v>
      </c>
      <c r="I12" s="101">
        <f>+SUM(K12,+M12,O12+P12)</f>
        <v>21041</v>
      </c>
      <c r="J12" s="102">
        <f>IF(D12&gt;0,I12/D12*100,"-")</f>
        <v>63.029086660875301</v>
      </c>
      <c r="K12" s="101">
        <v>9497</v>
      </c>
      <c r="L12" s="102">
        <f>IF(D12&gt;0,K12/D12*100,"-")</f>
        <v>28.448611568762544</v>
      </c>
      <c r="M12" s="101">
        <v>0</v>
      </c>
      <c r="N12" s="102">
        <f>IF(D12&gt;0,M12/D12*100,"-")</f>
        <v>0</v>
      </c>
      <c r="O12" s="123">
        <v>510</v>
      </c>
      <c r="P12" s="101">
        <f>SUM(Q12:S12)</f>
        <v>11034</v>
      </c>
      <c r="Q12" s="101">
        <v>3844</v>
      </c>
      <c r="R12" s="101">
        <v>7190</v>
      </c>
      <c r="S12" s="101">
        <v>0</v>
      </c>
      <c r="T12" s="102">
        <f>IF(D12&gt;0,P12/D12*100,"-")</f>
        <v>33.052751400413385</v>
      </c>
      <c r="U12" s="101">
        <v>391</v>
      </c>
      <c r="V12" s="99"/>
      <c r="W12" s="99"/>
      <c r="X12" s="99" t="s">
        <v>263</v>
      </c>
      <c r="Y12" s="99"/>
      <c r="Z12" s="99"/>
      <c r="AA12" s="99"/>
      <c r="AB12" s="99" t="s">
        <v>263</v>
      </c>
      <c r="AC12" s="99"/>
      <c r="AD12" s="206" t="s">
        <v>262</v>
      </c>
      <c r="AE12" s="207"/>
    </row>
    <row r="13" spans="1:31" s="103" customFormat="1" ht="13.5" customHeight="1">
      <c r="A13" s="99" t="s">
        <v>22</v>
      </c>
      <c r="B13" s="100" t="s">
        <v>272</v>
      </c>
      <c r="C13" s="99" t="s">
        <v>273</v>
      </c>
      <c r="D13" s="101">
        <f>+SUM(E13,+I13)</f>
        <v>37248</v>
      </c>
      <c r="E13" s="101">
        <f>+SUM(G13+H13)</f>
        <v>5236</v>
      </c>
      <c r="F13" s="125">
        <f>IF(D13&gt;0,E13/D13*100,"-")</f>
        <v>14.057130584192439</v>
      </c>
      <c r="G13" s="101">
        <v>5236</v>
      </c>
      <c r="H13" s="101">
        <v>0</v>
      </c>
      <c r="I13" s="101">
        <f>+SUM(K13,+M13,O13+P13)</f>
        <v>32012</v>
      </c>
      <c r="J13" s="102">
        <f>IF(D13&gt;0,I13/D13*100,"-")</f>
        <v>85.942869415807564</v>
      </c>
      <c r="K13" s="101">
        <v>17748</v>
      </c>
      <c r="L13" s="102">
        <f>IF(D13&gt;0,K13/D13*100,"-")</f>
        <v>47.648195876288653</v>
      </c>
      <c r="M13" s="101">
        <v>83</v>
      </c>
      <c r="N13" s="102">
        <f>IF(D13&gt;0,M13/D13*100,"-")</f>
        <v>0.22283075601374569</v>
      </c>
      <c r="O13" s="123">
        <v>6337</v>
      </c>
      <c r="P13" s="101">
        <f>SUM(Q13:S13)</f>
        <v>7844</v>
      </c>
      <c r="Q13" s="101">
        <v>1743</v>
      </c>
      <c r="R13" s="101">
        <v>6101</v>
      </c>
      <c r="S13" s="101">
        <v>0</v>
      </c>
      <c r="T13" s="102">
        <f>IF(D13&gt;0,P13/D13*100,"-")</f>
        <v>21.05884879725086</v>
      </c>
      <c r="U13" s="101">
        <v>211</v>
      </c>
      <c r="V13" s="99"/>
      <c r="W13" s="99"/>
      <c r="X13" s="99"/>
      <c r="Y13" s="99" t="s">
        <v>263</v>
      </c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22</v>
      </c>
      <c r="B14" s="100" t="s">
        <v>274</v>
      </c>
      <c r="C14" s="99" t="s">
        <v>275</v>
      </c>
      <c r="D14" s="101">
        <f>+SUM(E14,+I14)</f>
        <v>22665</v>
      </c>
      <c r="E14" s="101">
        <f>+SUM(G14+H14)</f>
        <v>6112</v>
      </c>
      <c r="F14" s="125">
        <f>IF(D14&gt;0,E14/D14*100,"-")</f>
        <v>26.966688727112288</v>
      </c>
      <c r="G14" s="101">
        <v>5908</v>
      </c>
      <c r="H14" s="101">
        <v>204</v>
      </c>
      <c r="I14" s="101">
        <f>+SUM(K14,+M14,O14+P14)</f>
        <v>16553</v>
      </c>
      <c r="J14" s="102">
        <f>IF(D14&gt;0,I14/D14*100,"-")</f>
        <v>73.033311272887715</v>
      </c>
      <c r="K14" s="101">
        <v>3694</v>
      </c>
      <c r="L14" s="102">
        <f>IF(D14&gt;0,K14/D14*100,"-")</f>
        <v>16.29825722479594</v>
      </c>
      <c r="M14" s="101">
        <v>0</v>
      </c>
      <c r="N14" s="102">
        <f>IF(D14&gt;0,M14/D14*100,"-")</f>
        <v>0</v>
      </c>
      <c r="O14" s="123">
        <v>1689</v>
      </c>
      <c r="P14" s="101">
        <f>SUM(Q14:S14)</f>
        <v>11170</v>
      </c>
      <c r="Q14" s="101">
        <v>6249</v>
      </c>
      <c r="R14" s="101">
        <v>4921</v>
      </c>
      <c r="S14" s="101">
        <v>0</v>
      </c>
      <c r="T14" s="102">
        <f>IF(D14&gt;0,P14/D14*100,"-")</f>
        <v>49.283035517317444</v>
      </c>
      <c r="U14" s="101">
        <v>296</v>
      </c>
      <c r="V14" s="99"/>
      <c r="W14" s="99"/>
      <c r="X14" s="99"/>
      <c r="Y14" s="99" t="s">
        <v>263</v>
      </c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22</v>
      </c>
      <c r="B15" s="100" t="s">
        <v>276</v>
      </c>
      <c r="C15" s="99" t="s">
        <v>277</v>
      </c>
      <c r="D15" s="101">
        <f>+SUM(E15,+I15)</f>
        <v>36563</v>
      </c>
      <c r="E15" s="101">
        <f>+SUM(G15+H15)</f>
        <v>5881</v>
      </c>
      <c r="F15" s="125">
        <f>IF(D15&gt;0,E15/D15*100,"-")</f>
        <v>16.084566364904411</v>
      </c>
      <c r="G15" s="101">
        <v>5881</v>
      </c>
      <c r="H15" s="101">
        <v>0</v>
      </c>
      <c r="I15" s="101">
        <f>+SUM(K15,+M15,O15+P15)</f>
        <v>30682</v>
      </c>
      <c r="J15" s="102">
        <f>IF(D15&gt;0,I15/D15*100,"-")</f>
        <v>83.915433635095596</v>
      </c>
      <c r="K15" s="101">
        <v>12295</v>
      </c>
      <c r="L15" s="102">
        <f>IF(D15&gt;0,K15/D15*100,"-")</f>
        <v>33.626890572436622</v>
      </c>
      <c r="M15" s="101">
        <v>341</v>
      </c>
      <c r="N15" s="102">
        <f>IF(D15&gt;0,M15/D15*100,"-")</f>
        <v>0.93263681864179637</v>
      </c>
      <c r="O15" s="123">
        <v>8375</v>
      </c>
      <c r="P15" s="101">
        <f>SUM(Q15:S15)</f>
        <v>9671</v>
      </c>
      <c r="Q15" s="101">
        <v>291</v>
      </c>
      <c r="R15" s="101">
        <v>9057</v>
      </c>
      <c r="S15" s="101">
        <v>323</v>
      </c>
      <c r="T15" s="102">
        <f>IF(D15&gt;0,P15/D15*100,"-")</f>
        <v>26.450236577961327</v>
      </c>
      <c r="U15" s="101">
        <v>209</v>
      </c>
      <c r="V15" s="99"/>
      <c r="W15" s="99"/>
      <c r="X15" s="99"/>
      <c r="Y15" s="99" t="s">
        <v>263</v>
      </c>
      <c r="Z15" s="99"/>
      <c r="AA15" s="99"/>
      <c r="AB15" s="99"/>
      <c r="AC15" s="99" t="s">
        <v>263</v>
      </c>
      <c r="AD15" s="206" t="s">
        <v>262</v>
      </c>
      <c r="AE15" s="207"/>
    </row>
    <row r="16" spans="1:31" s="103" customFormat="1" ht="13.5" customHeight="1">
      <c r="A16" s="99" t="s">
        <v>22</v>
      </c>
      <c r="B16" s="100" t="s">
        <v>278</v>
      </c>
      <c r="C16" s="99" t="s">
        <v>279</v>
      </c>
      <c r="D16" s="101">
        <f>+SUM(E16,+I16)</f>
        <v>11733</v>
      </c>
      <c r="E16" s="101">
        <f>+SUM(G16+H16)</f>
        <v>1627</v>
      </c>
      <c r="F16" s="125">
        <f>IF(D16&gt;0,E16/D16*100,"-")</f>
        <v>13.866871217932328</v>
      </c>
      <c r="G16" s="101">
        <v>1627</v>
      </c>
      <c r="H16" s="101">
        <v>0</v>
      </c>
      <c r="I16" s="101">
        <f>+SUM(K16,+M16,O16+P16)</f>
        <v>10106</v>
      </c>
      <c r="J16" s="102">
        <f>IF(D16&gt;0,I16/D16*100,"-")</f>
        <v>86.133128782067672</v>
      </c>
      <c r="K16" s="101">
        <v>2576</v>
      </c>
      <c r="L16" s="102">
        <f>IF(D16&gt;0,K16/D16*100,"-")</f>
        <v>21.95516918094264</v>
      </c>
      <c r="M16" s="101">
        <v>0</v>
      </c>
      <c r="N16" s="102">
        <f>IF(D16&gt;0,M16/D16*100,"-")</f>
        <v>0</v>
      </c>
      <c r="O16" s="123">
        <v>3670</v>
      </c>
      <c r="P16" s="101">
        <f>SUM(Q16:S16)</f>
        <v>3860</v>
      </c>
      <c r="Q16" s="101">
        <v>306</v>
      </c>
      <c r="R16" s="101">
        <v>3554</v>
      </c>
      <c r="S16" s="101">
        <v>0</v>
      </c>
      <c r="T16" s="102">
        <f>IF(D16&gt;0,P16/D16*100,"-")</f>
        <v>32.898661893803798</v>
      </c>
      <c r="U16" s="101">
        <v>76</v>
      </c>
      <c r="V16" s="99"/>
      <c r="W16" s="99"/>
      <c r="X16" s="99"/>
      <c r="Y16" s="99" t="s">
        <v>263</v>
      </c>
      <c r="Z16" s="99"/>
      <c r="AA16" s="99"/>
      <c r="AB16" s="99"/>
      <c r="AC16" s="99" t="s">
        <v>263</v>
      </c>
      <c r="AD16" s="206" t="s">
        <v>262</v>
      </c>
      <c r="AE16" s="207"/>
    </row>
    <row r="17" spans="1:31" s="103" customFormat="1" ht="13.5" customHeight="1">
      <c r="A17" s="99" t="s">
        <v>22</v>
      </c>
      <c r="B17" s="100" t="s">
        <v>280</v>
      </c>
      <c r="C17" s="99" t="s">
        <v>281</v>
      </c>
      <c r="D17" s="101">
        <f>+SUM(E17,+I17)</f>
        <v>4673</v>
      </c>
      <c r="E17" s="101">
        <f>+SUM(G17+H17)</f>
        <v>290</v>
      </c>
      <c r="F17" s="125">
        <f>IF(D17&gt;0,E17/D17*100,"-")</f>
        <v>6.2058634710036378</v>
      </c>
      <c r="G17" s="101">
        <v>290</v>
      </c>
      <c r="H17" s="101">
        <v>0</v>
      </c>
      <c r="I17" s="101">
        <f>+SUM(K17,+M17,O17+P17)</f>
        <v>4383</v>
      </c>
      <c r="J17" s="102">
        <f>IF(D17&gt;0,I17/D17*100,"-")</f>
        <v>93.794136528996361</v>
      </c>
      <c r="K17" s="101">
        <v>2252</v>
      </c>
      <c r="L17" s="102">
        <f>IF(D17&gt;0,K17/D17*100,"-")</f>
        <v>48.191739781724799</v>
      </c>
      <c r="M17" s="101">
        <v>0</v>
      </c>
      <c r="N17" s="102">
        <f>IF(D17&gt;0,M17/D17*100,"-")</f>
        <v>0</v>
      </c>
      <c r="O17" s="123">
        <v>0</v>
      </c>
      <c r="P17" s="101">
        <f>SUM(Q17:S17)</f>
        <v>2131</v>
      </c>
      <c r="Q17" s="101">
        <v>153</v>
      </c>
      <c r="R17" s="101">
        <v>1978</v>
      </c>
      <c r="S17" s="101">
        <v>0</v>
      </c>
      <c r="T17" s="102">
        <f>IF(D17&gt;0,P17/D17*100,"-")</f>
        <v>45.602396747271563</v>
      </c>
      <c r="U17" s="101">
        <v>42</v>
      </c>
      <c r="V17" s="99"/>
      <c r="W17" s="99"/>
      <c r="X17" s="99"/>
      <c r="Y17" s="99" t="s">
        <v>263</v>
      </c>
      <c r="Z17" s="99"/>
      <c r="AA17" s="99"/>
      <c r="AB17" s="99"/>
      <c r="AC17" s="99" t="s">
        <v>263</v>
      </c>
      <c r="AD17" s="206" t="s">
        <v>262</v>
      </c>
      <c r="AE17" s="207"/>
    </row>
    <row r="18" spans="1:31" s="103" customFormat="1" ht="13.5" customHeight="1">
      <c r="A18" s="99" t="s">
        <v>22</v>
      </c>
      <c r="B18" s="100" t="s">
        <v>282</v>
      </c>
      <c r="C18" s="99" t="s">
        <v>283</v>
      </c>
      <c r="D18" s="101">
        <f>+SUM(E18,+I18)</f>
        <v>3165</v>
      </c>
      <c r="E18" s="101">
        <f>+SUM(G18+H18)</f>
        <v>945</v>
      </c>
      <c r="F18" s="125">
        <f>IF(D18&gt;0,E18/D18*100,"-")</f>
        <v>29.857819905213269</v>
      </c>
      <c r="G18" s="101">
        <v>945</v>
      </c>
      <c r="H18" s="101">
        <v>0</v>
      </c>
      <c r="I18" s="101">
        <f>+SUM(K18,+M18,O18+P18)</f>
        <v>2220</v>
      </c>
      <c r="J18" s="102">
        <f>IF(D18&gt;0,I18/D18*100,"-")</f>
        <v>70.142180094786738</v>
      </c>
      <c r="K18" s="101">
        <v>0</v>
      </c>
      <c r="L18" s="102">
        <f>IF(D18&gt;0,K18/D18*100,"-")</f>
        <v>0</v>
      </c>
      <c r="M18" s="101">
        <v>0</v>
      </c>
      <c r="N18" s="102">
        <f>IF(D18&gt;0,M18/D18*100,"-")</f>
        <v>0</v>
      </c>
      <c r="O18" s="123">
        <v>391</v>
      </c>
      <c r="P18" s="101">
        <f>SUM(Q18:S18)</f>
        <v>1829</v>
      </c>
      <c r="Q18" s="101">
        <v>274</v>
      </c>
      <c r="R18" s="101">
        <v>1089</v>
      </c>
      <c r="S18" s="101">
        <v>466</v>
      </c>
      <c r="T18" s="102">
        <f>IF(D18&gt;0,P18/D18*100,"-")</f>
        <v>57.788309636650872</v>
      </c>
      <c r="U18" s="101">
        <v>22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22</v>
      </c>
      <c r="B19" s="100" t="s">
        <v>284</v>
      </c>
      <c r="C19" s="99" t="s">
        <v>285</v>
      </c>
      <c r="D19" s="101">
        <f>+SUM(E19,+I19)</f>
        <v>4314</v>
      </c>
      <c r="E19" s="101">
        <f>+SUM(G19+H19)</f>
        <v>636</v>
      </c>
      <c r="F19" s="125">
        <f>IF(D19&gt;0,E19/D19*100,"-")</f>
        <v>14.74269819193324</v>
      </c>
      <c r="G19" s="101">
        <v>636</v>
      </c>
      <c r="H19" s="101">
        <v>0</v>
      </c>
      <c r="I19" s="101">
        <f>+SUM(K19,+M19,O19+P19)</f>
        <v>3678</v>
      </c>
      <c r="J19" s="102">
        <f>IF(D19&gt;0,I19/D19*100,"-")</f>
        <v>85.257301808066757</v>
      </c>
      <c r="K19" s="101">
        <v>695</v>
      </c>
      <c r="L19" s="102">
        <f>IF(D19&gt;0,K19/D19*100,"-")</f>
        <v>16.11033843300881</v>
      </c>
      <c r="M19" s="101">
        <v>0</v>
      </c>
      <c r="N19" s="102">
        <f>IF(D19&gt;0,M19/D19*100,"-")</f>
        <v>0</v>
      </c>
      <c r="O19" s="123">
        <v>940</v>
      </c>
      <c r="P19" s="101">
        <f>SUM(Q19:S19)</f>
        <v>2043</v>
      </c>
      <c r="Q19" s="101">
        <v>314</v>
      </c>
      <c r="R19" s="101">
        <v>1729</v>
      </c>
      <c r="S19" s="101">
        <v>0</v>
      </c>
      <c r="T19" s="102">
        <f>IF(D19&gt;0,P19/D19*100,"-")</f>
        <v>47.357440890125176</v>
      </c>
      <c r="U19" s="101">
        <v>17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22</v>
      </c>
      <c r="B20" s="100" t="s">
        <v>286</v>
      </c>
      <c r="C20" s="99" t="s">
        <v>287</v>
      </c>
      <c r="D20" s="101">
        <f>+SUM(E20,+I20)</f>
        <v>10232</v>
      </c>
      <c r="E20" s="101">
        <f>+SUM(G20+H20)</f>
        <v>1155</v>
      </c>
      <c r="F20" s="125">
        <f>IF(D20&gt;0,E20/D20*100,"-")</f>
        <v>11.288115715402657</v>
      </c>
      <c r="G20" s="101">
        <v>1155</v>
      </c>
      <c r="H20" s="101">
        <v>0</v>
      </c>
      <c r="I20" s="101">
        <f>+SUM(K20,+M20,O20+P20)</f>
        <v>9077</v>
      </c>
      <c r="J20" s="102">
        <f>IF(D20&gt;0,I20/D20*100,"-")</f>
        <v>88.711884284597346</v>
      </c>
      <c r="K20" s="101">
        <v>2462</v>
      </c>
      <c r="L20" s="102">
        <f>IF(D20&gt;0,K20/D20*100,"-")</f>
        <v>24.061767005473026</v>
      </c>
      <c r="M20" s="101">
        <v>0</v>
      </c>
      <c r="N20" s="102">
        <f>IF(D20&gt;0,M20/D20*100,"-")</f>
        <v>0</v>
      </c>
      <c r="O20" s="123">
        <v>3759</v>
      </c>
      <c r="P20" s="101">
        <f>SUM(Q20:S20)</f>
        <v>2856</v>
      </c>
      <c r="Q20" s="101">
        <v>174</v>
      </c>
      <c r="R20" s="101">
        <v>2557</v>
      </c>
      <c r="S20" s="101">
        <v>125</v>
      </c>
      <c r="T20" s="102">
        <f>IF(D20&gt;0,P20/D20*100,"-")</f>
        <v>27.912431587177483</v>
      </c>
      <c r="U20" s="101">
        <v>74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22</v>
      </c>
      <c r="B21" s="100" t="s">
        <v>288</v>
      </c>
      <c r="C21" s="99" t="s">
        <v>289</v>
      </c>
      <c r="D21" s="101">
        <f>+SUM(E21,+I21)</f>
        <v>6998</v>
      </c>
      <c r="E21" s="101">
        <f>+SUM(G21+H21)</f>
        <v>1695</v>
      </c>
      <c r="F21" s="125">
        <f>IF(D21&gt;0,E21/D21*100,"-")</f>
        <v>24.221206058873964</v>
      </c>
      <c r="G21" s="101">
        <v>1492</v>
      </c>
      <c r="H21" s="101">
        <v>203</v>
      </c>
      <c r="I21" s="101">
        <f>+SUM(K21,+M21,O21+P21)</f>
        <v>5303</v>
      </c>
      <c r="J21" s="102">
        <f>IF(D21&gt;0,I21/D21*100,"-")</f>
        <v>75.778793941126025</v>
      </c>
      <c r="K21" s="101">
        <v>2164</v>
      </c>
      <c r="L21" s="102">
        <f>IF(D21&gt;0,K21/D21*100,"-")</f>
        <v>30.923120891683336</v>
      </c>
      <c r="M21" s="101">
        <v>0</v>
      </c>
      <c r="N21" s="102">
        <f>IF(D21&gt;0,M21/D21*100,"-")</f>
        <v>0</v>
      </c>
      <c r="O21" s="123">
        <v>60</v>
      </c>
      <c r="P21" s="101">
        <f>SUM(Q21:S21)</f>
        <v>3079</v>
      </c>
      <c r="Q21" s="101">
        <v>1254</v>
      </c>
      <c r="R21" s="101">
        <v>1686</v>
      </c>
      <c r="S21" s="101">
        <v>139</v>
      </c>
      <c r="T21" s="102">
        <f>IF(D21&gt;0,P21/D21*100,"-")</f>
        <v>43.998285224349814</v>
      </c>
      <c r="U21" s="101">
        <v>45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22</v>
      </c>
      <c r="B22" s="100" t="s">
        <v>290</v>
      </c>
      <c r="C22" s="99" t="s">
        <v>291</v>
      </c>
      <c r="D22" s="101">
        <f>+SUM(E22,+I22)</f>
        <v>5863</v>
      </c>
      <c r="E22" s="101">
        <f>+SUM(G22+H22)</f>
        <v>1810</v>
      </c>
      <c r="F22" s="125">
        <f>IF(D22&gt;0,E22/D22*100,"-")</f>
        <v>30.871567456933313</v>
      </c>
      <c r="G22" s="101">
        <v>1774</v>
      </c>
      <c r="H22" s="101">
        <v>36</v>
      </c>
      <c r="I22" s="101">
        <f>+SUM(K22,+M22,O22+P22)</f>
        <v>4053</v>
      </c>
      <c r="J22" s="102">
        <f>IF(D22&gt;0,I22/D22*100,"-")</f>
        <v>69.12843254306668</v>
      </c>
      <c r="K22" s="101">
        <v>1877</v>
      </c>
      <c r="L22" s="102">
        <f>IF(D22&gt;0,K22/D22*100,"-")</f>
        <v>32.014327136278354</v>
      </c>
      <c r="M22" s="101">
        <v>0</v>
      </c>
      <c r="N22" s="102">
        <f>IF(D22&gt;0,M22/D22*100,"-")</f>
        <v>0</v>
      </c>
      <c r="O22" s="123">
        <v>423</v>
      </c>
      <c r="P22" s="101">
        <f>SUM(Q22:S22)</f>
        <v>1753</v>
      </c>
      <c r="Q22" s="101">
        <v>497</v>
      </c>
      <c r="R22" s="101">
        <v>1073</v>
      </c>
      <c r="S22" s="101">
        <v>183</v>
      </c>
      <c r="T22" s="102">
        <f>IF(D22&gt;0,P22/D22*100,"-")</f>
        <v>29.899368923759166</v>
      </c>
      <c r="U22" s="101">
        <v>171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22</v>
      </c>
      <c r="B23" s="100" t="s">
        <v>292</v>
      </c>
      <c r="C23" s="99" t="s">
        <v>293</v>
      </c>
      <c r="D23" s="101">
        <f>+SUM(E23,+I23)</f>
        <v>2211</v>
      </c>
      <c r="E23" s="101">
        <f>+SUM(G23+H23)</f>
        <v>103</v>
      </c>
      <c r="F23" s="125">
        <f>IF(D23&gt;0,E23/D23*100,"-")</f>
        <v>4.6585255540479427</v>
      </c>
      <c r="G23" s="101">
        <v>103</v>
      </c>
      <c r="H23" s="101">
        <v>0</v>
      </c>
      <c r="I23" s="101">
        <f>+SUM(K23,+M23,O23+P23)</f>
        <v>2108</v>
      </c>
      <c r="J23" s="102">
        <f>IF(D23&gt;0,I23/D23*100,"-")</f>
        <v>95.341474445952059</v>
      </c>
      <c r="K23" s="101">
        <v>1220</v>
      </c>
      <c r="L23" s="102">
        <f>IF(D23&gt;0,K23/D23*100,"-")</f>
        <v>55.17865219357757</v>
      </c>
      <c r="M23" s="101">
        <v>0</v>
      </c>
      <c r="N23" s="102">
        <f>IF(D23&gt;0,M23/D23*100,"-")</f>
        <v>0</v>
      </c>
      <c r="O23" s="123">
        <v>411</v>
      </c>
      <c r="P23" s="101">
        <f>SUM(Q23:S23)</f>
        <v>477</v>
      </c>
      <c r="Q23" s="101">
        <v>121</v>
      </c>
      <c r="R23" s="101">
        <v>346</v>
      </c>
      <c r="S23" s="101">
        <v>10</v>
      </c>
      <c r="T23" s="102">
        <f>IF(D23&gt;0,P23/D23*100,"-")</f>
        <v>21.573948439620079</v>
      </c>
      <c r="U23" s="101">
        <v>11</v>
      </c>
      <c r="V23" s="99" t="s">
        <v>263</v>
      </c>
      <c r="W23" s="99"/>
      <c r="X23" s="99"/>
      <c r="Y23" s="99"/>
      <c r="Z23" s="99"/>
      <c r="AA23" s="99" t="s">
        <v>263</v>
      </c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22</v>
      </c>
      <c r="B24" s="100" t="s">
        <v>294</v>
      </c>
      <c r="C24" s="99" t="s">
        <v>295</v>
      </c>
      <c r="D24" s="101">
        <f>+SUM(E24,+I24)</f>
        <v>2697</v>
      </c>
      <c r="E24" s="101">
        <f>+SUM(G24+H24)</f>
        <v>322</v>
      </c>
      <c r="F24" s="125">
        <f>IF(D24&gt;0,E24/D24*100,"-")</f>
        <v>11.939191694475342</v>
      </c>
      <c r="G24" s="101">
        <v>322</v>
      </c>
      <c r="H24" s="101">
        <v>0</v>
      </c>
      <c r="I24" s="101">
        <f>+SUM(K24,+M24,O24+P24)</f>
        <v>2375</v>
      </c>
      <c r="J24" s="102">
        <f>IF(D24&gt;0,I24/D24*100,"-")</f>
        <v>88.060808305524645</v>
      </c>
      <c r="K24" s="101">
        <v>463</v>
      </c>
      <c r="L24" s="102">
        <f>IF(D24&gt;0,K24/D24*100,"-")</f>
        <v>17.167222840192807</v>
      </c>
      <c r="M24" s="101">
        <v>0</v>
      </c>
      <c r="N24" s="102">
        <f>IF(D24&gt;0,M24/D24*100,"-")</f>
        <v>0</v>
      </c>
      <c r="O24" s="123">
        <v>1498</v>
      </c>
      <c r="P24" s="101">
        <f>SUM(Q24:S24)</f>
        <v>414</v>
      </c>
      <c r="Q24" s="101">
        <v>291</v>
      </c>
      <c r="R24" s="101">
        <v>51</v>
      </c>
      <c r="S24" s="101">
        <v>72</v>
      </c>
      <c r="T24" s="102">
        <f>IF(D24&gt;0,P24/D24*100,"-")</f>
        <v>15.350389321468297</v>
      </c>
      <c r="U24" s="101">
        <v>21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22</v>
      </c>
      <c r="B25" s="100" t="s">
        <v>296</v>
      </c>
      <c r="C25" s="99" t="s">
        <v>297</v>
      </c>
      <c r="D25" s="101">
        <f>+SUM(E25,+I25)</f>
        <v>631</v>
      </c>
      <c r="E25" s="101">
        <f>+SUM(G25+H25)</f>
        <v>13</v>
      </c>
      <c r="F25" s="125">
        <f>IF(D25&gt;0,E25/D25*100,"-")</f>
        <v>2.0602218700475436</v>
      </c>
      <c r="G25" s="101">
        <v>13</v>
      </c>
      <c r="H25" s="101">
        <v>0</v>
      </c>
      <c r="I25" s="101">
        <f>+SUM(K25,+M25,O25+P25)</f>
        <v>618</v>
      </c>
      <c r="J25" s="102">
        <f>IF(D25&gt;0,I25/D25*100,"-")</f>
        <v>97.939778129952458</v>
      </c>
      <c r="K25" s="101">
        <v>0</v>
      </c>
      <c r="L25" s="102">
        <f>IF(D25&gt;0,K25/D25*100,"-")</f>
        <v>0</v>
      </c>
      <c r="M25" s="101">
        <v>0</v>
      </c>
      <c r="N25" s="102">
        <f>IF(D25&gt;0,M25/D25*100,"-")</f>
        <v>0</v>
      </c>
      <c r="O25" s="123">
        <v>618</v>
      </c>
      <c r="P25" s="101">
        <f>SUM(Q25:S25)</f>
        <v>0</v>
      </c>
      <c r="Q25" s="101">
        <v>0</v>
      </c>
      <c r="R25" s="101">
        <v>0</v>
      </c>
      <c r="S25" s="101">
        <v>0</v>
      </c>
      <c r="T25" s="102">
        <f>IF(D25&gt;0,P25/D25*100,"-")</f>
        <v>0</v>
      </c>
      <c r="U25" s="101">
        <v>7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22</v>
      </c>
      <c r="B26" s="100" t="s">
        <v>298</v>
      </c>
      <c r="C26" s="99" t="s">
        <v>299</v>
      </c>
      <c r="D26" s="101">
        <f>+SUM(E26,+I26)</f>
        <v>13732</v>
      </c>
      <c r="E26" s="101">
        <f>+SUM(G26+H26)</f>
        <v>6352</v>
      </c>
      <c r="F26" s="125">
        <f>IF(D26&gt;0,E26/D26*100,"-")</f>
        <v>46.256918147392952</v>
      </c>
      <c r="G26" s="101">
        <v>6352</v>
      </c>
      <c r="H26" s="101">
        <v>0</v>
      </c>
      <c r="I26" s="101">
        <f>+SUM(K26,+M26,O26+P26)</f>
        <v>7380</v>
      </c>
      <c r="J26" s="102">
        <f>IF(D26&gt;0,I26/D26*100,"-")</f>
        <v>53.743081852607041</v>
      </c>
      <c r="K26" s="101">
        <v>2521</v>
      </c>
      <c r="L26" s="102">
        <f>IF(D26&gt;0,K26/D26*100,"-")</f>
        <v>18.358578502767259</v>
      </c>
      <c r="M26" s="101">
        <v>108</v>
      </c>
      <c r="N26" s="102">
        <f>IF(D26&gt;0,M26/D26*100,"-")</f>
        <v>0.78648412467229833</v>
      </c>
      <c r="O26" s="123">
        <v>2354</v>
      </c>
      <c r="P26" s="101">
        <f>SUM(Q26:S26)</f>
        <v>2397</v>
      </c>
      <c r="Q26" s="101">
        <v>1163</v>
      </c>
      <c r="R26" s="101">
        <v>712</v>
      </c>
      <c r="S26" s="101">
        <v>522</v>
      </c>
      <c r="T26" s="102">
        <f>IF(D26&gt;0,P26/D26*100,"-")</f>
        <v>17.455578211476844</v>
      </c>
      <c r="U26" s="101">
        <v>77</v>
      </c>
      <c r="V26" s="99" t="s">
        <v>263</v>
      </c>
      <c r="W26" s="99"/>
      <c r="X26" s="99"/>
      <c r="Y26" s="99"/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>
      <c r="A27" s="99"/>
      <c r="B27" s="100"/>
      <c r="C27" s="99"/>
      <c r="D27" s="101"/>
      <c r="E27" s="101"/>
      <c r="F27" s="125"/>
      <c r="G27" s="101"/>
      <c r="H27" s="101"/>
      <c r="I27" s="101"/>
      <c r="J27" s="102"/>
      <c r="K27" s="101"/>
      <c r="L27" s="102"/>
      <c r="M27" s="101"/>
      <c r="N27" s="102"/>
      <c r="O27" s="123"/>
      <c r="P27" s="101"/>
      <c r="Q27" s="101"/>
      <c r="R27" s="101"/>
      <c r="S27" s="101"/>
      <c r="T27" s="102"/>
      <c r="U27" s="101"/>
      <c r="V27" s="99"/>
      <c r="W27" s="99"/>
      <c r="X27" s="99"/>
      <c r="Y27" s="99"/>
      <c r="Z27" s="99"/>
      <c r="AA27" s="99"/>
      <c r="AB27" s="99"/>
      <c r="AC27" s="99"/>
      <c r="AD27" s="207"/>
      <c r="AE27" s="207"/>
    </row>
    <row r="28" spans="1:31" s="103" customFormat="1" ht="13.5" customHeight="1">
      <c r="A28" s="99"/>
      <c r="B28" s="100"/>
      <c r="C28" s="99"/>
      <c r="D28" s="101"/>
      <c r="E28" s="101"/>
      <c r="F28" s="125"/>
      <c r="G28" s="101"/>
      <c r="H28" s="101"/>
      <c r="I28" s="101"/>
      <c r="J28" s="102"/>
      <c r="K28" s="101"/>
      <c r="L28" s="102"/>
      <c r="M28" s="101"/>
      <c r="N28" s="102"/>
      <c r="O28" s="123"/>
      <c r="P28" s="101"/>
      <c r="Q28" s="101"/>
      <c r="R28" s="101"/>
      <c r="S28" s="101"/>
      <c r="T28" s="102"/>
      <c r="U28" s="101"/>
      <c r="V28" s="99"/>
      <c r="W28" s="99"/>
      <c r="X28" s="99"/>
      <c r="Y28" s="99"/>
      <c r="Z28" s="99"/>
      <c r="AA28" s="99"/>
      <c r="AB28" s="99"/>
      <c r="AC28" s="99"/>
      <c r="AD28" s="207"/>
      <c r="AE28" s="207"/>
    </row>
    <row r="29" spans="1:31" s="103" customFormat="1" ht="13.5" customHeight="1">
      <c r="A29" s="99"/>
      <c r="B29" s="100"/>
      <c r="C29" s="99"/>
      <c r="D29" s="101"/>
      <c r="E29" s="101"/>
      <c r="F29" s="125"/>
      <c r="G29" s="101"/>
      <c r="H29" s="101"/>
      <c r="I29" s="101"/>
      <c r="J29" s="102"/>
      <c r="K29" s="101"/>
      <c r="L29" s="102"/>
      <c r="M29" s="101"/>
      <c r="N29" s="102"/>
      <c r="O29" s="123"/>
      <c r="P29" s="101"/>
      <c r="Q29" s="101"/>
      <c r="R29" s="101"/>
      <c r="S29" s="101"/>
      <c r="T29" s="102"/>
      <c r="U29" s="101"/>
      <c r="V29" s="99"/>
      <c r="W29" s="99"/>
      <c r="X29" s="99"/>
      <c r="Y29" s="99"/>
      <c r="Z29" s="99"/>
      <c r="AA29" s="99"/>
      <c r="AB29" s="99"/>
      <c r="AC29" s="99"/>
      <c r="AD29" s="207"/>
      <c r="AE29" s="207"/>
    </row>
    <row r="30" spans="1:31" s="103" customFormat="1" ht="13.5" customHeight="1">
      <c r="A30" s="99"/>
      <c r="B30" s="100"/>
      <c r="C30" s="99"/>
      <c r="D30" s="101"/>
      <c r="E30" s="101"/>
      <c r="F30" s="125"/>
      <c r="G30" s="101"/>
      <c r="H30" s="101"/>
      <c r="I30" s="101"/>
      <c r="J30" s="102"/>
      <c r="K30" s="101"/>
      <c r="L30" s="102"/>
      <c r="M30" s="101"/>
      <c r="N30" s="102"/>
      <c r="O30" s="123"/>
      <c r="P30" s="101"/>
      <c r="Q30" s="101"/>
      <c r="R30" s="101"/>
      <c r="S30" s="101"/>
      <c r="T30" s="102"/>
      <c r="U30" s="101"/>
      <c r="V30" s="99"/>
      <c r="W30" s="99"/>
      <c r="X30" s="99"/>
      <c r="Y30" s="99"/>
      <c r="Z30" s="99"/>
      <c r="AA30" s="99"/>
      <c r="AB30" s="99"/>
      <c r="AC30" s="99"/>
      <c r="AD30" s="207"/>
      <c r="AE30" s="207"/>
    </row>
    <row r="31" spans="1:31" s="103" customFormat="1" ht="13.5" customHeight="1">
      <c r="A31" s="99"/>
      <c r="B31" s="100"/>
      <c r="C31" s="99"/>
      <c r="D31" s="101"/>
      <c r="E31" s="101"/>
      <c r="F31" s="125"/>
      <c r="G31" s="101"/>
      <c r="H31" s="101"/>
      <c r="I31" s="101"/>
      <c r="J31" s="102"/>
      <c r="K31" s="101"/>
      <c r="L31" s="102"/>
      <c r="M31" s="101"/>
      <c r="N31" s="102"/>
      <c r="O31" s="123"/>
      <c r="P31" s="101"/>
      <c r="Q31" s="101"/>
      <c r="R31" s="101"/>
      <c r="S31" s="101"/>
      <c r="T31" s="102"/>
      <c r="U31" s="101"/>
      <c r="V31" s="99"/>
      <c r="W31" s="99"/>
      <c r="X31" s="99"/>
      <c r="Y31" s="99"/>
      <c r="Z31" s="99"/>
      <c r="AA31" s="99"/>
      <c r="AB31" s="99"/>
      <c r="AC31" s="99"/>
      <c r="AD31" s="207"/>
      <c r="AE31" s="207"/>
    </row>
    <row r="32" spans="1:31" s="103" customFormat="1" ht="13.5" customHeight="1">
      <c r="A32" s="99"/>
      <c r="B32" s="100"/>
      <c r="C32" s="99"/>
      <c r="D32" s="101"/>
      <c r="E32" s="101"/>
      <c r="F32" s="125"/>
      <c r="G32" s="101"/>
      <c r="H32" s="101"/>
      <c r="I32" s="101"/>
      <c r="J32" s="102"/>
      <c r="K32" s="101"/>
      <c r="L32" s="102"/>
      <c r="M32" s="101"/>
      <c r="N32" s="102"/>
      <c r="O32" s="123"/>
      <c r="P32" s="101"/>
      <c r="Q32" s="101"/>
      <c r="R32" s="101"/>
      <c r="S32" s="101"/>
      <c r="T32" s="102"/>
      <c r="U32" s="101"/>
      <c r="V32" s="99"/>
      <c r="W32" s="99"/>
      <c r="X32" s="99"/>
      <c r="Y32" s="99"/>
      <c r="Z32" s="99"/>
      <c r="AA32" s="99"/>
      <c r="AB32" s="99"/>
      <c r="AC32" s="99"/>
      <c r="AD32" s="207"/>
      <c r="AE32" s="207"/>
    </row>
    <row r="33" spans="1:31" s="103" customFormat="1" ht="13.5" customHeight="1">
      <c r="A33" s="99"/>
      <c r="B33" s="100"/>
      <c r="C33" s="99"/>
      <c r="D33" s="101"/>
      <c r="E33" s="101"/>
      <c r="F33" s="125"/>
      <c r="G33" s="101"/>
      <c r="H33" s="101"/>
      <c r="I33" s="101"/>
      <c r="J33" s="102"/>
      <c r="K33" s="101"/>
      <c r="L33" s="102"/>
      <c r="M33" s="101"/>
      <c r="N33" s="102"/>
      <c r="O33" s="123"/>
      <c r="P33" s="101"/>
      <c r="Q33" s="101"/>
      <c r="R33" s="101"/>
      <c r="S33" s="101"/>
      <c r="T33" s="102"/>
      <c r="U33" s="101"/>
      <c r="V33" s="99"/>
      <c r="W33" s="99"/>
      <c r="X33" s="99"/>
      <c r="Y33" s="99"/>
      <c r="Z33" s="99"/>
      <c r="AA33" s="99"/>
      <c r="AB33" s="99"/>
      <c r="AC33" s="99"/>
      <c r="AD33" s="207"/>
      <c r="AE33" s="207"/>
    </row>
    <row r="34" spans="1:31" s="103" customFormat="1" ht="13.5" customHeight="1">
      <c r="A34" s="99"/>
      <c r="B34" s="100"/>
      <c r="C34" s="99"/>
      <c r="D34" s="101"/>
      <c r="E34" s="101"/>
      <c r="F34" s="125"/>
      <c r="G34" s="101"/>
      <c r="H34" s="101"/>
      <c r="I34" s="101"/>
      <c r="J34" s="102"/>
      <c r="K34" s="101"/>
      <c r="L34" s="102"/>
      <c r="M34" s="101"/>
      <c r="N34" s="102"/>
      <c r="O34" s="123"/>
      <c r="P34" s="101"/>
      <c r="Q34" s="101"/>
      <c r="R34" s="101"/>
      <c r="S34" s="101"/>
      <c r="T34" s="102"/>
      <c r="U34" s="101"/>
      <c r="V34" s="99"/>
      <c r="W34" s="99"/>
      <c r="X34" s="99"/>
      <c r="Y34" s="99"/>
      <c r="Z34" s="99"/>
      <c r="AA34" s="99"/>
      <c r="AB34" s="99"/>
      <c r="AC34" s="99"/>
      <c r="AD34" s="207"/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26">
    <sortCondition ref="A8:A26"/>
    <sortCondition ref="B8:B26"/>
    <sortCondition ref="C8:C26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島根県</v>
      </c>
      <c r="B7" s="105" t="str">
        <f>水洗化人口等!B7</f>
        <v>32000</v>
      </c>
      <c r="C7" s="104" t="s">
        <v>199</v>
      </c>
      <c r="D7" s="106">
        <f>SUM(E7,+H7,+K7)</f>
        <v>254527</v>
      </c>
      <c r="E7" s="106">
        <f>SUM(F7:G7)</f>
        <v>9025</v>
      </c>
      <c r="F7" s="106">
        <f>SUM(F$8:F$207)</f>
        <v>2440</v>
      </c>
      <c r="G7" s="106">
        <f>SUM(G$8:G$207)</f>
        <v>6585</v>
      </c>
      <c r="H7" s="106">
        <f>SUM(I7:J7)</f>
        <v>3771</v>
      </c>
      <c r="I7" s="106">
        <f>SUM(I$8:I$207)</f>
        <v>3634</v>
      </c>
      <c r="J7" s="106">
        <f>SUM(J$8:J$207)</f>
        <v>137</v>
      </c>
      <c r="K7" s="106">
        <f>SUM(L7:M7)</f>
        <v>241731</v>
      </c>
      <c r="L7" s="106">
        <f>SUM(L$8:L$207)</f>
        <v>68051</v>
      </c>
      <c r="M7" s="106">
        <f>SUM(M$8:M$207)</f>
        <v>173680</v>
      </c>
      <c r="N7" s="106">
        <f>SUM(O7,+V7,+AC7)</f>
        <v>255576</v>
      </c>
      <c r="O7" s="106">
        <f>SUM(P7:U7)</f>
        <v>74125</v>
      </c>
      <c r="P7" s="106">
        <f t="shared" ref="P7:U7" si="0">SUM(P$8:P$207)</f>
        <v>64329</v>
      </c>
      <c r="Q7" s="106">
        <f t="shared" si="0"/>
        <v>0</v>
      </c>
      <c r="R7" s="106">
        <f t="shared" si="0"/>
        <v>0</v>
      </c>
      <c r="S7" s="106">
        <f t="shared" si="0"/>
        <v>9785</v>
      </c>
      <c r="T7" s="106">
        <f t="shared" si="0"/>
        <v>11</v>
      </c>
      <c r="U7" s="106">
        <f t="shared" si="0"/>
        <v>0</v>
      </c>
      <c r="V7" s="106">
        <f>SUM(W7:AB7)</f>
        <v>180402</v>
      </c>
      <c r="W7" s="106">
        <f t="shared" ref="W7:AB7" si="1">SUM(W$8:W$207)</f>
        <v>150154</v>
      </c>
      <c r="X7" s="106">
        <f t="shared" si="1"/>
        <v>0</v>
      </c>
      <c r="Y7" s="106">
        <f t="shared" si="1"/>
        <v>0</v>
      </c>
      <c r="Z7" s="106">
        <f t="shared" si="1"/>
        <v>30111</v>
      </c>
      <c r="AA7" s="106">
        <f t="shared" si="1"/>
        <v>137</v>
      </c>
      <c r="AB7" s="106">
        <f t="shared" si="1"/>
        <v>0</v>
      </c>
      <c r="AC7" s="106">
        <f>SUM(AD7:AE7)</f>
        <v>1049</v>
      </c>
      <c r="AD7" s="106">
        <f>SUM(AD$8:AD$207)</f>
        <v>1049</v>
      </c>
      <c r="AE7" s="106">
        <f>SUM(AE$8:AE$207)</f>
        <v>0</v>
      </c>
      <c r="AF7" s="106">
        <f>SUM(AG7:AI7)</f>
        <v>2691</v>
      </c>
      <c r="AG7" s="106">
        <f>SUM(AG$8:AG$207)</f>
        <v>2691</v>
      </c>
      <c r="AH7" s="106">
        <f>SUM(AH$8:AH$207)</f>
        <v>0</v>
      </c>
      <c r="AI7" s="106">
        <f>SUM(AI$8:AI$207)</f>
        <v>0</v>
      </c>
      <c r="AJ7" s="106">
        <f>SUM(AK7:AS7)</f>
        <v>4096</v>
      </c>
      <c r="AK7" s="106">
        <f t="shared" ref="AK7:AS7" si="2">SUM(AK$8:AK$207)</f>
        <v>1474</v>
      </c>
      <c r="AL7" s="106">
        <f t="shared" si="2"/>
        <v>6</v>
      </c>
      <c r="AM7" s="106">
        <f t="shared" si="2"/>
        <v>1398</v>
      </c>
      <c r="AN7" s="106">
        <f t="shared" si="2"/>
        <v>0</v>
      </c>
      <c r="AO7" s="106">
        <f t="shared" si="2"/>
        <v>0</v>
      </c>
      <c r="AP7" s="106">
        <f t="shared" si="2"/>
        <v>0</v>
      </c>
      <c r="AQ7" s="106">
        <f t="shared" si="2"/>
        <v>36</v>
      </c>
      <c r="AR7" s="106">
        <f t="shared" si="2"/>
        <v>66</v>
      </c>
      <c r="AS7" s="106">
        <f t="shared" si="2"/>
        <v>1116</v>
      </c>
      <c r="AT7" s="106">
        <f>SUM(AU7:AY7)</f>
        <v>111</v>
      </c>
      <c r="AU7" s="106">
        <f>SUM(AU$8:AU$207)</f>
        <v>75</v>
      </c>
      <c r="AV7" s="106">
        <f>SUM(AV$8:AV$207)</f>
        <v>0</v>
      </c>
      <c r="AW7" s="106">
        <f>SUM(AW$8:AW$207)</f>
        <v>36</v>
      </c>
      <c r="AX7" s="106">
        <f>SUM(AX$8:AX$207)</f>
        <v>0</v>
      </c>
      <c r="AY7" s="106">
        <f>SUM(AY$8:AY$207)</f>
        <v>0</v>
      </c>
      <c r="AZ7" s="106">
        <f>SUM(BA7:BC7)</f>
        <v>774</v>
      </c>
      <c r="BA7" s="106">
        <f>SUM(BA$8:BA$207)</f>
        <v>774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22</v>
      </c>
      <c r="B8" s="111" t="s">
        <v>260</v>
      </c>
      <c r="C8" s="99" t="s">
        <v>261</v>
      </c>
      <c r="D8" s="101">
        <f>SUM(E8,+H8,+K8)</f>
        <v>13181</v>
      </c>
      <c r="E8" s="101">
        <f>SUM(F8:G8)</f>
        <v>0</v>
      </c>
      <c r="F8" s="101">
        <v>0</v>
      </c>
      <c r="G8" s="101">
        <v>0</v>
      </c>
      <c r="H8" s="101">
        <f>SUM(I8:J8)</f>
        <v>2996</v>
      </c>
      <c r="I8" s="101">
        <v>2996</v>
      </c>
      <c r="J8" s="101">
        <v>0</v>
      </c>
      <c r="K8" s="101">
        <f>SUM(L8:M8)</f>
        <v>10185</v>
      </c>
      <c r="L8" s="101">
        <v>0</v>
      </c>
      <c r="M8" s="101">
        <v>10185</v>
      </c>
      <c r="N8" s="101">
        <f>SUM(O8,+V8,+AC8)</f>
        <v>13181</v>
      </c>
      <c r="O8" s="101">
        <f>SUM(P8:U8)</f>
        <v>2996</v>
      </c>
      <c r="P8" s="101">
        <v>2996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10185</v>
      </c>
      <c r="W8" s="101">
        <v>10185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0</v>
      </c>
      <c r="AG8" s="101">
        <v>0</v>
      </c>
      <c r="AH8" s="101">
        <v>0</v>
      </c>
      <c r="AI8" s="101">
        <v>0</v>
      </c>
      <c r="AJ8" s="101">
        <f>SUM(AK8:AS8)</f>
        <v>0</v>
      </c>
      <c r="AK8" s="101">
        <v>0</v>
      </c>
      <c r="AL8" s="101">
        <v>0</v>
      </c>
      <c r="AM8" s="101">
        <v>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593</v>
      </c>
      <c r="BA8" s="101">
        <v>593</v>
      </c>
      <c r="BB8" s="101">
        <v>0</v>
      </c>
      <c r="BC8" s="101">
        <v>0</v>
      </c>
    </row>
    <row r="9" spans="1:55" s="103" customFormat="1" ht="13.5" customHeight="1">
      <c r="A9" s="113" t="s">
        <v>22</v>
      </c>
      <c r="B9" s="111" t="s">
        <v>264</v>
      </c>
      <c r="C9" s="99" t="s">
        <v>265</v>
      </c>
      <c r="D9" s="101">
        <f>SUM(E9,+H9,+K9)</f>
        <v>41685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41685</v>
      </c>
      <c r="L9" s="101">
        <v>11059</v>
      </c>
      <c r="M9" s="101">
        <v>30626</v>
      </c>
      <c r="N9" s="101">
        <f>SUM(O9,+V9,+AC9)</f>
        <v>42311</v>
      </c>
      <c r="O9" s="101">
        <f>SUM(P9:U9)</f>
        <v>11059</v>
      </c>
      <c r="P9" s="101">
        <v>11059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30626</v>
      </c>
      <c r="W9" s="101">
        <v>30626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626</v>
      </c>
      <c r="AD9" s="101">
        <v>626</v>
      </c>
      <c r="AE9" s="101">
        <v>0</v>
      </c>
      <c r="AF9" s="101">
        <f>SUM(AG9:AI9)</f>
        <v>75</v>
      </c>
      <c r="AG9" s="101">
        <v>75</v>
      </c>
      <c r="AH9" s="101">
        <v>0</v>
      </c>
      <c r="AI9" s="101">
        <v>0</v>
      </c>
      <c r="AJ9" s="101">
        <f>SUM(AK9:AS9)</f>
        <v>1474</v>
      </c>
      <c r="AK9" s="101">
        <v>1474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75</v>
      </c>
      <c r="AU9" s="101">
        <v>75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22</v>
      </c>
      <c r="B10" s="111" t="s">
        <v>266</v>
      </c>
      <c r="C10" s="99" t="s">
        <v>267</v>
      </c>
      <c r="D10" s="101">
        <f>SUM(E10,+H10,+K10)</f>
        <v>57082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57082</v>
      </c>
      <c r="L10" s="101">
        <v>11567</v>
      </c>
      <c r="M10" s="101">
        <v>45515</v>
      </c>
      <c r="N10" s="101">
        <f>SUM(O10,+V10,+AC10)</f>
        <v>57082</v>
      </c>
      <c r="O10" s="101">
        <f>SUM(P10:U10)</f>
        <v>11567</v>
      </c>
      <c r="P10" s="101">
        <v>11567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45515</v>
      </c>
      <c r="W10" s="101">
        <v>45515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110</v>
      </c>
      <c r="AG10" s="101">
        <v>110</v>
      </c>
      <c r="AH10" s="101">
        <v>0</v>
      </c>
      <c r="AI10" s="101">
        <v>0</v>
      </c>
      <c r="AJ10" s="101">
        <f>SUM(AK10:AS10)</f>
        <v>110</v>
      </c>
      <c r="AK10" s="101">
        <v>0</v>
      </c>
      <c r="AL10" s="101">
        <v>0</v>
      </c>
      <c r="AM10" s="101">
        <v>49</v>
      </c>
      <c r="AN10" s="101">
        <v>0</v>
      </c>
      <c r="AO10" s="101">
        <v>0</v>
      </c>
      <c r="AP10" s="101">
        <v>0</v>
      </c>
      <c r="AQ10" s="101">
        <v>0</v>
      </c>
      <c r="AR10" s="101">
        <v>61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22</v>
      </c>
      <c r="B11" s="111" t="s">
        <v>268</v>
      </c>
      <c r="C11" s="99" t="s">
        <v>269</v>
      </c>
      <c r="D11" s="101">
        <f>SUM(E11,+H11,+K11)</f>
        <v>35414</v>
      </c>
      <c r="E11" s="101">
        <f>SUM(F11:G11)</f>
        <v>0</v>
      </c>
      <c r="F11" s="101">
        <v>0</v>
      </c>
      <c r="G11" s="101">
        <v>0</v>
      </c>
      <c r="H11" s="101">
        <f>SUM(I11:J11)</f>
        <v>638</v>
      </c>
      <c r="I11" s="101">
        <v>638</v>
      </c>
      <c r="J11" s="101">
        <v>0</v>
      </c>
      <c r="K11" s="101">
        <f>SUM(L11:M11)</f>
        <v>34776</v>
      </c>
      <c r="L11" s="101">
        <v>9432</v>
      </c>
      <c r="M11" s="101">
        <v>25344</v>
      </c>
      <c r="N11" s="101">
        <f>SUM(O11,+V11,+AC11)</f>
        <v>35422</v>
      </c>
      <c r="O11" s="101">
        <f>SUM(P11:U11)</f>
        <v>10070</v>
      </c>
      <c r="P11" s="101">
        <v>10070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25344</v>
      </c>
      <c r="W11" s="101">
        <v>25344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8</v>
      </c>
      <c r="AD11" s="101">
        <v>8</v>
      </c>
      <c r="AE11" s="101">
        <v>0</v>
      </c>
      <c r="AF11" s="101">
        <f>SUM(AG11:AI11)</f>
        <v>1002</v>
      </c>
      <c r="AG11" s="101">
        <v>1002</v>
      </c>
      <c r="AH11" s="101">
        <v>0</v>
      </c>
      <c r="AI11" s="101">
        <v>0</v>
      </c>
      <c r="AJ11" s="101">
        <f>SUM(AK11:AS11)</f>
        <v>1002</v>
      </c>
      <c r="AK11" s="101">
        <v>0</v>
      </c>
      <c r="AL11" s="101">
        <v>0</v>
      </c>
      <c r="AM11" s="101">
        <v>997</v>
      </c>
      <c r="AN11" s="101">
        <v>0</v>
      </c>
      <c r="AO11" s="101">
        <v>0</v>
      </c>
      <c r="AP11" s="101">
        <v>0</v>
      </c>
      <c r="AQ11" s="101">
        <v>0</v>
      </c>
      <c r="AR11" s="101">
        <v>5</v>
      </c>
      <c r="AS11" s="101">
        <v>0</v>
      </c>
      <c r="AT11" s="101">
        <f>SUM(AU11:AY11)</f>
        <v>33</v>
      </c>
      <c r="AU11" s="101">
        <v>0</v>
      </c>
      <c r="AV11" s="101">
        <v>0</v>
      </c>
      <c r="AW11" s="101">
        <v>33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22</v>
      </c>
      <c r="B12" s="111" t="s">
        <v>270</v>
      </c>
      <c r="C12" s="99" t="s">
        <v>271</v>
      </c>
      <c r="D12" s="101">
        <f>SUM(E12,+H12,+K12)</f>
        <v>27142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27142</v>
      </c>
      <c r="L12" s="101">
        <v>15035</v>
      </c>
      <c r="M12" s="101">
        <v>12107</v>
      </c>
      <c r="N12" s="101">
        <f>SUM(O12,+V12,+AC12)</f>
        <v>27248</v>
      </c>
      <c r="O12" s="101">
        <f>SUM(P12:U12)</f>
        <v>15035</v>
      </c>
      <c r="P12" s="101">
        <v>15035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12107</v>
      </c>
      <c r="W12" s="101">
        <v>12107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106</v>
      </c>
      <c r="AD12" s="101">
        <v>106</v>
      </c>
      <c r="AE12" s="101">
        <v>0</v>
      </c>
      <c r="AF12" s="101">
        <f>SUM(AG12:AI12)</f>
        <v>724</v>
      </c>
      <c r="AG12" s="101">
        <v>724</v>
      </c>
      <c r="AH12" s="101">
        <v>0</v>
      </c>
      <c r="AI12" s="101">
        <v>0</v>
      </c>
      <c r="AJ12" s="101">
        <f>SUM(AK12:AS12)</f>
        <v>724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724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22</v>
      </c>
      <c r="B13" s="111" t="s">
        <v>272</v>
      </c>
      <c r="C13" s="99" t="s">
        <v>273</v>
      </c>
      <c r="D13" s="101">
        <f>SUM(E13,+H13,+K13)</f>
        <v>10051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10051</v>
      </c>
      <c r="L13" s="101">
        <v>3114</v>
      </c>
      <c r="M13" s="101">
        <v>6937</v>
      </c>
      <c r="N13" s="101">
        <f>SUM(O13,+V13,+AC13)</f>
        <v>10051</v>
      </c>
      <c r="O13" s="101">
        <f>SUM(P13:U13)</f>
        <v>3114</v>
      </c>
      <c r="P13" s="101">
        <v>3114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6937</v>
      </c>
      <c r="W13" s="101">
        <v>6937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54</v>
      </c>
      <c r="AG13" s="101">
        <v>54</v>
      </c>
      <c r="AH13" s="101">
        <v>0</v>
      </c>
      <c r="AI13" s="101">
        <v>0</v>
      </c>
      <c r="AJ13" s="101">
        <f>SUM(AK13:AS13)</f>
        <v>54</v>
      </c>
      <c r="AK13" s="101">
        <v>0</v>
      </c>
      <c r="AL13" s="101">
        <v>0</v>
      </c>
      <c r="AM13" s="101">
        <v>54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175</v>
      </c>
      <c r="BA13" s="101">
        <v>175</v>
      </c>
      <c r="BB13" s="101">
        <v>0</v>
      </c>
      <c r="BC13" s="101">
        <v>0</v>
      </c>
    </row>
    <row r="14" spans="1:55" s="103" customFormat="1" ht="13.5" customHeight="1">
      <c r="A14" s="113" t="s">
        <v>22</v>
      </c>
      <c r="B14" s="111" t="s">
        <v>274</v>
      </c>
      <c r="C14" s="99" t="s">
        <v>275</v>
      </c>
      <c r="D14" s="101">
        <f>SUM(E14,+H14,+K14)</f>
        <v>14453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14453</v>
      </c>
      <c r="L14" s="101">
        <v>4769</v>
      </c>
      <c r="M14" s="101">
        <v>9684</v>
      </c>
      <c r="N14" s="101">
        <f>SUM(O14,+V14,+AC14)</f>
        <v>14454</v>
      </c>
      <c r="O14" s="101">
        <f>SUM(P14:U14)</f>
        <v>4769</v>
      </c>
      <c r="P14" s="101">
        <v>0</v>
      </c>
      <c r="Q14" s="101">
        <v>0</v>
      </c>
      <c r="R14" s="101">
        <v>0</v>
      </c>
      <c r="S14" s="101">
        <v>4769</v>
      </c>
      <c r="T14" s="101">
        <v>0</v>
      </c>
      <c r="U14" s="101">
        <v>0</v>
      </c>
      <c r="V14" s="101">
        <f>SUM(W14:AB14)</f>
        <v>9684</v>
      </c>
      <c r="W14" s="101">
        <v>0</v>
      </c>
      <c r="X14" s="101">
        <v>0</v>
      </c>
      <c r="Y14" s="101">
        <v>0</v>
      </c>
      <c r="Z14" s="101">
        <v>9684</v>
      </c>
      <c r="AA14" s="101">
        <v>0</v>
      </c>
      <c r="AB14" s="101">
        <v>0</v>
      </c>
      <c r="AC14" s="101">
        <f>SUM(AD14:AE14)</f>
        <v>1</v>
      </c>
      <c r="AD14" s="101">
        <v>1</v>
      </c>
      <c r="AE14" s="101">
        <v>0</v>
      </c>
      <c r="AF14" s="101">
        <f>SUM(AG14:AI14)</f>
        <v>0</v>
      </c>
      <c r="AG14" s="101">
        <v>0</v>
      </c>
      <c r="AH14" s="101">
        <v>0</v>
      </c>
      <c r="AI14" s="101">
        <v>0</v>
      </c>
      <c r="AJ14" s="101">
        <f>SUM(AK14:AS14)</f>
        <v>0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22</v>
      </c>
      <c r="B15" s="111" t="s">
        <v>276</v>
      </c>
      <c r="C15" s="99" t="s">
        <v>277</v>
      </c>
      <c r="D15" s="101">
        <f>SUM(E15,+H15,+K15)</f>
        <v>17744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17744</v>
      </c>
      <c r="L15" s="101">
        <v>3141</v>
      </c>
      <c r="M15" s="101">
        <v>14603</v>
      </c>
      <c r="N15" s="101">
        <f>SUM(O15,+V15,+AC15)</f>
        <v>17744</v>
      </c>
      <c r="O15" s="101">
        <f>SUM(P15:U15)</f>
        <v>3141</v>
      </c>
      <c r="P15" s="101">
        <v>0</v>
      </c>
      <c r="Q15" s="101">
        <v>0</v>
      </c>
      <c r="R15" s="101">
        <v>0</v>
      </c>
      <c r="S15" s="101">
        <v>3141</v>
      </c>
      <c r="T15" s="101">
        <v>0</v>
      </c>
      <c r="U15" s="101">
        <v>0</v>
      </c>
      <c r="V15" s="101">
        <f>SUM(W15:AB15)</f>
        <v>14603</v>
      </c>
      <c r="W15" s="101">
        <v>0</v>
      </c>
      <c r="X15" s="101">
        <v>0</v>
      </c>
      <c r="Y15" s="101">
        <v>0</v>
      </c>
      <c r="Z15" s="101">
        <v>14603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0</v>
      </c>
      <c r="AG15" s="101">
        <v>0</v>
      </c>
      <c r="AH15" s="101">
        <v>0</v>
      </c>
      <c r="AI15" s="101">
        <v>0</v>
      </c>
      <c r="AJ15" s="101">
        <f>SUM(AK15:AS15)</f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22</v>
      </c>
      <c r="B16" s="111" t="s">
        <v>278</v>
      </c>
      <c r="C16" s="99" t="s">
        <v>279</v>
      </c>
      <c r="D16" s="101">
        <f>SUM(E16,+H16,+K16)</f>
        <v>4677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4677</v>
      </c>
      <c r="L16" s="101">
        <v>1142</v>
      </c>
      <c r="M16" s="101">
        <v>3535</v>
      </c>
      <c r="N16" s="101">
        <f>SUM(O16,+V16,+AC16)</f>
        <v>4677</v>
      </c>
      <c r="O16" s="101">
        <f>SUM(P16:U16)</f>
        <v>1142</v>
      </c>
      <c r="P16" s="101">
        <v>0</v>
      </c>
      <c r="Q16" s="101">
        <v>0</v>
      </c>
      <c r="R16" s="101">
        <v>0</v>
      </c>
      <c r="S16" s="101">
        <v>1142</v>
      </c>
      <c r="T16" s="101">
        <v>0</v>
      </c>
      <c r="U16" s="101">
        <v>0</v>
      </c>
      <c r="V16" s="101">
        <f>SUM(W16:AB16)</f>
        <v>3535</v>
      </c>
      <c r="W16" s="101">
        <v>0</v>
      </c>
      <c r="X16" s="101">
        <v>0</v>
      </c>
      <c r="Y16" s="101">
        <v>0</v>
      </c>
      <c r="Z16" s="101">
        <v>3535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0</v>
      </c>
      <c r="AG16" s="101">
        <v>0</v>
      </c>
      <c r="AH16" s="101">
        <v>0</v>
      </c>
      <c r="AI16" s="101">
        <v>0</v>
      </c>
      <c r="AJ16" s="101">
        <f>SUM(AK16:AS16)</f>
        <v>0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22</v>
      </c>
      <c r="B17" s="111" t="s">
        <v>280</v>
      </c>
      <c r="C17" s="99" t="s">
        <v>281</v>
      </c>
      <c r="D17" s="101">
        <f>SUM(E17,+H17,+K17)</f>
        <v>2541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2541</v>
      </c>
      <c r="L17" s="101">
        <v>656</v>
      </c>
      <c r="M17" s="101">
        <v>1885</v>
      </c>
      <c r="N17" s="101">
        <f>SUM(O17,+V17,+AC17)</f>
        <v>2541</v>
      </c>
      <c r="O17" s="101">
        <f>SUM(P17:U17)</f>
        <v>656</v>
      </c>
      <c r="P17" s="101">
        <v>0</v>
      </c>
      <c r="Q17" s="101">
        <v>0</v>
      </c>
      <c r="R17" s="101">
        <v>0</v>
      </c>
      <c r="S17" s="101">
        <v>656</v>
      </c>
      <c r="T17" s="101">
        <v>0</v>
      </c>
      <c r="U17" s="101">
        <v>0</v>
      </c>
      <c r="V17" s="101">
        <f>SUM(W17:AB17)</f>
        <v>1885</v>
      </c>
      <c r="W17" s="101">
        <v>0</v>
      </c>
      <c r="X17" s="101">
        <v>0</v>
      </c>
      <c r="Y17" s="101">
        <v>0</v>
      </c>
      <c r="Z17" s="101">
        <v>1885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0</v>
      </c>
      <c r="AG17" s="101">
        <v>0</v>
      </c>
      <c r="AH17" s="101">
        <v>0</v>
      </c>
      <c r="AI17" s="101">
        <v>0</v>
      </c>
      <c r="AJ17" s="101">
        <f>SUM(AK17:AS17)</f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22</v>
      </c>
      <c r="B18" s="111" t="s">
        <v>282</v>
      </c>
      <c r="C18" s="99" t="s">
        <v>283</v>
      </c>
      <c r="D18" s="101">
        <f>SUM(E18,+H18,+K18)</f>
        <v>3068</v>
      </c>
      <c r="E18" s="101">
        <f>SUM(F18:G18)</f>
        <v>3068</v>
      </c>
      <c r="F18" s="101">
        <v>457</v>
      </c>
      <c r="G18" s="101">
        <v>2611</v>
      </c>
      <c r="H18" s="101">
        <f>SUM(I18:J18)</f>
        <v>0</v>
      </c>
      <c r="I18" s="101">
        <v>0</v>
      </c>
      <c r="J18" s="101">
        <v>0</v>
      </c>
      <c r="K18" s="101">
        <f>SUM(L18:M18)</f>
        <v>0</v>
      </c>
      <c r="L18" s="101">
        <v>0</v>
      </c>
      <c r="M18" s="101">
        <v>0</v>
      </c>
      <c r="N18" s="101">
        <f>SUM(O18,+V18,+AC18)</f>
        <v>3068</v>
      </c>
      <c r="O18" s="101">
        <f>SUM(P18:U18)</f>
        <v>457</v>
      </c>
      <c r="P18" s="101">
        <v>457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2611</v>
      </c>
      <c r="W18" s="101">
        <v>2611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110</v>
      </c>
      <c r="AG18" s="101">
        <v>110</v>
      </c>
      <c r="AH18" s="101">
        <v>0</v>
      </c>
      <c r="AI18" s="101">
        <v>0</v>
      </c>
      <c r="AJ18" s="101">
        <f>SUM(AK18:AS18)</f>
        <v>110</v>
      </c>
      <c r="AK18" s="101">
        <v>0</v>
      </c>
      <c r="AL18" s="101">
        <v>0</v>
      </c>
      <c r="AM18" s="101">
        <v>1</v>
      </c>
      <c r="AN18" s="101">
        <v>0</v>
      </c>
      <c r="AO18" s="101">
        <v>0</v>
      </c>
      <c r="AP18" s="101">
        <v>0</v>
      </c>
      <c r="AQ18" s="101">
        <v>10</v>
      </c>
      <c r="AR18" s="101">
        <v>0</v>
      </c>
      <c r="AS18" s="101">
        <v>99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22</v>
      </c>
      <c r="B19" s="111" t="s">
        <v>284</v>
      </c>
      <c r="C19" s="99" t="s">
        <v>285</v>
      </c>
      <c r="D19" s="101">
        <f>SUM(E19,+H19,+K19)</f>
        <v>2589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2589</v>
      </c>
      <c r="L19" s="101">
        <v>716</v>
      </c>
      <c r="M19" s="101">
        <v>1873</v>
      </c>
      <c r="N19" s="101">
        <f>SUM(O19,+V19,+AC19)</f>
        <v>2589</v>
      </c>
      <c r="O19" s="101">
        <f>SUM(P19:U19)</f>
        <v>716</v>
      </c>
      <c r="P19" s="101">
        <v>716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1873</v>
      </c>
      <c r="W19" s="101">
        <v>1873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95</v>
      </c>
      <c r="AG19" s="101">
        <v>95</v>
      </c>
      <c r="AH19" s="101">
        <v>0</v>
      </c>
      <c r="AI19" s="101">
        <v>0</v>
      </c>
      <c r="AJ19" s="101">
        <f>SUM(AK19:AS19)</f>
        <v>95</v>
      </c>
      <c r="AK19" s="101">
        <v>0</v>
      </c>
      <c r="AL19" s="101">
        <v>0</v>
      </c>
      <c r="AM19" s="101">
        <v>1</v>
      </c>
      <c r="AN19" s="101">
        <v>0</v>
      </c>
      <c r="AO19" s="101">
        <v>0</v>
      </c>
      <c r="AP19" s="101">
        <v>0</v>
      </c>
      <c r="AQ19" s="101">
        <v>9</v>
      </c>
      <c r="AR19" s="101">
        <v>0</v>
      </c>
      <c r="AS19" s="101">
        <v>85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22</v>
      </c>
      <c r="B20" s="111" t="s">
        <v>286</v>
      </c>
      <c r="C20" s="99" t="s">
        <v>287</v>
      </c>
      <c r="D20" s="101">
        <f>SUM(E20,+H20,+K20)</f>
        <v>5205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5205</v>
      </c>
      <c r="L20" s="101">
        <v>761</v>
      </c>
      <c r="M20" s="101">
        <v>4444</v>
      </c>
      <c r="N20" s="101">
        <f>SUM(O20,+V20,+AC20)</f>
        <v>5205</v>
      </c>
      <c r="O20" s="101">
        <f>SUM(P20:U20)</f>
        <v>761</v>
      </c>
      <c r="P20" s="101">
        <v>761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4444</v>
      </c>
      <c r="W20" s="101">
        <v>4444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189</v>
      </c>
      <c r="AG20" s="101">
        <v>189</v>
      </c>
      <c r="AH20" s="101">
        <v>0</v>
      </c>
      <c r="AI20" s="101">
        <v>0</v>
      </c>
      <c r="AJ20" s="101">
        <f>SUM(AK20:AS20)</f>
        <v>189</v>
      </c>
      <c r="AK20" s="101">
        <v>0</v>
      </c>
      <c r="AL20" s="101">
        <v>0</v>
      </c>
      <c r="AM20" s="101">
        <v>3</v>
      </c>
      <c r="AN20" s="101">
        <v>0</v>
      </c>
      <c r="AO20" s="101">
        <v>0</v>
      </c>
      <c r="AP20" s="101">
        <v>0</v>
      </c>
      <c r="AQ20" s="101">
        <v>17</v>
      </c>
      <c r="AR20" s="101">
        <v>0</v>
      </c>
      <c r="AS20" s="101">
        <v>169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22</v>
      </c>
      <c r="B21" s="111" t="s">
        <v>288</v>
      </c>
      <c r="C21" s="99" t="s">
        <v>289</v>
      </c>
      <c r="D21" s="101">
        <f>SUM(E21,+H21,+K21)</f>
        <v>5946</v>
      </c>
      <c r="E21" s="101">
        <f>SUM(F21:G21)</f>
        <v>5946</v>
      </c>
      <c r="F21" s="101">
        <v>1972</v>
      </c>
      <c r="G21" s="101">
        <v>3974</v>
      </c>
      <c r="H21" s="101">
        <f>SUM(I21:J21)</f>
        <v>0</v>
      </c>
      <c r="I21" s="101">
        <v>0</v>
      </c>
      <c r="J21" s="101">
        <v>0</v>
      </c>
      <c r="K21" s="101">
        <f>SUM(L21:M21)</f>
        <v>0</v>
      </c>
      <c r="L21" s="101">
        <v>0</v>
      </c>
      <c r="M21" s="101">
        <v>0</v>
      </c>
      <c r="N21" s="101">
        <f>SUM(O21,+V21,+AC21)</f>
        <v>6213</v>
      </c>
      <c r="O21" s="101">
        <f>SUM(P21:U21)</f>
        <v>1972</v>
      </c>
      <c r="P21" s="101">
        <v>1972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3974</v>
      </c>
      <c r="W21" s="101">
        <v>3974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267</v>
      </c>
      <c r="AD21" s="101">
        <v>267</v>
      </c>
      <c r="AE21" s="101">
        <v>0</v>
      </c>
      <c r="AF21" s="101">
        <f>SUM(AG21:AI21)</f>
        <v>136</v>
      </c>
      <c r="AG21" s="101">
        <v>136</v>
      </c>
      <c r="AH21" s="101">
        <v>0</v>
      </c>
      <c r="AI21" s="101">
        <v>0</v>
      </c>
      <c r="AJ21" s="101">
        <f>SUM(AK21:AS21)</f>
        <v>136</v>
      </c>
      <c r="AK21" s="101">
        <v>0</v>
      </c>
      <c r="AL21" s="101">
        <v>0</v>
      </c>
      <c r="AM21" s="101">
        <v>97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39</v>
      </c>
      <c r="AT21" s="101">
        <f>SUM(AU21:AY21)</f>
        <v>3</v>
      </c>
      <c r="AU21" s="101">
        <v>0</v>
      </c>
      <c r="AV21" s="101">
        <v>0</v>
      </c>
      <c r="AW21" s="101">
        <v>3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22</v>
      </c>
      <c r="B22" s="111" t="s">
        <v>290</v>
      </c>
      <c r="C22" s="99" t="s">
        <v>291</v>
      </c>
      <c r="D22" s="101">
        <f>SUM(E22,+H22,+K22)</f>
        <v>3678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3678</v>
      </c>
      <c r="L22" s="101">
        <v>1977</v>
      </c>
      <c r="M22" s="101">
        <v>1701</v>
      </c>
      <c r="N22" s="101">
        <f>SUM(O22,+V22,+AC22)</f>
        <v>3719</v>
      </c>
      <c r="O22" s="101">
        <f>SUM(P22:U22)</f>
        <v>1977</v>
      </c>
      <c r="P22" s="101">
        <v>1977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1701</v>
      </c>
      <c r="W22" s="101">
        <v>1701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41</v>
      </c>
      <c r="AD22" s="101">
        <v>41</v>
      </c>
      <c r="AE22" s="101">
        <v>0</v>
      </c>
      <c r="AF22" s="101">
        <f>SUM(AG22:AI22)</f>
        <v>84</v>
      </c>
      <c r="AG22" s="101">
        <v>84</v>
      </c>
      <c r="AH22" s="101">
        <v>0</v>
      </c>
      <c r="AI22" s="101">
        <v>0</v>
      </c>
      <c r="AJ22" s="101">
        <f>SUM(AK22:AS22)</f>
        <v>84</v>
      </c>
      <c r="AK22" s="101">
        <v>0</v>
      </c>
      <c r="AL22" s="101">
        <v>0</v>
      </c>
      <c r="AM22" s="101">
        <v>84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22</v>
      </c>
      <c r="B23" s="111" t="s">
        <v>292</v>
      </c>
      <c r="C23" s="99" t="s">
        <v>293</v>
      </c>
      <c r="D23" s="101">
        <f>SUM(E23,+H23,+K23)</f>
        <v>481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481</v>
      </c>
      <c r="L23" s="101">
        <v>77</v>
      </c>
      <c r="M23" s="101">
        <v>404</v>
      </c>
      <c r="N23" s="101">
        <f>SUM(O23,+V23,+AC23)</f>
        <v>481</v>
      </c>
      <c r="O23" s="101">
        <f>SUM(P23:U23)</f>
        <v>77</v>
      </c>
      <c r="P23" s="101">
        <v>0</v>
      </c>
      <c r="Q23" s="101">
        <v>0</v>
      </c>
      <c r="R23" s="101">
        <v>0</v>
      </c>
      <c r="S23" s="101">
        <v>77</v>
      </c>
      <c r="T23" s="101">
        <v>0</v>
      </c>
      <c r="U23" s="101">
        <v>0</v>
      </c>
      <c r="V23" s="101">
        <f>SUM(W23:AB23)</f>
        <v>404</v>
      </c>
      <c r="W23" s="101">
        <v>0</v>
      </c>
      <c r="X23" s="101">
        <v>0</v>
      </c>
      <c r="Y23" s="101">
        <v>0</v>
      </c>
      <c r="Z23" s="101">
        <v>404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0</v>
      </c>
      <c r="AG23" s="101">
        <v>0</v>
      </c>
      <c r="AH23" s="101">
        <v>0</v>
      </c>
      <c r="AI23" s="101">
        <v>0</v>
      </c>
      <c r="AJ23" s="101">
        <f>SUM(AK23:AS23)</f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22</v>
      </c>
      <c r="B24" s="111" t="s">
        <v>294</v>
      </c>
      <c r="C24" s="99" t="s">
        <v>295</v>
      </c>
      <c r="D24" s="101">
        <f>SUM(E24,+H24,+K24)</f>
        <v>2333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2333</v>
      </c>
      <c r="L24" s="101">
        <v>498</v>
      </c>
      <c r="M24" s="101">
        <v>1835</v>
      </c>
      <c r="N24" s="101">
        <f>SUM(O24,+V24,+AC24)</f>
        <v>2333</v>
      </c>
      <c r="O24" s="101">
        <f>SUM(P24:U24)</f>
        <v>498</v>
      </c>
      <c r="P24" s="101">
        <v>498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1835</v>
      </c>
      <c r="W24" s="101">
        <v>1835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70</v>
      </c>
      <c r="AG24" s="101">
        <v>70</v>
      </c>
      <c r="AH24" s="101">
        <v>0</v>
      </c>
      <c r="AI24" s="101">
        <v>0</v>
      </c>
      <c r="AJ24" s="101">
        <f>SUM(AK24:AS24)</f>
        <v>70</v>
      </c>
      <c r="AK24" s="101">
        <v>0</v>
      </c>
      <c r="AL24" s="101">
        <v>0</v>
      </c>
      <c r="AM24" s="101">
        <v>70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22</v>
      </c>
      <c r="B25" s="111" t="s">
        <v>296</v>
      </c>
      <c r="C25" s="99" t="s">
        <v>297</v>
      </c>
      <c r="D25" s="101">
        <f>SUM(E25,+H25,+K25)</f>
        <v>148</v>
      </c>
      <c r="E25" s="101">
        <f>SUM(F25:G25)</f>
        <v>11</v>
      </c>
      <c r="F25" s="101">
        <v>11</v>
      </c>
      <c r="G25" s="101">
        <v>0</v>
      </c>
      <c r="H25" s="101">
        <f>SUM(I25:J25)</f>
        <v>137</v>
      </c>
      <c r="I25" s="101">
        <v>0</v>
      </c>
      <c r="J25" s="101">
        <v>137</v>
      </c>
      <c r="K25" s="101">
        <f>SUM(L25:M25)</f>
        <v>0</v>
      </c>
      <c r="L25" s="101">
        <v>0</v>
      </c>
      <c r="M25" s="101">
        <v>0</v>
      </c>
      <c r="N25" s="101">
        <f>SUM(O25,+V25,+AC25)</f>
        <v>148</v>
      </c>
      <c r="O25" s="101">
        <f>SUM(P25:U25)</f>
        <v>11</v>
      </c>
      <c r="P25" s="101">
        <v>0</v>
      </c>
      <c r="Q25" s="101">
        <v>0</v>
      </c>
      <c r="R25" s="101">
        <v>0</v>
      </c>
      <c r="S25" s="101">
        <v>0</v>
      </c>
      <c r="T25" s="101">
        <v>11</v>
      </c>
      <c r="U25" s="101">
        <v>0</v>
      </c>
      <c r="V25" s="101">
        <f>SUM(W25:AB25)</f>
        <v>137</v>
      </c>
      <c r="W25" s="101">
        <v>0</v>
      </c>
      <c r="X25" s="101">
        <v>0</v>
      </c>
      <c r="Y25" s="101">
        <v>0</v>
      </c>
      <c r="Z25" s="101">
        <v>0</v>
      </c>
      <c r="AA25" s="101">
        <v>137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0</v>
      </c>
      <c r="AG25" s="101">
        <v>0</v>
      </c>
      <c r="AH25" s="101">
        <v>0</v>
      </c>
      <c r="AI25" s="101">
        <v>0</v>
      </c>
      <c r="AJ25" s="101">
        <f>SUM(AK25:AS25)</f>
        <v>0</v>
      </c>
      <c r="AK25" s="101">
        <v>0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22</v>
      </c>
      <c r="B26" s="111" t="s">
        <v>298</v>
      </c>
      <c r="C26" s="99" t="s">
        <v>299</v>
      </c>
      <c r="D26" s="101">
        <f>SUM(E26,+H26,+K26)</f>
        <v>7109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7109</v>
      </c>
      <c r="L26" s="101">
        <v>4107</v>
      </c>
      <c r="M26" s="101">
        <v>3002</v>
      </c>
      <c r="N26" s="101">
        <f>SUM(O26,+V26,+AC26)</f>
        <v>7109</v>
      </c>
      <c r="O26" s="101">
        <f>SUM(P26:U26)</f>
        <v>4107</v>
      </c>
      <c r="P26" s="101">
        <v>4107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3002</v>
      </c>
      <c r="W26" s="101">
        <v>3002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42</v>
      </c>
      <c r="AG26" s="101">
        <v>42</v>
      </c>
      <c r="AH26" s="101">
        <v>0</v>
      </c>
      <c r="AI26" s="101">
        <v>0</v>
      </c>
      <c r="AJ26" s="101">
        <f>SUM(AK26:AS26)</f>
        <v>48</v>
      </c>
      <c r="AK26" s="101">
        <v>0</v>
      </c>
      <c r="AL26" s="101">
        <v>6</v>
      </c>
      <c r="AM26" s="101">
        <v>42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6</v>
      </c>
      <c r="BA26" s="101">
        <v>6</v>
      </c>
      <c r="BB26" s="101">
        <v>0</v>
      </c>
      <c r="BC26" s="101">
        <v>0</v>
      </c>
    </row>
    <row r="27" spans="1:55" s="103" customFormat="1" ht="13.5" customHeight="1">
      <c r="A27" s="113"/>
      <c r="B27" s="111"/>
      <c r="C27" s="99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</row>
    <row r="28" spans="1:55" s="103" customFormat="1" ht="13.5" customHeight="1">
      <c r="A28" s="113"/>
      <c r="B28" s="111"/>
      <c r="C28" s="99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</row>
    <row r="29" spans="1:55" s="103" customFormat="1" ht="13.5" customHeight="1">
      <c r="A29" s="113"/>
      <c r="B29" s="111"/>
      <c r="C29" s="99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</row>
    <row r="30" spans="1:55" s="103" customFormat="1" ht="13.5" customHeight="1">
      <c r="A30" s="113"/>
      <c r="B30" s="111"/>
      <c r="C30" s="9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</row>
    <row r="31" spans="1:55" s="103" customFormat="1" ht="13.5" customHeight="1">
      <c r="A31" s="113"/>
      <c r="B31" s="111"/>
      <c r="C31" s="9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</row>
    <row r="32" spans="1:55" s="103" customFormat="1" ht="13.5" customHeight="1">
      <c r="A32" s="113"/>
      <c r="B32" s="111"/>
      <c r="C32" s="9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</row>
    <row r="33" spans="1:55" s="103" customFormat="1" ht="13.5" customHeight="1">
      <c r="A33" s="113"/>
      <c r="B33" s="111"/>
      <c r="C33" s="99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</row>
    <row r="34" spans="1:55" s="103" customFormat="1" ht="13.5" customHeight="1">
      <c r="A34" s="113"/>
      <c r="B34" s="111"/>
      <c r="C34" s="9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26">
    <sortCondition ref="A8:A26"/>
    <sortCondition ref="B8:B26"/>
    <sortCondition ref="C8:C2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32000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32201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32202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32203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32204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32205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32206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32207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32209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32343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32386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32441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32448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32449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32501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32505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32525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32526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32527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32528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>
        <f>+水洗化人口等!B27</f>
        <v>0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>
        <f>+水洗化人口等!B28</f>
        <v>0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>
        <f>+水洗化人口等!B29</f>
        <v>0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>
        <f>+水洗化人口等!B30</f>
        <v>0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>
        <f>+水洗化人口等!B31</f>
        <v>0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>
        <f>+水洗化人口等!B32</f>
        <v>0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>
        <f>+水洗化人口等!B33</f>
        <v>0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>
        <f>+水洗化人口等!B34</f>
        <v>0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2023-01-30T07:41:39Z</dcterms:modified>
</cp:coreProperties>
</file>