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0和歌山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水洗化人口等!$A$6:$AD$36</definedName>
    <definedName name="_xlnm.Print_Area" localSheetId="2">し尿集計結果!$A$1:$M$37</definedName>
    <definedName name="_xlnm.Print_Area" localSheetId="1">し尿処理状況!$2:$37</definedName>
    <definedName name="_xlnm.Print_Area" localSheetId="0">水洗化人口等!$2:$37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D8" i="1"/>
  <c r="T8" i="1" s="1"/>
  <c r="D9" i="1"/>
  <c r="T9" i="1" s="1"/>
  <c r="D10" i="1"/>
  <c r="T10" i="1" s="1"/>
  <c r="D11" i="1"/>
  <c r="T11" i="1" s="1"/>
  <c r="D12" i="1"/>
  <c r="T12" i="1" s="1"/>
  <c r="D13" i="1"/>
  <c r="T13" i="1" s="1"/>
  <c r="D14" i="1"/>
  <c r="N14" i="1" s="1"/>
  <c r="D15" i="1"/>
  <c r="T15" i="1" s="1"/>
  <c r="D16" i="1"/>
  <c r="T16" i="1" s="1"/>
  <c r="D17" i="1"/>
  <c r="T17" i="1" s="1"/>
  <c r="D18" i="1"/>
  <c r="N18" i="1" s="1"/>
  <c r="D19" i="1"/>
  <c r="T19" i="1" s="1"/>
  <c r="D20" i="1"/>
  <c r="T20" i="1" s="1"/>
  <c r="D21" i="1"/>
  <c r="T21" i="1" s="1"/>
  <c r="D22" i="1"/>
  <c r="T22" i="1" s="1"/>
  <c r="D23" i="1"/>
  <c r="T23" i="1" s="1"/>
  <c r="D24" i="1"/>
  <c r="N24" i="1" s="1"/>
  <c r="D25" i="1"/>
  <c r="T25" i="1" s="1"/>
  <c r="D26" i="1"/>
  <c r="L26" i="1" s="1"/>
  <c r="D27" i="1"/>
  <c r="T27" i="1" s="1"/>
  <c r="D28" i="1"/>
  <c r="T28" i="1" s="1"/>
  <c r="D29" i="1"/>
  <c r="F29" i="1" s="1"/>
  <c r="D30" i="1"/>
  <c r="L30" i="1" s="1"/>
  <c r="D31" i="1"/>
  <c r="T31" i="1" s="1"/>
  <c r="D32" i="1"/>
  <c r="J32" i="1" s="1"/>
  <c r="D33" i="1"/>
  <c r="T33" i="1" s="1"/>
  <c r="D34" i="1"/>
  <c r="T34" i="1" s="1"/>
  <c r="D35" i="1"/>
  <c r="T35" i="1" s="1"/>
  <c r="D36" i="1"/>
  <c r="F36" i="1" s="1"/>
  <c r="D37" i="1"/>
  <c r="T37" i="1" s="1"/>
  <c r="F24" i="1" l="1"/>
  <c r="J18" i="1"/>
  <c r="L18" i="1"/>
  <c r="N30" i="1"/>
  <c r="T30" i="1"/>
  <c r="F35" i="1"/>
  <c r="F27" i="1"/>
  <c r="F15" i="1"/>
  <c r="F32" i="1"/>
  <c r="F20" i="1"/>
  <c r="F8" i="1"/>
  <c r="J26" i="1"/>
  <c r="J20" i="1"/>
  <c r="J8" i="1"/>
  <c r="L32" i="1"/>
  <c r="L20" i="1"/>
  <c r="L14" i="1"/>
  <c r="N32" i="1"/>
  <c r="N26" i="1"/>
  <c r="N20" i="1"/>
  <c r="N8" i="1"/>
  <c r="T32" i="1"/>
  <c r="T26" i="1"/>
  <c r="T14" i="1"/>
  <c r="F37" i="1"/>
  <c r="F31" i="1"/>
  <c r="F25" i="1"/>
  <c r="F19" i="1"/>
  <c r="F13" i="1"/>
  <c r="J37" i="1"/>
  <c r="J31" i="1"/>
  <c r="J25" i="1"/>
  <c r="J19" i="1"/>
  <c r="J13" i="1"/>
  <c r="L37" i="1"/>
  <c r="L31" i="1"/>
  <c r="L25" i="1"/>
  <c r="L19" i="1"/>
  <c r="L13" i="1"/>
  <c r="N37" i="1"/>
  <c r="N31" i="1"/>
  <c r="N25" i="1"/>
  <c r="N19" i="1"/>
  <c r="N13" i="1"/>
  <c r="J36" i="1"/>
  <c r="L36" i="1"/>
  <c r="N36" i="1"/>
  <c r="T36" i="1"/>
  <c r="F23" i="1"/>
  <c r="F17" i="1"/>
  <c r="F11" i="1"/>
  <c r="J35" i="1"/>
  <c r="J29" i="1"/>
  <c r="J23" i="1"/>
  <c r="J17" i="1"/>
  <c r="J11" i="1"/>
  <c r="L35" i="1"/>
  <c r="L29" i="1"/>
  <c r="L23" i="1"/>
  <c r="L17" i="1"/>
  <c r="L11" i="1"/>
  <c r="N35" i="1"/>
  <c r="N29" i="1"/>
  <c r="N23" i="1"/>
  <c r="N17" i="1"/>
  <c r="N11" i="1"/>
  <c r="T29" i="1"/>
  <c r="F18" i="1"/>
  <c r="J12" i="1"/>
  <c r="L12" i="1"/>
  <c r="N12" i="1"/>
  <c r="T24" i="1"/>
  <c r="F34" i="1"/>
  <c r="F28" i="1"/>
  <c r="F22" i="1"/>
  <c r="F16" i="1"/>
  <c r="F10" i="1"/>
  <c r="J34" i="1"/>
  <c r="J28" i="1"/>
  <c r="J22" i="1"/>
  <c r="J16" i="1"/>
  <c r="J10" i="1"/>
  <c r="L34" i="1"/>
  <c r="L28" i="1"/>
  <c r="L22" i="1"/>
  <c r="L16" i="1"/>
  <c r="L10" i="1"/>
  <c r="N34" i="1"/>
  <c r="N28" i="1"/>
  <c r="N22" i="1"/>
  <c r="N16" i="1"/>
  <c r="N10" i="1"/>
  <c r="F12" i="1"/>
  <c r="J24" i="1"/>
  <c r="L24" i="1"/>
  <c r="T18" i="1"/>
  <c r="F33" i="1"/>
  <c r="F21" i="1"/>
  <c r="F9" i="1"/>
  <c r="J33" i="1"/>
  <c r="J27" i="1"/>
  <c r="J21" i="1"/>
  <c r="J15" i="1"/>
  <c r="J9" i="1"/>
  <c r="L33" i="1"/>
  <c r="L27" i="1"/>
  <c r="L21" i="1"/>
  <c r="L15" i="1"/>
  <c r="L9" i="1"/>
  <c r="N33" i="1"/>
  <c r="N27" i="1"/>
  <c r="N21" i="1"/>
  <c r="N15" i="1"/>
  <c r="N9" i="1"/>
  <c r="F30" i="1"/>
  <c r="J30" i="1"/>
  <c r="F26" i="1"/>
  <c r="F14" i="1"/>
  <c r="J14" i="1"/>
  <c r="L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AZ7" i="2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<sst xmlns="http://schemas.openxmlformats.org/spreadsheetml/2006/main" count="764" uniqueCount="322">
  <si>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</si>
  <si>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</si>
  <si>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</si>
  <si>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</si>
  <si>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</si>
  <si>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</si>
  <si>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</si>
  <si>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</si>
  <si>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</si>
  <si>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</si>
  <si>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</si>
  <si>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</si>
  <si>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</si>
  <si>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</si>
  <si>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</si>
  <si>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</si>
  <si>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</si>
  <si>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</si>
  <si>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</si>
  <si>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</si>
  <si>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</si>
  <si>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</si>
  <si>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</si>
  <si>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</si>
  <si>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</si>
  <si>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</si>
  <si>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</si>
  <si>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</si>
  <si>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</si>
  <si>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</si>
  <si>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</si>
  <si>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</si>
  <si>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</si>
  <si>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</si>
  <si>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</si>
  <si>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</si>
  <si>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</si>
  <si>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</si>
  <si>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</si>
  <si>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</si>
  <si>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</si>
  <si>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</si>
  <si>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</si>
  <si>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</si>
  <si>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</si>
  <si>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</si>
  <si>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</si>
  <si>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</si>
  <si>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</si>
  <si>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</si>
  <si>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</si>
  <si>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</si>
  <si>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</si>
  <si>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</si>
  <si>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</si>
  <si>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</si>
  <si>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</si>
  <si>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</si>
  <si>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</si>
  <si>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</si>
  <si>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</si>
  <si>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</si>
  <si>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</si>
  <si>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</si>
  <si>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</si>
  <si>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</si>
  <si>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</si>
  <si>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</si>
  <si>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</si>
  <si>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</si>
  <si>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</si>
  <si>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</si>
  <si>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</si>
  <si>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</si>
  <si>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</si>
  <si>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</si>
  <si>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</si>
  <si>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</si>
  <si>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</si>
  <si>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</si>
  <si>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</si>
  <si>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</si>
  <si>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</si>
  <si>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</si>
  <si>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</si>
  <si>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</si>
  <si>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</si>
  <si>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</si>
  <si>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</si>
  <si>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</si>
  <si>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</si>
  <si>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</si>
  <si>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</si>
  <si>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</si>
  <si>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</si>
  <si>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</si>
  <si>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</si>
  <si>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</si>
  <si>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</si>
  <si>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</si>
  <si>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</si>
  <si>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</si>
  <si>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</si>
  <si>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</si>
  <si>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</si>
  <si>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</si>
  <si>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</si>
  <si>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</si>
  <si>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</si>
  <si>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</si>
  <si>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</si>
  <si>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</si>
  <si>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</si>
  <si>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</si>
  <si>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</si>
  <si>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</si>
  <si>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</si>
  <si>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</si>
  <si>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</si>
  <si>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</si>
  <si>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</si>
  <si>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</si>
  <si>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</si>
  <si>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</si>
  <si>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</si>
  <si>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</si>
  <si>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</si>
  <si>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</si>
  <si>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</si>
  <si>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</si>
  <si>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</si>
  <si>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</si>
  <si>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</si>
  <si>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</si>
  <si>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</si>
  <si>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</si>
  <si>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</si>
  <si>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</si>
  <si>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</si>
  <si>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</si>
  <si>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</si>
  <si>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</si>
  <si>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</si>
  <si>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</si>
  <si>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</si>
  <si>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</si>
  <si>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</si>
  <si>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</si>
  <si>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</si>
  <si>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</si>
  <si>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</si>
  <si>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</si>
  <si>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</si>
  <si>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</si>
  <si>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</si>
  <si>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</si>
  <si>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</si>
  <si>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</si>
  <si>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</si>
  <si>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</si>
  <si>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</si>
  <si>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</si>
  <si>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</si>
  <si>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</si>
  <si>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</si>
  <si>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</si>
  <si>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</si>
  <si>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</si>
  <si>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</si>
  <si>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</si>
  <si>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</si>
  <si>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</si>
  <si>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</si>
  <si>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</si>
  <si>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</si>
  <si>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</si>
  <si>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</si>
  <si>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</si>
  <si>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</si>
  <si>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</si>
  <si>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</si>
  <si>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</si>
  <si>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</si>
  <si>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</si>
  <si>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</si>
  <si>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</si>
  <si>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</si>
  <si>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</si>
  <si>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</si>
  <si>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</si>
  <si>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</si>
  <si>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</si>
  <si>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</si>
  <si>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</si>
  <si>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</si>
  <si>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</si>
  <si>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</si>
  <si>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</si>
  <si>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</si>
  <si>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</si>
  <si>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</si>
  <si>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</si>
  <si>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</si>
  <si>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</si>
  <si>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</si>
  <si>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</si>
  <si>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</si>
  <si>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</si>
  <si>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</si>
  <si>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</si>
  <si>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</si>
  <si>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</si>
  <si>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</si>
  <si>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</si>
  <si>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</si>
  <si>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</si>
  <si>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</si>
  <si>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</si>
  <si>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</si>
  <si>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</si>
  <si>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</si>
  <si>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</si>
  <si>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</si>
  <si>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</si>
  <si>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</si>
  <si>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</si>
  <si>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</si>
  <si>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</si>
  <si>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</si>
  <si>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</si>
  <si>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</si>
  <si>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</si>
  <si>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</si>
  <si>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</si>
  <si>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</si>
  <si>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</si>
  <si>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</si>
  <si>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</si>
  <si>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</si>
  <si>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</si>
  <si>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</si>
  <si>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</si>
  <si>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</si>
  <si>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</si>
  <si>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</si>
  <si>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</si>
  <si>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</si>
  <si>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</si>
  <si>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</si>
  <si>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</si>
  <si>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</si>
  <si>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</si>
  <si>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</si>
  <si>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</si>
  <si>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</si>
  <si>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</si>
  <si>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</si>
  <si>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30000</t>
  </si>
  <si>
    <t>水洗化人口等（令和3年度実績）</t>
    <phoneticPr fontId="3"/>
  </si>
  <si>
    <t>し尿処理の状況（令和3年度実績）</t>
    <phoneticPr fontId="3"/>
  </si>
  <si>
    <t>30201</t>
  </si>
  <si>
    <t>和歌山市</t>
  </si>
  <si>
    <t/>
  </si>
  <si>
    <t>○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</si>
  <si>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</si>
  <si>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</si>
  <si>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</si>
  <si>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</si>
  <si>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</si>
  <si>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</si>
  <si>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</si>
  <si>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</si>
  <si>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</si>
  <si>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</si>
  <si>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</si>
  <si>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</si>
  <si>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</si>
  <si>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</si>
  <si>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</si>
  <si>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</si>
  <si>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</si>
  <si>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</si>
  <si>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</si>
  <si>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</si>
  <si>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</si>
  <si>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</si>
  <si>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</si>
  <si>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</si>
  <si>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</si>
  <si>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</si>
  <si>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</si>
  <si>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</si>
  <si>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</si>
  <si>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</si>
  <si>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</si>
  <si>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美浜町</t>
  </si>
  <si>
    <t>30382</t>
  </si>
  <si>
    <t>日高町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</si>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</sst>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24</v>
      </c>
      <c r="B7" s="127" t="s">
        <v>257</v>
      </c>
      <c r="C7" s="107" t="s">
        <v>199</v>
      </c>
      <c r="D7" s="108">
        <f>+SUM(E7,+I7)</f>
        <v>936236</v>
      </c>
      <c r="E7" s="108">
        <f>+SUM(G7+H7)</f>
        <v>146499</v>
      </c>
      <c r="F7" s="109">
        <f>IF(D7&gt;0,E7/D7*100,"-")</f>
        <v>15.647657214633917</v>
      </c>
      <c r="G7" s="108">
        <f>SUM(G$8:G$207)</f>
        <v>145962</v>
      </c>
      <c r="H7" s="108">
        <f>SUM(H$8:H$207)</f>
        <v>537</v>
      </c>
      <c r="I7" s="108">
        <f>+SUM(K7,+M7,O7+P7)</f>
        <v>789737</v>
      </c>
      <c r="J7" s="109">
        <f>IF(D7&gt;0,I7/D7*100,"-")</f>
        <v>84.352342785366091</v>
      </c>
      <c r="K7" s="108">
        <f>SUM(K$8:K$207)</f>
        <v>210146</v>
      </c>
      <c r="L7" s="109">
        <f>IF(D7&gt;0,K7/D7*100,"-")</f>
        <v>22.445836306230479</v>
      </c>
      <c r="M7" s="108">
        <f>SUM(M$8:M$207)</f>
        <v>2035</v>
      </c>
      <c r="N7" s="109">
        <f>IF(D7&gt;0,M7/D7*100,"-")</f>
        <v>0.21735972553928712</v>
      </c>
      <c r="O7" s="106">
        <f>SUM(O$8:O$207)</f>
        <v>29248</v>
      </c>
      <c r="P7" s="108">
        <f>SUM(Q7:S7)</f>
        <v>548308</v>
      </c>
      <c r="Q7" s="108">
        <f>SUM(Q$8:Q$207)</f>
        <v>216882</v>
      </c>
      <c r="R7" s="108">
        <f>SUM(R$8:R$207)</f>
        <v>330793</v>
      </c>
      <c r="S7" s="108">
        <f>SUM(S$8:S$207)</f>
        <v>633</v>
      </c>
      <c r="T7" s="109">
        <f>IF(D7&gt;0,P7/D7*100,"-")</f>
        <v>58.565148103683264</v>
      </c>
      <c r="U7" s="108">
        <f>SUM(U$8:U$207)</f>
        <v>7171</v>
      </c>
      <c r="V7" s="110">
        <f t="shared" ref="V7:AC7" si="0">COUNTIF(V$8:V$207,"○")</f>
        <v>22</v>
      </c>
      <c r="W7" s="110">
        <f t="shared" si="0"/>
        <v>1</v>
      </c>
      <c r="X7" s="110">
        <f t="shared" si="0"/>
        <v>0</v>
      </c>
      <c r="Y7" s="110">
        <f t="shared" si="0"/>
        <v>7</v>
      </c>
      <c r="Z7" s="110">
        <f t="shared" si="0"/>
        <v>17</v>
      </c>
      <c r="AA7" s="110">
        <f t="shared" si="0"/>
        <v>5</v>
      </c>
      <c r="AB7" s="110">
        <f t="shared" si="0"/>
        <v>0</v>
      </c>
      <c r="AC7" s="110">
        <f t="shared" si="0"/>
        <v>8</v>
      </c>
      <c r="AD7" s="205"/>
      <c r="AE7" s="205"/>
    </row>
    <row r="8" spans="1:31" s="103" customFormat="1" ht="13.5" customHeight="1">
      <c r="A8" s="99" t="s">
        <v>24</v>
      </c>
      <c r="B8" s="100" t="s">
        <v>260</v>
      </c>
      <c r="C8" s="99" t="s">
        <v>261</v>
      </c>
      <c r="D8" s="101">
        <f>+SUM(E8,+I8)</f>
        <v>363385</v>
      </c>
      <c r="E8" s="101">
        <f>+SUM(G8+H8)</f>
        <v>50775</v>
      </c>
      <c r="F8" s="125">
        <f>IF(D8&gt;0,E8/D8*100,"-")</f>
        <v>13.972783686723448</v>
      </c>
      <c r="G8" s="101">
        <v>50521</v>
      </c>
      <c r="H8" s="101">
        <v>254</v>
      </c>
      <c r="I8" s="101">
        <f>+SUM(K8,+M8,O8+P8)</f>
        <v>312610</v>
      </c>
      <c r="J8" s="102">
        <f>IF(D8&gt;0,I8/D8*100,"-")</f>
        <v>86.027216313276554</v>
      </c>
      <c r="K8" s="101">
        <v>110208</v>
      </c>
      <c r="L8" s="102">
        <f>IF(D8&gt;0,K8/D8*100,"-")</f>
        <v>30.328164343602516</v>
      </c>
      <c r="M8" s="101">
        <v>1153</v>
      </c>
      <c r="N8" s="102">
        <f>IF(D8&gt;0,M8/D8*100,"-")</f>
        <v>0.31729432970540883</v>
      </c>
      <c r="O8" s="123">
        <v>2975</v>
      </c>
      <c r="P8" s="101">
        <f>SUM(Q8:S8)</f>
        <v>198274</v>
      </c>
      <c r="Q8" s="101">
        <v>86860</v>
      </c>
      <c r="R8" s="101">
        <v>111414</v>
      </c>
      <c r="S8" s="101">
        <v>0</v>
      </c>
      <c r="T8" s="102">
        <f>IF(D8&gt;0,P8/D8*100,"-")</f>
        <v>54.563066719870115</v>
      </c>
      <c r="U8" s="101">
        <v>3601</v>
      </c>
      <c r="V8" s="99"/>
      <c r="W8" s="99"/>
      <c r="X8" s="99"/>
      <c r="Y8" s="99" t="s">
        <v>263</v>
      </c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24</v>
      </c>
      <c r="B9" s="100" t="s">
        <v>264</v>
      </c>
      <c r="C9" s="99" t="s">
        <v>265</v>
      </c>
      <c r="D9" s="101">
        <f>+SUM(E9,+I9)</f>
        <v>48843</v>
      </c>
      <c r="E9" s="101">
        <f>+SUM(G9+H9)</f>
        <v>12678</v>
      </c>
      <c r="F9" s="125">
        <f>IF(D9&gt;0,E9/D9*100,"-")</f>
        <v>25.956636570235244</v>
      </c>
      <c r="G9" s="101">
        <v>12678</v>
      </c>
      <c r="H9" s="101">
        <v>0</v>
      </c>
      <c r="I9" s="101">
        <f>+SUM(K9,+M9,O9+P9)</f>
        <v>36165</v>
      </c>
      <c r="J9" s="102">
        <f>IF(D9&gt;0,I9/D9*100,"-")</f>
        <v>74.043363429764753</v>
      </c>
      <c r="K9" s="101">
        <v>0</v>
      </c>
      <c r="L9" s="102">
        <f>IF(D9&gt;0,K9/D9*100,"-")</f>
        <v>0</v>
      </c>
      <c r="M9" s="101">
        <v>0</v>
      </c>
      <c r="N9" s="102">
        <f>IF(D9&gt;0,M9/D9*100,"-")</f>
        <v>0</v>
      </c>
      <c r="O9" s="123">
        <v>0</v>
      </c>
      <c r="P9" s="101">
        <f>SUM(Q9:S9)</f>
        <v>36165</v>
      </c>
      <c r="Q9" s="101">
        <v>14925</v>
      </c>
      <c r="R9" s="101">
        <v>21240</v>
      </c>
      <c r="S9" s="101">
        <v>0</v>
      </c>
      <c r="T9" s="102">
        <f>IF(D9&gt;0,P9/D9*100,"-")</f>
        <v>74.043363429764753</v>
      </c>
      <c r="U9" s="101">
        <v>238</v>
      </c>
      <c r="V9" s="99"/>
      <c r="W9" s="99"/>
      <c r="X9" s="99"/>
      <c r="Y9" s="99" t="s">
        <v>263</v>
      </c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>
      <c r="A10" s="99" t="s">
        <v>24</v>
      </c>
      <c r="B10" s="100" t="s">
        <v>266</v>
      </c>
      <c r="C10" s="99" t="s">
        <v>267</v>
      </c>
      <c r="D10" s="101">
        <f>+SUM(E10,+I10)</f>
        <v>60742</v>
      </c>
      <c r="E10" s="101">
        <f>+SUM(G10+H10)</f>
        <v>4430</v>
      </c>
      <c r="F10" s="125">
        <f>IF(D10&gt;0,E10/D10*100,"-")</f>
        <v>7.2931414836521684</v>
      </c>
      <c r="G10" s="101">
        <v>4430</v>
      </c>
      <c r="H10" s="101">
        <v>0</v>
      </c>
      <c r="I10" s="101">
        <f>+SUM(K10,+M10,O10+P10)</f>
        <v>56312</v>
      </c>
      <c r="J10" s="102">
        <f>IF(D10&gt;0,I10/D10*100,"-")</f>
        <v>92.706858516347836</v>
      </c>
      <c r="K10" s="101">
        <v>33712</v>
      </c>
      <c r="L10" s="102">
        <f>IF(D10&gt;0,K10/D10*100,"-")</f>
        <v>55.500312798393203</v>
      </c>
      <c r="M10" s="101">
        <v>0</v>
      </c>
      <c r="N10" s="102">
        <f>IF(D10&gt;0,M10/D10*100,"-")</f>
        <v>0</v>
      </c>
      <c r="O10" s="123">
        <v>1160</v>
      </c>
      <c r="P10" s="101">
        <f>SUM(Q10:S10)</f>
        <v>21440</v>
      </c>
      <c r="Q10" s="101">
        <v>4349</v>
      </c>
      <c r="R10" s="101">
        <v>17091</v>
      </c>
      <c r="S10" s="101">
        <v>0</v>
      </c>
      <c r="T10" s="102">
        <f>IF(D10&gt;0,P10/D10*100,"-")</f>
        <v>35.296829212077313</v>
      </c>
      <c r="U10" s="101">
        <v>361</v>
      </c>
      <c r="V10" s="99"/>
      <c r="W10" s="99"/>
      <c r="X10" s="99"/>
      <c r="Y10" s="99" t="s">
        <v>263</v>
      </c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24</v>
      </c>
      <c r="B11" s="100" t="s">
        <v>268</v>
      </c>
      <c r="C11" s="99" t="s">
        <v>269</v>
      </c>
      <c r="D11" s="101">
        <f>+SUM(E11,+I11)</f>
        <v>26831</v>
      </c>
      <c r="E11" s="101">
        <f>+SUM(G11+H11)</f>
        <v>1666</v>
      </c>
      <c r="F11" s="125">
        <f>IF(D11&gt;0,E11/D11*100,"-")</f>
        <v>6.2092355857031043</v>
      </c>
      <c r="G11" s="101">
        <v>1666</v>
      </c>
      <c r="H11" s="101">
        <v>0</v>
      </c>
      <c r="I11" s="101">
        <f>+SUM(K11,+M11,O11+P11)</f>
        <v>25165</v>
      </c>
      <c r="J11" s="102">
        <f>IF(D11&gt;0,I11/D11*100,"-")</f>
        <v>93.790764414296888</v>
      </c>
      <c r="K11" s="101">
        <v>0</v>
      </c>
      <c r="L11" s="102">
        <f>IF(D11&gt;0,K11/D11*100,"-")</f>
        <v>0</v>
      </c>
      <c r="M11" s="101">
        <v>0</v>
      </c>
      <c r="N11" s="102">
        <f>IF(D11&gt;0,M11/D11*100,"-")</f>
        <v>0</v>
      </c>
      <c r="O11" s="123">
        <v>282</v>
      </c>
      <c r="P11" s="101">
        <f>SUM(Q11:S11)</f>
        <v>24883</v>
      </c>
      <c r="Q11" s="101">
        <v>15406</v>
      </c>
      <c r="R11" s="101">
        <v>9477</v>
      </c>
      <c r="S11" s="101">
        <v>0</v>
      </c>
      <c r="T11" s="102">
        <f>IF(D11&gt;0,P11/D11*100,"-")</f>
        <v>92.739741343967793</v>
      </c>
      <c r="U11" s="101">
        <v>176</v>
      </c>
      <c r="V11" s="99"/>
      <c r="W11" s="99"/>
      <c r="X11" s="99"/>
      <c r="Y11" s="99" t="s">
        <v>263</v>
      </c>
      <c r="Z11" s="99"/>
      <c r="AA11" s="99"/>
      <c r="AB11" s="99"/>
      <c r="AC11" s="99" t="s">
        <v>263</v>
      </c>
      <c r="AD11" s="206" t="s">
        <v>262</v>
      </c>
      <c r="AE11" s="207"/>
    </row>
    <row r="12" spans="1:31" s="103" customFormat="1" ht="13.5" customHeight="1">
      <c r="A12" s="99" t="s">
        <v>24</v>
      </c>
      <c r="B12" s="100" t="s">
        <v>270</v>
      </c>
      <c r="C12" s="99" t="s">
        <v>271</v>
      </c>
      <c r="D12" s="101">
        <f>+SUM(E12,+I12)</f>
        <v>22223</v>
      </c>
      <c r="E12" s="101">
        <f>+SUM(G12+H12)</f>
        <v>3918</v>
      </c>
      <c r="F12" s="125">
        <f>IF(D12&gt;0,E12/D12*100,"-")</f>
        <v>17.630382936597218</v>
      </c>
      <c r="G12" s="101">
        <v>3918</v>
      </c>
      <c r="H12" s="101">
        <v>0</v>
      </c>
      <c r="I12" s="101">
        <f>+SUM(K12,+M12,O12+P12)</f>
        <v>18305</v>
      </c>
      <c r="J12" s="102">
        <f>IF(D12&gt;0,I12/D12*100,"-")</f>
        <v>82.369617063402785</v>
      </c>
      <c r="K12" s="101">
        <v>472</v>
      </c>
      <c r="L12" s="102">
        <f>IF(D12&gt;0,K12/D12*100,"-")</f>
        <v>2.1239256626018088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17833</v>
      </c>
      <c r="Q12" s="101">
        <v>8670</v>
      </c>
      <c r="R12" s="101">
        <v>9163</v>
      </c>
      <c r="S12" s="101">
        <v>0</v>
      </c>
      <c r="T12" s="102">
        <f>IF(D12&gt;0,P12/D12*100,"-")</f>
        <v>80.245691400800965</v>
      </c>
      <c r="U12" s="101">
        <v>193</v>
      </c>
      <c r="V12" s="99" t="s">
        <v>263</v>
      </c>
      <c r="W12" s="99"/>
      <c r="X12" s="99"/>
      <c r="Y12" s="99"/>
      <c r="Z12" s="99"/>
      <c r="AA12" s="99" t="s">
        <v>263</v>
      </c>
      <c r="AB12" s="99"/>
      <c r="AC12" s="99"/>
      <c r="AD12" s="206" t="s">
        <v>262</v>
      </c>
      <c r="AE12" s="207"/>
    </row>
    <row r="13" spans="1:31" s="103" customFormat="1" ht="13.5" customHeight="1">
      <c r="A13" s="99" t="s">
        <v>24</v>
      </c>
      <c r="B13" s="100" t="s">
        <v>272</v>
      </c>
      <c r="C13" s="99" t="s">
        <v>273</v>
      </c>
      <c r="D13" s="101">
        <f>+SUM(E13,+I13)</f>
        <v>71113</v>
      </c>
      <c r="E13" s="101">
        <f>+SUM(G13+H13)</f>
        <v>7367</v>
      </c>
      <c r="F13" s="125">
        <f>IF(D13&gt;0,E13/D13*100,"-")</f>
        <v>10.359568573959754</v>
      </c>
      <c r="G13" s="101">
        <v>7367</v>
      </c>
      <c r="H13" s="101">
        <v>0</v>
      </c>
      <c r="I13" s="101">
        <f>+SUM(K13,+M13,O13+P13)</f>
        <v>63746</v>
      </c>
      <c r="J13" s="102">
        <f>IF(D13&gt;0,I13/D13*100,"-")</f>
        <v>89.640431426040251</v>
      </c>
      <c r="K13" s="101">
        <v>86</v>
      </c>
      <c r="L13" s="102">
        <f>IF(D13&gt;0,K13/D13*100,"-")</f>
        <v>0.12093428768298342</v>
      </c>
      <c r="M13" s="101">
        <v>0</v>
      </c>
      <c r="N13" s="102">
        <f>IF(D13&gt;0,M13/D13*100,"-")</f>
        <v>0</v>
      </c>
      <c r="O13" s="123">
        <v>7861</v>
      </c>
      <c r="P13" s="101">
        <f>SUM(Q13:S13)</f>
        <v>55799</v>
      </c>
      <c r="Q13" s="101">
        <v>19265</v>
      </c>
      <c r="R13" s="101">
        <v>36534</v>
      </c>
      <c r="S13" s="101">
        <v>0</v>
      </c>
      <c r="T13" s="102">
        <f>IF(D13&gt;0,P13/D13*100,"-")</f>
        <v>78.465259516544094</v>
      </c>
      <c r="U13" s="101">
        <v>295</v>
      </c>
      <c r="V13" s="99" t="s">
        <v>263</v>
      </c>
      <c r="W13" s="99"/>
      <c r="X13" s="99"/>
      <c r="Y13" s="99"/>
      <c r="Z13" s="99" t="s">
        <v>263</v>
      </c>
      <c r="AA13" s="99"/>
      <c r="AB13" s="99"/>
      <c r="AC13" s="99"/>
      <c r="AD13" s="206" t="s">
        <v>262</v>
      </c>
      <c r="AE13" s="207"/>
    </row>
    <row r="14" spans="1:31" s="103" customFormat="1" ht="13.5" customHeight="1">
      <c r="A14" s="99" t="s">
        <v>24</v>
      </c>
      <c r="B14" s="100" t="s">
        <v>274</v>
      </c>
      <c r="C14" s="99" t="s">
        <v>275</v>
      </c>
      <c r="D14" s="101">
        <f>+SUM(E14,+I14)</f>
        <v>27518</v>
      </c>
      <c r="E14" s="101">
        <f>+SUM(G14+H14)</f>
        <v>2297</v>
      </c>
      <c r="F14" s="125">
        <f>IF(D14&gt;0,E14/D14*100,"-")</f>
        <v>8.347263609273929</v>
      </c>
      <c r="G14" s="101">
        <v>2297</v>
      </c>
      <c r="H14" s="101">
        <v>0</v>
      </c>
      <c r="I14" s="101">
        <f>+SUM(K14,+M14,O14+P14)</f>
        <v>25221</v>
      </c>
      <c r="J14" s="102">
        <f>IF(D14&gt;0,I14/D14*100,"-")</f>
        <v>91.652736390726076</v>
      </c>
      <c r="K14" s="101">
        <v>0</v>
      </c>
      <c r="L14" s="102">
        <f>IF(D14&gt;0,K14/D14*100,"-")</f>
        <v>0</v>
      </c>
      <c r="M14" s="101">
        <v>882</v>
      </c>
      <c r="N14" s="102">
        <f>IF(D14&gt;0,M14/D14*100,"-")</f>
        <v>3.2051747946798459</v>
      </c>
      <c r="O14" s="123">
        <v>0</v>
      </c>
      <c r="P14" s="101">
        <f>SUM(Q14:S14)</f>
        <v>24339</v>
      </c>
      <c r="Q14" s="101">
        <v>9748</v>
      </c>
      <c r="R14" s="101">
        <v>14591</v>
      </c>
      <c r="S14" s="101">
        <v>0</v>
      </c>
      <c r="T14" s="102">
        <f>IF(D14&gt;0,P14/D14*100,"-")</f>
        <v>88.447561596046214</v>
      </c>
      <c r="U14" s="101">
        <v>214</v>
      </c>
      <c r="V14" s="99" t="s">
        <v>263</v>
      </c>
      <c r="W14" s="99"/>
      <c r="X14" s="99"/>
      <c r="Y14" s="99"/>
      <c r="Z14" s="99" t="s">
        <v>263</v>
      </c>
      <c r="AA14" s="99"/>
      <c r="AB14" s="99"/>
      <c r="AC14" s="99"/>
      <c r="AD14" s="206" t="s">
        <v>262</v>
      </c>
      <c r="AE14" s="207"/>
    </row>
    <row r="15" spans="1:31" s="103" customFormat="1" ht="13.5" customHeight="1">
      <c r="A15" s="99" t="s">
        <v>24</v>
      </c>
      <c r="B15" s="100" t="s">
        <v>276</v>
      </c>
      <c r="C15" s="99" t="s">
        <v>277</v>
      </c>
      <c r="D15" s="101">
        <f>+SUM(E15,+I15)</f>
        <v>60631</v>
      </c>
      <c r="E15" s="101">
        <f>+SUM(G15+H15)</f>
        <v>13631</v>
      </c>
      <c r="F15" s="125">
        <f>IF(D15&gt;0,E15/D15*100,"-")</f>
        <v>22.481898698685491</v>
      </c>
      <c r="G15" s="101">
        <v>13631</v>
      </c>
      <c r="H15" s="101">
        <v>0</v>
      </c>
      <c r="I15" s="101">
        <f>+SUM(K15,+M15,O15+P15)</f>
        <v>47000</v>
      </c>
      <c r="J15" s="102">
        <f>IF(D15&gt;0,I15/D15*100,"-")</f>
        <v>77.518101301314516</v>
      </c>
      <c r="K15" s="101">
        <v>8098</v>
      </c>
      <c r="L15" s="102">
        <f>IF(D15&gt;0,K15/D15*100,"-")</f>
        <v>13.356203922086063</v>
      </c>
      <c r="M15" s="101">
        <v>0</v>
      </c>
      <c r="N15" s="102">
        <f>IF(D15&gt;0,M15/D15*100,"-")</f>
        <v>0</v>
      </c>
      <c r="O15" s="123">
        <v>396</v>
      </c>
      <c r="P15" s="101">
        <f>SUM(Q15:S15)</f>
        <v>38506</v>
      </c>
      <c r="Q15" s="101">
        <v>9705</v>
      </c>
      <c r="R15" s="101">
        <v>28801</v>
      </c>
      <c r="S15" s="101">
        <v>0</v>
      </c>
      <c r="T15" s="102">
        <f>IF(D15&gt;0,P15/D15*100,"-")</f>
        <v>63.508766142732263</v>
      </c>
      <c r="U15" s="101">
        <v>423</v>
      </c>
      <c r="V15" s="99" t="s">
        <v>263</v>
      </c>
      <c r="W15" s="99"/>
      <c r="X15" s="99"/>
      <c r="Y15" s="99"/>
      <c r="Z15" s="99" t="s">
        <v>263</v>
      </c>
      <c r="AA15" s="99"/>
      <c r="AB15" s="99"/>
      <c r="AC15" s="99"/>
      <c r="AD15" s="206" t="s">
        <v>262</v>
      </c>
      <c r="AE15" s="207"/>
    </row>
    <row r="16" spans="1:31" s="103" customFormat="1" ht="13.5" customHeight="1">
      <c r="A16" s="99" t="s">
        <v>24</v>
      </c>
      <c r="B16" s="100" t="s">
        <v>278</v>
      </c>
      <c r="C16" s="99" t="s">
        <v>279</v>
      </c>
      <c r="D16" s="101">
        <f>+SUM(E16,+I16)</f>
        <v>54097</v>
      </c>
      <c r="E16" s="101">
        <f>+SUM(G16+H16)</f>
        <v>12457</v>
      </c>
      <c r="F16" s="125">
        <f>IF(D16&gt;0,E16/D16*100,"-")</f>
        <v>23.027154925411761</v>
      </c>
      <c r="G16" s="101">
        <v>12457</v>
      </c>
      <c r="H16" s="101">
        <v>0</v>
      </c>
      <c r="I16" s="101">
        <f>+SUM(K16,+M16,O16+P16)</f>
        <v>41640</v>
      </c>
      <c r="J16" s="102">
        <f>IF(D16&gt;0,I16/D16*100,"-")</f>
        <v>76.972845074588236</v>
      </c>
      <c r="K16" s="101">
        <v>16606</v>
      </c>
      <c r="L16" s="102">
        <f>IF(D16&gt;0,K16/D16*100,"-")</f>
        <v>30.696711462742847</v>
      </c>
      <c r="M16" s="101">
        <v>0</v>
      </c>
      <c r="N16" s="102">
        <f>IF(D16&gt;0,M16/D16*100,"-")</f>
        <v>0</v>
      </c>
      <c r="O16" s="123">
        <v>0</v>
      </c>
      <c r="P16" s="101">
        <f>SUM(Q16:S16)</f>
        <v>25034</v>
      </c>
      <c r="Q16" s="101">
        <v>4753</v>
      </c>
      <c r="R16" s="101">
        <v>20281</v>
      </c>
      <c r="S16" s="101">
        <v>0</v>
      </c>
      <c r="T16" s="102">
        <f>IF(D16&gt;0,P16/D16*100,"-")</f>
        <v>46.276133611845388</v>
      </c>
      <c r="U16" s="101">
        <v>484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24</v>
      </c>
      <c r="B17" s="100" t="s">
        <v>280</v>
      </c>
      <c r="C17" s="99" t="s">
        <v>281</v>
      </c>
      <c r="D17" s="101">
        <f>+SUM(E17,+I17)</f>
        <v>8357</v>
      </c>
      <c r="E17" s="101">
        <f>+SUM(G17+H17)</f>
        <v>2156</v>
      </c>
      <c r="F17" s="125">
        <f>IF(D17&gt;0,E17/D17*100,"-")</f>
        <v>25.798731602249614</v>
      </c>
      <c r="G17" s="101">
        <v>2156</v>
      </c>
      <c r="H17" s="101">
        <v>0</v>
      </c>
      <c r="I17" s="101">
        <f>+SUM(K17,+M17,O17+P17)</f>
        <v>6201</v>
      </c>
      <c r="J17" s="102">
        <f>IF(D17&gt;0,I17/D17*100,"-")</f>
        <v>74.201268397750383</v>
      </c>
      <c r="K17" s="101">
        <v>0</v>
      </c>
      <c r="L17" s="102">
        <f>IF(D17&gt;0,K17/D17*100,"-")</f>
        <v>0</v>
      </c>
      <c r="M17" s="101">
        <v>0</v>
      </c>
      <c r="N17" s="102">
        <f>IF(D17&gt;0,M17/D17*100,"-")</f>
        <v>0</v>
      </c>
      <c r="O17" s="123">
        <v>463</v>
      </c>
      <c r="P17" s="101">
        <f>SUM(Q17:S17)</f>
        <v>5738</v>
      </c>
      <c r="Q17" s="101">
        <v>1324</v>
      </c>
      <c r="R17" s="101">
        <v>4414</v>
      </c>
      <c r="S17" s="101">
        <v>0</v>
      </c>
      <c r="T17" s="102">
        <f>IF(D17&gt;0,P17/D17*100,"-")</f>
        <v>68.661002752183791</v>
      </c>
      <c r="U17" s="101">
        <v>43</v>
      </c>
      <c r="V17" s="99"/>
      <c r="W17" s="99"/>
      <c r="X17" s="99"/>
      <c r="Y17" s="99" t="s">
        <v>263</v>
      </c>
      <c r="Z17" s="99"/>
      <c r="AA17" s="99"/>
      <c r="AB17" s="99"/>
      <c r="AC17" s="99" t="s">
        <v>263</v>
      </c>
      <c r="AD17" s="206" t="s">
        <v>262</v>
      </c>
      <c r="AE17" s="207"/>
    </row>
    <row r="18" spans="1:31" s="103" customFormat="1" ht="13.5" customHeight="1">
      <c r="A18" s="99" t="s">
        <v>24</v>
      </c>
      <c r="B18" s="100" t="s">
        <v>282</v>
      </c>
      <c r="C18" s="99" t="s">
        <v>283</v>
      </c>
      <c r="D18" s="101">
        <f>+SUM(E18,+I18)</f>
        <v>16207</v>
      </c>
      <c r="E18" s="101">
        <f>+SUM(G18+H18)</f>
        <v>4889</v>
      </c>
      <c r="F18" s="125">
        <f>IF(D18&gt;0,E18/D18*100,"-")</f>
        <v>30.16597766397236</v>
      </c>
      <c r="G18" s="101">
        <v>4889</v>
      </c>
      <c r="H18" s="101">
        <v>0</v>
      </c>
      <c r="I18" s="101">
        <f>+SUM(K18,+M18,O18+P18)</f>
        <v>11318</v>
      </c>
      <c r="J18" s="102">
        <f>IF(D18&gt;0,I18/D18*100,"-")</f>
        <v>69.834022336027644</v>
      </c>
      <c r="K18" s="101">
        <v>5662</v>
      </c>
      <c r="L18" s="102">
        <f>IF(D18&gt;0,K18/D18*100,"-")</f>
        <v>34.93552168815944</v>
      </c>
      <c r="M18" s="101">
        <v>0</v>
      </c>
      <c r="N18" s="102">
        <f>IF(D18&gt;0,M18/D18*100,"-")</f>
        <v>0</v>
      </c>
      <c r="O18" s="123">
        <v>0</v>
      </c>
      <c r="P18" s="101">
        <f>SUM(Q18:S18)</f>
        <v>5656</v>
      </c>
      <c r="Q18" s="101">
        <v>2421</v>
      </c>
      <c r="R18" s="101">
        <v>3235</v>
      </c>
      <c r="S18" s="101">
        <v>0</v>
      </c>
      <c r="T18" s="102">
        <f>IF(D18&gt;0,P18/D18*100,"-")</f>
        <v>34.898500647868204</v>
      </c>
      <c r="U18" s="101">
        <v>89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24</v>
      </c>
      <c r="B19" s="100" t="s">
        <v>284</v>
      </c>
      <c r="C19" s="99" t="s">
        <v>285</v>
      </c>
      <c r="D19" s="101">
        <f>+SUM(E19,+I19)</f>
        <v>3923</v>
      </c>
      <c r="E19" s="101">
        <f>+SUM(G19+H19)</f>
        <v>378</v>
      </c>
      <c r="F19" s="125">
        <f>IF(D19&gt;0,E19/D19*100,"-")</f>
        <v>9.6354830486872292</v>
      </c>
      <c r="G19" s="101">
        <v>313</v>
      </c>
      <c r="H19" s="101">
        <v>65</v>
      </c>
      <c r="I19" s="101">
        <f>+SUM(K19,+M19,O19+P19)</f>
        <v>3545</v>
      </c>
      <c r="J19" s="102">
        <f>IF(D19&gt;0,I19/D19*100,"-")</f>
        <v>90.364516951312766</v>
      </c>
      <c r="K19" s="101">
        <v>2337</v>
      </c>
      <c r="L19" s="102">
        <f>IF(D19&gt;0,K19/D19*100,"-")</f>
        <v>59.571756308947229</v>
      </c>
      <c r="M19" s="101">
        <v>0</v>
      </c>
      <c r="N19" s="102">
        <f>IF(D19&gt;0,M19/D19*100,"-")</f>
        <v>0</v>
      </c>
      <c r="O19" s="123">
        <v>303</v>
      </c>
      <c r="P19" s="101">
        <f>SUM(Q19:S19)</f>
        <v>905</v>
      </c>
      <c r="Q19" s="101">
        <v>402</v>
      </c>
      <c r="R19" s="101">
        <v>503</v>
      </c>
      <c r="S19" s="101">
        <v>0</v>
      </c>
      <c r="T19" s="102">
        <f>IF(D19&gt;0,P19/D19*100,"-")</f>
        <v>23.069079785878156</v>
      </c>
      <c r="U19" s="101">
        <v>6</v>
      </c>
      <c r="V19" s="99" t="s">
        <v>263</v>
      </c>
      <c r="W19" s="99"/>
      <c r="X19" s="99"/>
      <c r="Y19" s="99"/>
      <c r="Z19" s="99"/>
      <c r="AA19" s="99"/>
      <c r="AB19" s="99"/>
      <c r="AC19" s="99" t="s">
        <v>263</v>
      </c>
      <c r="AD19" s="206" t="s">
        <v>262</v>
      </c>
      <c r="AE19" s="207"/>
    </row>
    <row r="20" spans="1:31" s="103" customFormat="1" ht="13.5" customHeight="1">
      <c r="A20" s="99" t="s">
        <v>24</v>
      </c>
      <c r="B20" s="100" t="s">
        <v>286</v>
      </c>
      <c r="C20" s="99" t="s">
        <v>287</v>
      </c>
      <c r="D20" s="101">
        <f>+SUM(E20,+I20)</f>
        <v>2831</v>
      </c>
      <c r="E20" s="101">
        <f>+SUM(G20+H20)</f>
        <v>367</v>
      </c>
      <c r="F20" s="125">
        <f>IF(D20&gt;0,E20/D20*100,"-")</f>
        <v>12.963617096432356</v>
      </c>
      <c r="G20" s="101">
        <v>338</v>
      </c>
      <c r="H20" s="101">
        <v>29</v>
      </c>
      <c r="I20" s="101">
        <f>+SUM(K20,+M20,O20+P20)</f>
        <v>2464</v>
      </c>
      <c r="J20" s="102">
        <f>IF(D20&gt;0,I20/D20*100,"-")</f>
        <v>87.036382903567642</v>
      </c>
      <c r="K20" s="101">
        <v>2015</v>
      </c>
      <c r="L20" s="102">
        <f>IF(D20&gt;0,K20/D20*100,"-")</f>
        <v>71.176262804662656</v>
      </c>
      <c r="M20" s="101">
        <v>0</v>
      </c>
      <c r="N20" s="102">
        <f>IF(D20&gt;0,M20/D20*100,"-")</f>
        <v>0</v>
      </c>
      <c r="O20" s="123">
        <v>86</v>
      </c>
      <c r="P20" s="101">
        <f>SUM(Q20:S20)</f>
        <v>363</v>
      </c>
      <c r="Q20" s="101">
        <v>46</v>
      </c>
      <c r="R20" s="101">
        <v>317</v>
      </c>
      <c r="S20" s="101">
        <v>0</v>
      </c>
      <c r="T20" s="102">
        <f>IF(D20&gt;0,P20/D20*100,"-")</f>
        <v>12.822324267043447</v>
      </c>
      <c r="U20" s="101">
        <v>35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>
      <c r="A21" s="99" t="s">
        <v>24</v>
      </c>
      <c r="B21" s="100" t="s">
        <v>288</v>
      </c>
      <c r="C21" s="99" t="s">
        <v>289</v>
      </c>
      <c r="D21" s="101">
        <f>+SUM(E21,+I21)</f>
        <v>11456</v>
      </c>
      <c r="E21" s="101">
        <f>+SUM(G21+H21)</f>
        <v>2365</v>
      </c>
      <c r="F21" s="125">
        <f>IF(D21&gt;0,E21/D21*100,"-")</f>
        <v>20.644203910614525</v>
      </c>
      <c r="G21" s="101">
        <v>2365</v>
      </c>
      <c r="H21" s="101">
        <v>0</v>
      </c>
      <c r="I21" s="101">
        <f>+SUM(K21,+M21,O21+P21)</f>
        <v>9091</v>
      </c>
      <c r="J21" s="102">
        <f>IF(D21&gt;0,I21/D21*100,"-")</f>
        <v>79.355796089385478</v>
      </c>
      <c r="K21" s="101">
        <v>0</v>
      </c>
      <c r="L21" s="102">
        <f>IF(D21&gt;0,K21/D21*100,"-")</f>
        <v>0</v>
      </c>
      <c r="M21" s="101">
        <v>0</v>
      </c>
      <c r="N21" s="102">
        <f>IF(D21&gt;0,M21/D21*100,"-")</f>
        <v>0</v>
      </c>
      <c r="O21" s="123">
        <v>953</v>
      </c>
      <c r="P21" s="101">
        <f>SUM(Q21:S21)</f>
        <v>8138</v>
      </c>
      <c r="Q21" s="101">
        <v>5736</v>
      </c>
      <c r="R21" s="101">
        <v>2402</v>
      </c>
      <c r="S21" s="101">
        <v>0</v>
      </c>
      <c r="T21" s="102">
        <f>IF(D21&gt;0,P21/D21*100,"-")</f>
        <v>71.037011173184368</v>
      </c>
      <c r="U21" s="101">
        <v>56</v>
      </c>
      <c r="V21" s="99"/>
      <c r="W21" s="99"/>
      <c r="X21" s="99"/>
      <c r="Y21" s="99" t="s">
        <v>263</v>
      </c>
      <c r="Z21" s="99"/>
      <c r="AA21" s="99"/>
      <c r="AB21" s="99"/>
      <c r="AC21" s="99" t="s">
        <v>263</v>
      </c>
      <c r="AD21" s="206" t="s">
        <v>262</v>
      </c>
      <c r="AE21" s="207"/>
    </row>
    <row r="22" spans="1:31" s="103" customFormat="1" ht="13.5" customHeight="1">
      <c r="A22" s="99" t="s">
        <v>24</v>
      </c>
      <c r="B22" s="100" t="s">
        <v>290</v>
      </c>
      <c r="C22" s="99" t="s">
        <v>291</v>
      </c>
      <c r="D22" s="101">
        <f>+SUM(E22,+I22)</f>
        <v>6800</v>
      </c>
      <c r="E22" s="101">
        <f>+SUM(G22+H22)</f>
        <v>1373</v>
      </c>
      <c r="F22" s="125">
        <f>IF(D22&gt;0,E22/D22*100,"-")</f>
        <v>20.191176470588236</v>
      </c>
      <c r="G22" s="101">
        <v>1373</v>
      </c>
      <c r="H22" s="101">
        <v>0</v>
      </c>
      <c r="I22" s="101">
        <f>+SUM(K22,+M22,O22+P22)</f>
        <v>5427</v>
      </c>
      <c r="J22" s="102">
        <f>IF(D22&gt;0,I22/D22*100,"-")</f>
        <v>79.808823529411768</v>
      </c>
      <c r="K22" s="101">
        <v>131</v>
      </c>
      <c r="L22" s="102">
        <f>IF(D22&gt;0,K22/D22*100,"-")</f>
        <v>1.9264705882352942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5296</v>
      </c>
      <c r="Q22" s="101">
        <v>2250</v>
      </c>
      <c r="R22" s="101">
        <v>3046</v>
      </c>
      <c r="S22" s="101">
        <v>0</v>
      </c>
      <c r="T22" s="102">
        <f>IF(D22&gt;0,P22/D22*100,"-")</f>
        <v>77.882352941176464</v>
      </c>
      <c r="U22" s="101">
        <v>39</v>
      </c>
      <c r="V22" s="99" t="s">
        <v>263</v>
      </c>
      <c r="W22" s="99"/>
      <c r="X22" s="99"/>
      <c r="Y22" s="99"/>
      <c r="Z22" s="99" t="s">
        <v>263</v>
      </c>
      <c r="AA22" s="99"/>
      <c r="AB22" s="99"/>
      <c r="AC22" s="99"/>
      <c r="AD22" s="206" t="s">
        <v>262</v>
      </c>
      <c r="AE22" s="207"/>
    </row>
    <row r="23" spans="1:31" s="103" customFormat="1" ht="13.5" customHeight="1">
      <c r="A23" s="99" t="s">
        <v>24</v>
      </c>
      <c r="B23" s="100" t="s">
        <v>292</v>
      </c>
      <c r="C23" s="99" t="s">
        <v>293</v>
      </c>
      <c r="D23" s="101">
        <f>+SUM(E23,+I23)</f>
        <v>25988</v>
      </c>
      <c r="E23" s="101">
        <f>+SUM(G23+H23)</f>
        <v>8387</v>
      </c>
      <c r="F23" s="125">
        <f>IF(D23&gt;0,E23/D23*100,"-")</f>
        <v>32.272587348006773</v>
      </c>
      <c r="G23" s="101">
        <v>8387</v>
      </c>
      <c r="H23" s="101">
        <v>0</v>
      </c>
      <c r="I23" s="101">
        <f>+SUM(K23,+M23,O23+P23)</f>
        <v>17601</v>
      </c>
      <c r="J23" s="102">
        <f>IF(D23&gt;0,I23/D23*100,"-")</f>
        <v>67.72741265199322</v>
      </c>
      <c r="K23" s="101">
        <v>9023</v>
      </c>
      <c r="L23" s="102">
        <f>IF(D23&gt;0,K23/D23*100,"-")</f>
        <v>34.719870709558258</v>
      </c>
      <c r="M23" s="101">
        <v>0</v>
      </c>
      <c r="N23" s="102">
        <f>IF(D23&gt;0,M23/D23*100,"-")</f>
        <v>0</v>
      </c>
      <c r="O23" s="123">
        <v>2884</v>
      </c>
      <c r="P23" s="101">
        <f>SUM(Q23:S23)</f>
        <v>5694</v>
      </c>
      <c r="Q23" s="101">
        <v>0</v>
      </c>
      <c r="R23" s="101">
        <v>5694</v>
      </c>
      <c r="S23" s="101">
        <v>0</v>
      </c>
      <c r="T23" s="102">
        <f>IF(D23&gt;0,P23/D23*100,"-")</f>
        <v>21.910112359550563</v>
      </c>
      <c r="U23" s="101">
        <v>88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24</v>
      </c>
      <c r="B24" s="100" t="s">
        <v>294</v>
      </c>
      <c r="C24" s="99" t="s">
        <v>295</v>
      </c>
      <c r="D24" s="101">
        <f>+SUM(E24,+I24)</f>
        <v>6704</v>
      </c>
      <c r="E24" s="101">
        <f>+SUM(G24+H24)</f>
        <v>489</v>
      </c>
      <c r="F24" s="125">
        <f>IF(D24&gt;0,E24/D24*100,"-")</f>
        <v>7.2941527446300709</v>
      </c>
      <c r="G24" s="101">
        <v>489</v>
      </c>
      <c r="H24" s="101">
        <v>0</v>
      </c>
      <c r="I24" s="101">
        <f>+SUM(K24,+M24,O24+P24)</f>
        <v>6215</v>
      </c>
      <c r="J24" s="102">
        <f>IF(D24&gt;0,I24/D24*100,"-")</f>
        <v>92.705847255369932</v>
      </c>
      <c r="K24" s="101">
        <v>2498</v>
      </c>
      <c r="L24" s="102">
        <f>IF(D24&gt;0,K24/D24*100,"-")</f>
        <v>37.261336515513129</v>
      </c>
      <c r="M24" s="101">
        <v>0</v>
      </c>
      <c r="N24" s="102">
        <f>IF(D24&gt;0,M24/D24*100,"-")</f>
        <v>0</v>
      </c>
      <c r="O24" s="123">
        <v>3717</v>
      </c>
      <c r="P24" s="101">
        <f>SUM(Q24:S24)</f>
        <v>0</v>
      </c>
      <c r="Q24" s="101">
        <v>0</v>
      </c>
      <c r="R24" s="101">
        <v>0</v>
      </c>
      <c r="S24" s="101">
        <v>0</v>
      </c>
      <c r="T24" s="102">
        <f>IF(D24&gt;0,P24/D24*100,"-")</f>
        <v>0</v>
      </c>
      <c r="U24" s="101">
        <v>33</v>
      </c>
      <c r="V24" s="99" t="s">
        <v>263</v>
      </c>
      <c r="W24" s="99"/>
      <c r="X24" s="99"/>
      <c r="Y24" s="99"/>
      <c r="Z24" s="99"/>
      <c r="AA24" s="99" t="s">
        <v>263</v>
      </c>
      <c r="AB24" s="99"/>
      <c r="AC24" s="99"/>
      <c r="AD24" s="206" t="s">
        <v>262</v>
      </c>
      <c r="AE24" s="207"/>
    </row>
    <row r="25" spans="1:31" s="103" customFormat="1" ht="13.5" customHeight="1">
      <c r="A25" s="99" t="s">
        <v>24</v>
      </c>
      <c r="B25" s="100" t="s">
        <v>296</v>
      </c>
      <c r="C25" s="99" t="s">
        <v>297</v>
      </c>
      <c r="D25" s="101">
        <f>+SUM(E25,+I25)</f>
        <v>7921</v>
      </c>
      <c r="E25" s="101">
        <f>+SUM(G25+H25)</f>
        <v>1020</v>
      </c>
      <c r="F25" s="125">
        <f>IF(D25&gt;0,E25/D25*100,"-")</f>
        <v>12.877161974498168</v>
      </c>
      <c r="G25" s="101">
        <v>1020</v>
      </c>
      <c r="H25" s="101">
        <v>0</v>
      </c>
      <c r="I25" s="101">
        <f>+SUM(K25,+M25,O25+P25)</f>
        <v>6901</v>
      </c>
      <c r="J25" s="102">
        <f>IF(D25&gt;0,I25/D25*100,"-")</f>
        <v>87.122838025501821</v>
      </c>
      <c r="K25" s="101">
        <v>0</v>
      </c>
      <c r="L25" s="102">
        <f>IF(D25&gt;0,K25/D25*100,"-")</f>
        <v>0</v>
      </c>
      <c r="M25" s="101">
        <v>0</v>
      </c>
      <c r="N25" s="102">
        <f>IF(D25&gt;0,M25/D25*100,"-")</f>
        <v>0</v>
      </c>
      <c r="O25" s="123">
        <v>0</v>
      </c>
      <c r="P25" s="101">
        <f>SUM(Q25:S25)</f>
        <v>6901</v>
      </c>
      <c r="Q25" s="101">
        <v>0</v>
      </c>
      <c r="R25" s="101">
        <v>6789</v>
      </c>
      <c r="S25" s="101">
        <v>112</v>
      </c>
      <c r="T25" s="102">
        <f>IF(D25&gt;0,P25/D25*100,"-")</f>
        <v>87.122838025501821</v>
      </c>
      <c r="U25" s="101">
        <v>21</v>
      </c>
      <c r="V25" s="99" t="s">
        <v>263</v>
      </c>
      <c r="W25" s="99"/>
      <c r="X25" s="99"/>
      <c r="Y25" s="99"/>
      <c r="Z25" s="99"/>
      <c r="AA25" s="99" t="s">
        <v>263</v>
      </c>
      <c r="AB25" s="99"/>
      <c r="AC25" s="99"/>
      <c r="AD25" s="206" t="s">
        <v>262</v>
      </c>
      <c r="AE25" s="207"/>
    </row>
    <row r="26" spans="1:31" s="103" customFormat="1" ht="13.5" customHeight="1">
      <c r="A26" s="99" t="s">
        <v>24</v>
      </c>
      <c r="B26" s="100" t="s">
        <v>298</v>
      </c>
      <c r="C26" s="99" t="s">
        <v>299</v>
      </c>
      <c r="D26" s="101">
        <f>+SUM(E26,+I26)</f>
        <v>5393</v>
      </c>
      <c r="E26" s="101">
        <f>+SUM(G26+H26)</f>
        <v>463</v>
      </c>
      <c r="F26" s="125">
        <f>IF(D26&gt;0,E26/D26*100,"-")</f>
        <v>8.5852030409790476</v>
      </c>
      <c r="G26" s="101">
        <v>463</v>
      </c>
      <c r="H26" s="101">
        <v>0</v>
      </c>
      <c r="I26" s="101">
        <f>+SUM(K26,+M26,O26+P26)</f>
        <v>4930</v>
      </c>
      <c r="J26" s="102">
        <f>IF(D26&gt;0,I26/D26*100,"-")</f>
        <v>91.414796959020947</v>
      </c>
      <c r="K26" s="101">
        <v>2258</v>
      </c>
      <c r="L26" s="102">
        <f>IF(D26&gt;0,K26/D26*100,"-")</f>
        <v>41.869089560541447</v>
      </c>
      <c r="M26" s="101">
        <v>0</v>
      </c>
      <c r="N26" s="102">
        <f>IF(D26&gt;0,M26/D26*100,"-")</f>
        <v>0</v>
      </c>
      <c r="O26" s="123">
        <v>0</v>
      </c>
      <c r="P26" s="101">
        <f>SUM(Q26:S26)</f>
        <v>2672</v>
      </c>
      <c r="Q26" s="101">
        <v>1048</v>
      </c>
      <c r="R26" s="101">
        <v>1624</v>
      </c>
      <c r="S26" s="101">
        <v>0</v>
      </c>
      <c r="T26" s="102">
        <f>IF(D26&gt;0,P26/D26*100,"-")</f>
        <v>49.545707398479507</v>
      </c>
      <c r="U26" s="101">
        <v>34</v>
      </c>
      <c r="V26" s="99"/>
      <c r="W26" s="99" t="s">
        <v>263</v>
      </c>
      <c r="X26" s="99"/>
      <c r="Y26" s="99"/>
      <c r="Z26" s="99" t="s">
        <v>263</v>
      </c>
      <c r="AA26" s="99"/>
      <c r="AB26" s="99"/>
      <c r="AC26" s="99"/>
      <c r="AD26" s="206" t="s">
        <v>262</v>
      </c>
      <c r="AE26" s="207"/>
    </row>
    <row r="27" spans="1:31" s="103" customFormat="1" ht="13.5" customHeight="1">
      <c r="A27" s="99" t="s">
        <v>24</v>
      </c>
      <c r="B27" s="100" t="s">
        <v>300</v>
      </c>
      <c r="C27" s="99" t="s">
        <v>301</v>
      </c>
      <c r="D27" s="101">
        <f>+SUM(E27,+I27)</f>
        <v>8047</v>
      </c>
      <c r="E27" s="101">
        <f>+SUM(G27+H27)</f>
        <v>2238</v>
      </c>
      <c r="F27" s="125">
        <f>IF(D27&gt;0,E27/D27*100,"-")</f>
        <v>27.8116068099913</v>
      </c>
      <c r="G27" s="101">
        <v>2238</v>
      </c>
      <c r="H27" s="101">
        <v>0</v>
      </c>
      <c r="I27" s="101">
        <f>+SUM(K27,+M27,O27+P27)</f>
        <v>5809</v>
      </c>
      <c r="J27" s="102">
        <f>IF(D27&gt;0,I27/D27*100,"-")</f>
        <v>72.188393190008711</v>
      </c>
      <c r="K27" s="101">
        <v>0</v>
      </c>
      <c r="L27" s="102">
        <f>IF(D27&gt;0,K27/D27*100,"-")</f>
        <v>0</v>
      </c>
      <c r="M27" s="101">
        <v>0</v>
      </c>
      <c r="N27" s="102">
        <f>IF(D27&gt;0,M27/D27*100,"-")</f>
        <v>0</v>
      </c>
      <c r="O27" s="123">
        <v>1086</v>
      </c>
      <c r="P27" s="101">
        <f>SUM(Q27:S27)</f>
        <v>4723</v>
      </c>
      <c r="Q27" s="101">
        <v>1886</v>
      </c>
      <c r="R27" s="101">
        <v>2837</v>
      </c>
      <c r="S27" s="101">
        <v>0</v>
      </c>
      <c r="T27" s="102">
        <f>IF(D27&gt;0,P27/D27*100,"-")</f>
        <v>58.69268050205045</v>
      </c>
      <c r="U27" s="101">
        <v>48</v>
      </c>
      <c r="V27" s="99" t="s">
        <v>263</v>
      </c>
      <c r="W27" s="99"/>
      <c r="X27" s="99"/>
      <c r="Y27" s="99"/>
      <c r="Z27" s="99"/>
      <c r="AA27" s="99" t="s">
        <v>263</v>
      </c>
      <c r="AB27" s="99"/>
      <c r="AC27" s="99"/>
      <c r="AD27" s="206" t="s">
        <v>262</v>
      </c>
      <c r="AE27" s="207"/>
    </row>
    <row r="28" spans="1:31" s="103" customFormat="1" ht="13.5" customHeight="1">
      <c r="A28" s="99" t="s">
        <v>24</v>
      </c>
      <c r="B28" s="100" t="s">
        <v>302</v>
      </c>
      <c r="C28" s="99" t="s">
        <v>303</v>
      </c>
      <c r="D28" s="101">
        <f>+SUM(E28,+I28)</f>
        <v>12160</v>
      </c>
      <c r="E28" s="101">
        <f>+SUM(G28+H28)</f>
        <v>200</v>
      </c>
      <c r="F28" s="125">
        <f>IF(D28&gt;0,E28/D28*100,"-")</f>
        <v>1.6447368421052631</v>
      </c>
      <c r="G28" s="101">
        <v>200</v>
      </c>
      <c r="H28" s="101">
        <v>0</v>
      </c>
      <c r="I28" s="101">
        <f>+SUM(K28,+M28,O28+P28)</f>
        <v>11960</v>
      </c>
      <c r="J28" s="102">
        <f>IF(D28&gt;0,I28/D28*100,"-")</f>
        <v>98.35526315789474</v>
      </c>
      <c r="K28" s="101">
        <v>9854</v>
      </c>
      <c r="L28" s="102">
        <f>IF(D28&gt;0,K28/D28*100,"-")</f>
        <v>81.036184210526315</v>
      </c>
      <c r="M28" s="101">
        <v>0</v>
      </c>
      <c r="N28" s="102">
        <f>IF(D28&gt;0,M28/D28*100,"-")</f>
        <v>0</v>
      </c>
      <c r="O28" s="123">
        <v>978</v>
      </c>
      <c r="P28" s="101">
        <f>SUM(Q28:S28)</f>
        <v>1128</v>
      </c>
      <c r="Q28" s="101">
        <v>24</v>
      </c>
      <c r="R28" s="101">
        <v>1104</v>
      </c>
      <c r="S28" s="101">
        <v>0</v>
      </c>
      <c r="T28" s="102">
        <f>IF(D28&gt;0,P28/D28*100,"-")</f>
        <v>9.2763157894736832</v>
      </c>
      <c r="U28" s="101">
        <v>90</v>
      </c>
      <c r="V28" s="99" t="s">
        <v>263</v>
      </c>
      <c r="W28" s="99"/>
      <c r="X28" s="99"/>
      <c r="Y28" s="99"/>
      <c r="Z28" s="99" t="s">
        <v>263</v>
      </c>
      <c r="AA28" s="99"/>
      <c r="AB28" s="99"/>
      <c r="AC28" s="99"/>
      <c r="AD28" s="206" t="s">
        <v>262</v>
      </c>
      <c r="AE28" s="207"/>
    </row>
    <row r="29" spans="1:31" s="103" customFormat="1" ht="13.5" customHeight="1">
      <c r="A29" s="99" t="s">
        <v>24</v>
      </c>
      <c r="B29" s="100" t="s">
        <v>304</v>
      </c>
      <c r="C29" s="99" t="s">
        <v>305</v>
      </c>
      <c r="D29" s="101">
        <f>+SUM(E29,+I29)</f>
        <v>9564</v>
      </c>
      <c r="E29" s="101">
        <f>+SUM(G29+H29)</f>
        <v>785</v>
      </c>
      <c r="F29" s="125">
        <f>IF(D29&gt;0,E29/D29*100,"-")</f>
        <v>8.2078628189042249</v>
      </c>
      <c r="G29" s="101">
        <v>785</v>
      </c>
      <c r="H29" s="101">
        <v>0</v>
      </c>
      <c r="I29" s="101">
        <f>+SUM(K29,+M29,O29+P29)</f>
        <v>8779</v>
      </c>
      <c r="J29" s="102">
        <f>IF(D29&gt;0,I29/D29*100,"-")</f>
        <v>91.792137181095782</v>
      </c>
      <c r="K29" s="101">
        <v>0</v>
      </c>
      <c r="L29" s="102">
        <f>IF(D29&gt;0,K29/D29*100,"-")</f>
        <v>0</v>
      </c>
      <c r="M29" s="101">
        <v>0</v>
      </c>
      <c r="N29" s="102">
        <f>IF(D29&gt;0,M29/D29*100,"-")</f>
        <v>0</v>
      </c>
      <c r="O29" s="123">
        <v>0</v>
      </c>
      <c r="P29" s="101">
        <f>SUM(Q29:S29)</f>
        <v>8779</v>
      </c>
      <c r="Q29" s="101">
        <v>425</v>
      </c>
      <c r="R29" s="101">
        <v>8354</v>
      </c>
      <c r="S29" s="101">
        <v>0</v>
      </c>
      <c r="T29" s="102">
        <f>IF(D29&gt;0,P29/D29*100,"-")</f>
        <v>91.792137181095782</v>
      </c>
      <c r="U29" s="101">
        <v>46</v>
      </c>
      <c r="V29" s="99"/>
      <c r="W29" s="99"/>
      <c r="X29" s="99"/>
      <c r="Y29" s="99" t="s">
        <v>263</v>
      </c>
      <c r="Z29" s="99"/>
      <c r="AA29" s="99"/>
      <c r="AB29" s="99"/>
      <c r="AC29" s="99" t="s">
        <v>263</v>
      </c>
      <c r="AD29" s="206" t="s">
        <v>262</v>
      </c>
      <c r="AE29" s="207"/>
    </row>
    <row r="30" spans="1:31" s="103" customFormat="1" ht="13.5" customHeight="1">
      <c r="A30" s="99" t="s">
        <v>24</v>
      </c>
      <c r="B30" s="100" t="s">
        <v>306</v>
      </c>
      <c r="C30" s="99" t="s">
        <v>307</v>
      </c>
      <c r="D30" s="101">
        <f>+SUM(E30,+I30)</f>
        <v>20591</v>
      </c>
      <c r="E30" s="101">
        <f>+SUM(G30+H30)</f>
        <v>2814</v>
      </c>
      <c r="F30" s="125">
        <f>IF(D30&gt;0,E30/D30*100,"-")</f>
        <v>13.666164829294353</v>
      </c>
      <c r="G30" s="101">
        <v>2814</v>
      </c>
      <c r="H30" s="101">
        <v>0</v>
      </c>
      <c r="I30" s="101">
        <f>+SUM(K30,+M30,O30+P30)</f>
        <v>17777</v>
      </c>
      <c r="J30" s="102">
        <f>IF(D30&gt;0,I30/D30*100,"-")</f>
        <v>86.333835170705655</v>
      </c>
      <c r="K30" s="101">
        <v>2643</v>
      </c>
      <c r="L30" s="102">
        <f>IF(D30&gt;0,K30/D30*100,"-")</f>
        <v>12.83570491962508</v>
      </c>
      <c r="M30" s="101">
        <v>0</v>
      </c>
      <c r="N30" s="102">
        <f>IF(D30&gt;0,M30/D30*100,"-")</f>
        <v>0</v>
      </c>
      <c r="O30" s="123">
        <v>2564</v>
      </c>
      <c r="P30" s="101">
        <f>SUM(Q30:S30)</f>
        <v>12570</v>
      </c>
      <c r="Q30" s="101">
        <v>12570</v>
      </c>
      <c r="R30" s="101">
        <v>0</v>
      </c>
      <c r="S30" s="101">
        <v>0</v>
      </c>
      <c r="T30" s="102">
        <f>IF(D30&gt;0,P30/D30*100,"-")</f>
        <v>61.046088096741293</v>
      </c>
      <c r="U30" s="101">
        <v>245</v>
      </c>
      <c r="V30" s="99" t="s">
        <v>263</v>
      </c>
      <c r="W30" s="99"/>
      <c r="X30" s="99"/>
      <c r="Y30" s="99"/>
      <c r="Z30" s="99" t="s">
        <v>263</v>
      </c>
      <c r="AA30" s="99"/>
      <c r="AB30" s="99"/>
      <c r="AC30" s="99"/>
      <c r="AD30" s="206" t="s">
        <v>262</v>
      </c>
      <c r="AE30" s="207"/>
    </row>
    <row r="31" spans="1:31" s="103" customFormat="1" ht="13.5" customHeight="1">
      <c r="A31" s="99" t="s">
        <v>24</v>
      </c>
      <c r="B31" s="100" t="s">
        <v>308</v>
      </c>
      <c r="C31" s="99" t="s">
        <v>309</v>
      </c>
      <c r="D31" s="101">
        <f>+SUM(E31,+I31)</f>
        <v>15669</v>
      </c>
      <c r="E31" s="101">
        <f>+SUM(G31+H31)</f>
        <v>1490</v>
      </c>
      <c r="F31" s="125">
        <f>IF(D31&gt;0,E31/D31*100,"-")</f>
        <v>9.5092220307613751</v>
      </c>
      <c r="G31" s="101">
        <v>1490</v>
      </c>
      <c r="H31" s="101">
        <v>0</v>
      </c>
      <c r="I31" s="101">
        <f>+SUM(K31,+M31,O31+P31)</f>
        <v>14179</v>
      </c>
      <c r="J31" s="102">
        <f>IF(D31&gt;0,I31/D31*100,"-")</f>
        <v>90.490777969238621</v>
      </c>
      <c r="K31" s="101">
        <v>2472</v>
      </c>
      <c r="L31" s="102">
        <f>IF(D31&gt;0,K31/D31*100,"-")</f>
        <v>15.776373731571894</v>
      </c>
      <c r="M31" s="101">
        <v>0</v>
      </c>
      <c r="N31" s="102">
        <f>IF(D31&gt;0,M31/D31*100,"-")</f>
        <v>0</v>
      </c>
      <c r="O31" s="123">
        <v>3540</v>
      </c>
      <c r="P31" s="101">
        <f>SUM(Q31:S31)</f>
        <v>8167</v>
      </c>
      <c r="Q31" s="101">
        <v>2149</v>
      </c>
      <c r="R31" s="101">
        <v>6018</v>
      </c>
      <c r="S31" s="101">
        <v>0</v>
      </c>
      <c r="T31" s="102">
        <f>IF(D31&gt;0,P31/D31*100,"-")</f>
        <v>52.122024379347756</v>
      </c>
      <c r="U31" s="101">
        <v>55</v>
      </c>
      <c r="V31" s="99" t="s">
        <v>263</v>
      </c>
      <c r="W31" s="99"/>
      <c r="X31" s="99"/>
      <c r="Y31" s="99"/>
      <c r="Z31" s="99" t="s">
        <v>263</v>
      </c>
      <c r="AA31" s="99"/>
      <c r="AB31" s="99"/>
      <c r="AC31" s="99"/>
      <c r="AD31" s="206" t="s">
        <v>262</v>
      </c>
      <c r="AE31" s="207"/>
    </row>
    <row r="32" spans="1:31" s="103" customFormat="1" ht="13.5" customHeight="1">
      <c r="A32" s="99" t="s">
        <v>24</v>
      </c>
      <c r="B32" s="100" t="s">
        <v>310</v>
      </c>
      <c r="C32" s="99" t="s">
        <v>311</v>
      </c>
      <c r="D32" s="101">
        <f>+SUM(E32,+I32)</f>
        <v>3701</v>
      </c>
      <c r="E32" s="101">
        <f>+SUM(G32+H32)</f>
        <v>1237</v>
      </c>
      <c r="F32" s="125">
        <f>IF(D32&gt;0,E32/D32*100,"-")</f>
        <v>33.423399081329372</v>
      </c>
      <c r="G32" s="101">
        <v>1237</v>
      </c>
      <c r="H32" s="101">
        <v>0</v>
      </c>
      <c r="I32" s="101">
        <f>+SUM(K32,+M32,O32+P32)</f>
        <v>2464</v>
      </c>
      <c r="J32" s="102">
        <f>IF(D32&gt;0,I32/D32*100,"-")</f>
        <v>66.576600918670621</v>
      </c>
      <c r="K32" s="101">
        <v>0</v>
      </c>
      <c r="L32" s="102">
        <f>IF(D32&gt;0,K32/D32*100,"-")</f>
        <v>0</v>
      </c>
      <c r="M32" s="101">
        <v>0</v>
      </c>
      <c r="N32" s="102">
        <f>IF(D32&gt;0,M32/D32*100,"-")</f>
        <v>0</v>
      </c>
      <c r="O32" s="123">
        <v>0</v>
      </c>
      <c r="P32" s="101">
        <f>SUM(Q32:S32)</f>
        <v>2464</v>
      </c>
      <c r="Q32" s="101">
        <v>530</v>
      </c>
      <c r="R32" s="101">
        <v>1934</v>
      </c>
      <c r="S32" s="101">
        <v>0</v>
      </c>
      <c r="T32" s="102">
        <f>IF(D32&gt;0,P32/D32*100,"-")</f>
        <v>66.576600918670621</v>
      </c>
      <c r="U32" s="101">
        <v>17</v>
      </c>
      <c r="V32" s="99" t="s">
        <v>263</v>
      </c>
      <c r="W32" s="99"/>
      <c r="X32" s="99"/>
      <c r="Y32" s="99"/>
      <c r="Z32" s="99"/>
      <c r="AA32" s="99" t="s">
        <v>263</v>
      </c>
      <c r="AB32" s="99"/>
      <c r="AC32" s="99"/>
      <c r="AD32" s="206" t="s">
        <v>262</v>
      </c>
      <c r="AE32" s="207"/>
    </row>
    <row r="33" spans="1:31" s="103" customFormat="1" ht="13.5" customHeight="1">
      <c r="A33" s="99" t="s">
        <v>24</v>
      </c>
      <c r="B33" s="100" t="s">
        <v>312</v>
      </c>
      <c r="C33" s="99" t="s">
        <v>313</v>
      </c>
      <c r="D33" s="101">
        <f>+SUM(E33,+I33)</f>
        <v>14433</v>
      </c>
      <c r="E33" s="101">
        <f>+SUM(G33+H33)</f>
        <v>3131</v>
      </c>
      <c r="F33" s="125">
        <f>IF(D33&gt;0,E33/D33*100,"-")</f>
        <v>21.69334164761311</v>
      </c>
      <c r="G33" s="101">
        <v>3012</v>
      </c>
      <c r="H33" s="101">
        <v>119</v>
      </c>
      <c r="I33" s="101">
        <f>+SUM(K33,+M33,O33+P33)</f>
        <v>11302</v>
      </c>
      <c r="J33" s="102">
        <f>IF(D33&gt;0,I33/D33*100,"-")</f>
        <v>78.30665835238689</v>
      </c>
      <c r="K33" s="101">
        <v>101</v>
      </c>
      <c r="L33" s="102">
        <f>IF(D33&gt;0,K33/D33*100,"-")</f>
        <v>0.69978521443913255</v>
      </c>
      <c r="M33" s="101">
        <v>0</v>
      </c>
      <c r="N33" s="102">
        <f>IF(D33&gt;0,M33/D33*100,"-")</f>
        <v>0</v>
      </c>
      <c r="O33" s="123">
        <v>0</v>
      </c>
      <c r="P33" s="101">
        <f>SUM(Q33:S33)</f>
        <v>11201</v>
      </c>
      <c r="Q33" s="101">
        <v>6280</v>
      </c>
      <c r="R33" s="101">
        <v>4568</v>
      </c>
      <c r="S33" s="101">
        <v>353</v>
      </c>
      <c r="T33" s="102">
        <f>IF(D33&gt;0,P33/D33*100,"-")</f>
        <v>77.606873137947758</v>
      </c>
      <c r="U33" s="101">
        <v>137</v>
      </c>
      <c r="V33" s="99" t="s">
        <v>263</v>
      </c>
      <c r="W33" s="99"/>
      <c r="X33" s="99"/>
      <c r="Y33" s="99"/>
      <c r="Z33" s="99" t="s">
        <v>263</v>
      </c>
      <c r="AA33" s="99"/>
      <c r="AB33" s="99"/>
      <c r="AC33" s="99"/>
      <c r="AD33" s="206" t="s">
        <v>262</v>
      </c>
      <c r="AE33" s="207"/>
    </row>
    <row r="34" spans="1:31" s="103" customFormat="1" ht="13.5" customHeight="1">
      <c r="A34" s="99" t="s">
        <v>24</v>
      </c>
      <c r="B34" s="100" t="s">
        <v>314</v>
      </c>
      <c r="C34" s="99" t="s">
        <v>315</v>
      </c>
      <c r="D34" s="101">
        <f>+SUM(E34,+I34)</f>
        <v>2919</v>
      </c>
      <c r="E34" s="101">
        <f>+SUM(G34+H34)</f>
        <v>507</v>
      </c>
      <c r="F34" s="125">
        <f>IF(D34&gt;0,E34/D34*100,"-")</f>
        <v>17.36896197327852</v>
      </c>
      <c r="G34" s="101">
        <v>507</v>
      </c>
      <c r="H34" s="101">
        <v>0</v>
      </c>
      <c r="I34" s="101">
        <f>+SUM(K34,+M34,O34+P34)</f>
        <v>2412</v>
      </c>
      <c r="J34" s="102">
        <f>IF(D34&gt;0,I34/D34*100,"-")</f>
        <v>82.631038026721484</v>
      </c>
      <c r="K34" s="101">
        <v>1374</v>
      </c>
      <c r="L34" s="102">
        <f>IF(D34&gt;0,K34/D34*100,"-")</f>
        <v>47.070914696813979</v>
      </c>
      <c r="M34" s="101">
        <v>0</v>
      </c>
      <c r="N34" s="102">
        <f>IF(D34&gt;0,M34/D34*100,"-")</f>
        <v>0</v>
      </c>
      <c r="O34" s="123">
        <v>0</v>
      </c>
      <c r="P34" s="101">
        <f>SUM(Q34:S34)</f>
        <v>1038</v>
      </c>
      <c r="Q34" s="101">
        <v>220</v>
      </c>
      <c r="R34" s="101">
        <v>650</v>
      </c>
      <c r="S34" s="101">
        <v>168</v>
      </c>
      <c r="T34" s="102">
        <f>IF(D34&gt;0,P34/D34*100,"-")</f>
        <v>35.560123329907498</v>
      </c>
      <c r="U34" s="101">
        <v>9</v>
      </c>
      <c r="V34" s="99" t="s">
        <v>263</v>
      </c>
      <c r="W34" s="99"/>
      <c r="X34" s="99"/>
      <c r="Y34" s="99"/>
      <c r="Z34" s="99" t="s">
        <v>263</v>
      </c>
      <c r="AA34" s="99"/>
      <c r="AB34" s="99"/>
      <c r="AC34" s="99"/>
      <c r="AD34" s="206" t="s">
        <v>262</v>
      </c>
      <c r="AE34" s="207"/>
    </row>
    <row r="35" spans="1:31" s="103" customFormat="1" ht="13.5" customHeight="1">
      <c r="A35" s="99" t="s">
        <v>24</v>
      </c>
      <c r="B35" s="100" t="s">
        <v>316</v>
      </c>
      <c r="C35" s="99" t="s">
        <v>317</v>
      </c>
      <c r="D35" s="101">
        <f>+SUM(E35,+I35)</f>
        <v>2541</v>
      </c>
      <c r="E35" s="101">
        <f>+SUM(G35+H35)</f>
        <v>196</v>
      </c>
      <c r="F35" s="125">
        <f>IF(D35&gt;0,E35/D35*100,"-")</f>
        <v>7.7134986225895315</v>
      </c>
      <c r="G35" s="101">
        <v>126</v>
      </c>
      <c r="H35" s="101">
        <v>70</v>
      </c>
      <c r="I35" s="101">
        <f>+SUM(K35,+M35,O35+P35)</f>
        <v>2345</v>
      </c>
      <c r="J35" s="102">
        <f>IF(D35&gt;0,I35/D35*100,"-")</f>
        <v>92.286501377410474</v>
      </c>
      <c r="K35" s="101">
        <v>0</v>
      </c>
      <c r="L35" s="102">
        <f>IF(D35&gt;0,K35/D35*100,"-")</f>
        <v>0</v>
      </c>
      <c r="M35" s="101">
        <v>0</v>
      </c>
      <c r="N35" s="102">
        <f>IF(D35&gt;0,M35/D35*100,"-")</f>
        <v>0</v>
      </c>
      <c r="O35" s="123">
        <v>0</v>
      </c>
      <c r="P35" s="101">
        <f>SUM(Q35:S35)</f>
        <v>2345</v>
      </c>
      <c r="Q35" s="101">
        <v>798</v>
      </c>
      <c r="R35" s="101">
        <v>1547</v>
      </c>
      <c r="S35" s="101">
        <v>0</v>
      </c>
      <c r="T35" s="102">
        <f>IF(D35&gt;0,P35/D35*100,"-")</f>
        <v>92.286501377410474</v>
      </c>
      <c r="U35" s="101">
        <v>14</v>
      </c>
      <c r="V35" s="99" t="s">
        <v>263</v>
      </c>
      <c r="W35" s="99"/>
      <c r="X35" s="99"/>
      <c r="Y35" s="99"/>
      <c r="Z35" s="99" t="s">
        <v>263</v>
      </c>
      <c r="AA35" s="99"/>
      <c r="AB35" s="99"/>
      <c r="AC35" s="99"/>
      <c r="AD35" s="206" t="s">
        <v>262</v>
      </c>
      <c r="AE35" s="207"/>
    </row>
    <row r="36" spans="1:31" s="103" customFormat="1" ht="13.5" customHeight="1">
      <c r="A36" s="99" t="s">
        <v>24</v>
      </c>
      <c r="B36" s="100" t="s">
        <v>318</v>
      </c>
      <c r="C36" s="99" t="s">
        <v>319</v>
      </c>
      <c r="D36" s="101">
        <f>+SUM(E36,+I36)</f>
        <v>412</v>
      </c>
      <c r="E36" s="101">
        <f>+SUM(G36+H36)</f>
        <v>51</v>
      </c>
      <c r="F36" s="125">
        <f>IF(D36&gt;0,E36/D36*100,"-")</f>
        <v>12.378640776699029</v>
      </c>
      <c r="G36" s="101">
        <v>51</v>
      </c>
      <c r="H36" s="101">
        <v>0</v>
      </c>
      <c r="I36" s="101">
        <f>+SUM(K36,+M36,O36+P36)</f>
        <v>361</v>
      </c>
      <c r="J36" s="102">
        <f>IF(D36&gt;0,I36/D36*100,"-")</f>
        <v>87.621359223300971</v>
      </c>
      <c r="K36" s="101">
        <v>0</v>
      </c>
      <c r="L36" s="102">
        <f>IF(D36&gt;0,K36/D36*100,"-")</f>
        <v>0</v>
      </c>
      <c r="M36" s="101">
        <v>0</v>
      </c>
      <c r="N36" s="102">
        <f>IF(D36&gt;0,M36/D36*100,"-")</f>
        <v>0</v>
      </c>
      <c r="O36" s="123">
        <v>0</v>
      </c>
      <c r="P36" s="101">
        <f>SUM(Q36:S36)</f>
        <v>361</v>
      </c>
      <c r="Q36" s="101">
        <v>74</v>
      </c>
      <c r="R36" s="101">
        <v>287</v>
      </c>
      <c r="S36" s="101">
        <v>0</v>
      </c>
      <c r="T36" s="102">
        <f>IF(D36&gt;0,P36/D36*100,"-")</f>
        <v>87.621359223300971</v>
      </c>
      <c r="U36" s="101">
        <v>0</v>
      </c>
      <c r="V36" s="99" t="s">
        <v>263</v>
      </c>
      <c r="W36" s="99"/>
      <c r="X36" s="99"/>
      <c r="Y36" s="99"/>
      <c r="Z36" s="99" t="s">
        <v>263</v>
      </c>
      <c r="AA36" s="99"/>
      <c r="AB36" s="99"/>
      <c r="AC36" s="99"/>
      <c r="AD36" s="206" t="s">
        <v>262</v>
      </c>
      <c r="AE36" s="207"/>
    </row>
    <row r="37" spans="1:31" s="103" customFormat="1" ht="13.5" customHeight="1">
      <c r="A37" s="99" t="s">
        <v>24</v>
      </c>
      <c r="B37" s="100" t="s">
        <v>320</v>
      </c>
      <c r="C37" s="99" t="s">
        <v>321</v>
      </c>
      <c r="D37" s="101">
        <f>+SUM(E37,+I37)</f>
        <v>15236</v>
      </c>
      <c r="E37" s="101">
        <f>+SUM(G37+H37)</f>
        <v>2744</v>
      </c>
      <c r="F37" s="125">
        <f>IF(D37&gt;0,E37/D37*100,"-")</f>
        <v>18.009976371751115</v>
      </c>
      <c r="G37" s="101">
        <v>2744</v>
      </c>
      <c r="H37" s="101">
        <v>0</v>
      </c>
      <c r="I37" s="101">
        <f>+SUM(K37,+M37,O37+P37)</f>
        <v>12492</v>
      </c>
      <c r="J37" s="102">
        <f>IF(D37&gt;0,I37/D37*100,"-")</f>
        <v>81.990023628248892</v>
      </c>
      <c r="K37" s="101">
        <v>596</v>
      </c>
      <c r="L37" s="102">
        <f>IF(D37&gt;0,K37/D37*100,"-")</f>
        <v>3.9117878708322396</v>
      </c>
      <c r="M37" s="101">
        <v>0</v>
      </c>
      <c r="N37" s="102">
        <f>IF(D37&gt;0,M37/D37*100,"-")</f>
        <v>0</v>
      </c>
      <c r="O37" s="123">
        <v>0</v>
      </c>
      <c r="P37" s="101">
        <f>SUM(Q37:S37)</f>
        <v>11896</v>
      </c>
      <c r="Q37" s="101">
        <v>5018</v>
      </c>
      <c r="R37" s="101">
        <v>6878</v>
      </c>
      <c r="S37" s="101">
        <v>0</v>
      </c>
      <c r="T37" s="102">
        <f>IF(D37&gt;0,P37/D37*100,"-")</f>
        <v>78.07823575741665</v>
      </c>
      <c r="U37" s="101">
        <v>81</v>
      </c>
      <c r="V37" s="99" t="s">
        <v>263</v>
      </c>
      <c r="W37" s="99"/>
      <c r="X37" s="99"/>
      <c r="Y37" s="99"/>
      <c r="Z37" s="99" t="s">
        <v>263</v>
      </c>
      <c r="AA37" s="99"/>
      <c r="AB37" s="99"/>
      <c r="AC37" s="99"/>
      <c r="AD37" s="206" t="s">
        <v>262</v>
      </c>
      <c r="AE37" s="207"/>
    </row>
    <row r="38" spans="1:31" s="103" customFormat="1" ht="13.5" customHeight="1">
      <c r="A38" s="99"/>
      <c r="B38" s="100"/>
      <c r="C38" s="99"/>
      <c r="D38" s="101"/>
      <c r="E38" s="101"/>
      <c r="F38" s="125"/>
      <c r="G38" s="101"/>
      <c r="H38" s="101"/>
      <c r="I38" s="101"/>
      <c r="J38" s="102"/>
      <c r="K38" s="101"/>
      <c r="L38" s="102"/>
      <c r="M38" s="101"/>
      <c r="N38" s="102"/>
      <c r="O38" s="123"/>
      <c r="P38" s="101"/>
      <c r="Q38" s="101"/>
      <c r="R38" s="101"/>
      <c r="S38" s="101"/>
      <c r="T38" s="102"/>
      <c r="U38" s="101"/>
      <c r="V38" s="99"/>
      <c r="W38" s="99"/>
      <c r="X38" s="99"/>
      <c r="Y38" s="99"/>
      <c r="Z38" s="99"/>
      <c r="AA38" s="99"/>
      <c r="AB38" s="99"/>
      <c r="AC38" s="99"/>
      <c r="AD38" s="207"/>
      <c r="AE38" s="207"/>
    </row>
    <row r="39" spans="1:31" s="103" customFormat="1" ht="13.5" customHeight="1">
      <c r="A39" s="99"/>
      <c r="B39" s="100"/>
      <c r="C39" s="99"/>
      <c r="D39" s="101"/>
      <c r="E39" s="101"/>
      <c r="F39" s="125"/>
      <c r="G39" s="101"/>
      <c r="H39" s="101"/>
      <c r="I39" s="101"/>
      <c r="J39" s="102"/>
      <c r="K39" s="101"/>
      <c r="L39" s="102"/>
      <c r="M39" s="101"/>
      <c r="N39" s="102"/>
      <c r="O39" s="123"/>
      <c r="P39" s="101"/>
      <c r="Q39" s="101"/>
      <c r="R39" s="101"/>
      <c r="S39" s="101"/>
      <c r="T39" s="102"/>
      <c r="U39" s="101"/>
      <c r="V39" s="99"/>
      <c r="W39" s="99"/>
      <c r="X39" s="99"/>
      <c r="Y39" s="99"/>
      <c r="Z39" s="99"/>
      <c r="AA39" s="99"/>
      <c r="AB39" s="99"/>
      <c r="AC39" s="99"/>
      <c r="AD39" s="207"/>
      <c r="AE39" s="207"/>
    </row>
    <row r="40" spans="1:31" s="103" customFormat="1" ht="13.5" customHeight="1">
      <c r="A40" s="99"/>
      <c r="B40" s="100"/>
      <c r="C40" s="99"/>
      <c r="D40" s="101"/>
      <c r="E40" s="101"/>
      <c r="F40" s="125"/>
      <c r="G40" s="101"/>
      <c r="H40" s="101"/>
      <c r="I40" s="101"/>
      <c r="J40" s="102"/>
      <c r="K40" s="101"/>
      <c r="L40" s="102"/>
      <c r="M40" s="101"/>
      <c r="N40" s="102"/>
      <c r="O40" s="123"/>
      <c r="P40" s="101"/>
      <c r="Q40" s="101"/>
      <c r="R40" s="101"/>
      <c r="S40" s="101"/>
      <c r="T40" s="102"/>
      <c r="U40" s="101"/>
      <c r="V40" s="99"/>
      <c r="W40" s="99"/>
      <c r="X40" s="99"/>
      <c r="Y40" s="99"/>
      <c r="Z40" s="99"/>
      <c r="AA40" s="99"/>
      <c r="AB40" s="99"/>
      <c r="AC40" s="99"/>
      <c r="AD40" s="207"/>
      <c r="AE40" s="207"/>
    </row>
    <row r="41" spans="1:31" s="103" customFormat="1" ht="13.5" customHeight="1">
      <c r="A41" s="99"/>
      <c r="B41" s="100"/>
      <c r="C41" s="99"/>
      <c r="D41" s="101"/>
      <c r="E41" s="101"/>
      <c r="F41" s="125"/>
      <c r="G41" s="101"/>
      <c r="H41" s="101"/>
      <c r="I41" s="101"/>
      <c r="J41" s="102"/>
      <c r="K41" s="101"/>
      <c r="L41" s="102"/>
      <c r="M41" s="101"/>
      <c r="N41" s="102"/>
      <c r="O41" s="123"/>
      <c r="P41" s="101"/>
      <c r="Q41" s="101"/>
      <c r="R41" s="101"/>
      <c r="S41" s="101"/>
      <c r="T41" s="102"/>
      <c r="U41" s="101"/>
      <c r="V41" s="99"/>
      <c r="W41" s="99"/>
      <c r="X41" s="99"/>
      <c r="Y41" s="99"/>
      <c r="Z41" s="99"/>
      <c r="AA41" s="99"/>
      <c r="AB41" s="99"/>
      <c r="AC41" s="99"/>
      <c r="AD41" s="207"/>
      <c r="AE41" s="207"/>
    </row>
    <row r="42" spans="1:31" s="103" customFormat="1" ht="13.5" customHeight="1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37">
    <sortCondition ref="A8:A37"/>
    <sortCondition ref="B8:B37"/>
    <sortCondition ref="C8:C37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和歌山県</v>
      </c>
      <c r="B7" s="105" t="str">
        <f>水洗化人口等!B7</f>
        <v>30000</v>
      </c>
      <c r="C7" s="104" t="s">
        <v>199</v>
      </c>
      <c r="D7" s="106">
        <f>SUM(E7,+H7,+K7)</f>
        <v>500326</v>
      </c>
      <c r="E7" s="106">
        <f>SUM(F7:G7)</f>
        <v>3686</v>
      </c>
      <c r="F7" s="106">
        <f>SUM(F$8:F$207)</f>
        <v>1807</v>
      </c>
      <c r="G7" s="106">
        <f>SUM(G$8:G$207)</f>
        <v>1879</v>
      </c>
      <c r="H7" s="106">
        <f>SUM(I7:J7)</f>
        <v>1614</v>
      </c>
      <c r="I7" s="106">
        <f>SUM(I$8:I$207)</f>
        <v>608</v>
      </c>
      <c r="J7" s="106">
        <f>SUM(J$8:J$207)</f>
        <v>1006</v>
      </c>
      <c r="K7" s="106">
        <f>SUM(L7:M7)</f>
        <v>495026</v>
      </c>
      <c r="L7" s="106">
        <f>SUM(L$8:L$207)</f>
        <v>122268</v>
      </c>
      <c r="M7" s="106">
        <f>SUM(M$8:M$207)</f>
        <v>372758</v>
      </c>
      <c r="N7" s="106">
        <f>SUM(O7,+V7,+AC7)</f>
        <v>500651</v>
      </c>
      <c r="O7" s="106">
        <f>SUM(P7:U7)</f>
        <v>124683</v>
      </c>
      <c r="P7" s="106">
        <f t="shared" ref="P7:U7" si="0">SUM(P$8:P$207)</f>
        <v>124683</v>
      </c>
      <c r="Q7" s="106">
        <f t="shared" si="0"/>
        <v>0</v>
      </c>
      <c r="R7" s="106">
        <f t="shared" si="0"/>
        <v>0</v>
      </c>
      <c r="S7" s="106">
        <f t="shared" si="0"/>
        <v>0</v>
      </c>
      <c r="T7" s="106">
        <f t="shared" si="0"/>
        <v>0</v>
      </c>
      <c r="U7" s="106">
        <f t="shared" si="0"/>
        <v>0</v>
      </c>
      <c r="V7" s="106">
        <f>SUM(W7:AB7)</f>
        <v>375643</v>
      </c>
      <c r="W7" s="106">
        <f t="shared" ref="W7:AB7" si="1">SUM(W$8:W$207)</f>
        <v>375643</v>
      </c>
      <c r="X7" s="106">
        <f t="shared" si="1"/>
        <v>0</v>
      </c>
      <c r="Y7" s="106">
        <f t="shared" si="1"/>
        <v>0</v>
      </c>
      <c r="Z7" s="106">
        <f t="shared" si="1"/>
        <v>0</v>
      </c>
      <c r="AA7" s="106">
        <f t="shared" si="1"/>
        <v>0</v>
      </c>
      <c r="AB7" s="106">
        <f t="shared" si="1"/>
        <v>0</v>
      </c>
      <c r="AC7" s="106">
        <f>SUM(AD7:AE7)</f>
        <v>325</v>
      </c>
      <c r="AD7" s="106">
        <f>SUM(AD$8:AD$207)</f>
        <v>325</v>
      </c>
      <c r="AE7" s="106">
        <f>SUM(AE$8:AE$207)</f>
        <v>0</v>
      </c>
      <c r="AF7" s="106">
        <f>SUM(AG7:AI7)</f>
        <v>3102</v>
      </c>
      <c r="AG7" s="106">
        <f>SUM(AG$8:AG$207)</f>
        <v>3102</v>
      </c>
      <c r="AH7" s="106">
        <f>SUM(AH$8:AH$207)</f>
        <v>0</v>
      </c>
      <c r="AI7" s="106">
        <f>SUM(AI$8:AI$207)</f>
        <v>0</v>
      </c>
      <c r="AJ7" s="106">
        <f>SUM(AK7:AS7)</f>
        <v>4309</v>
      </c>
      <c r="AK7" s="106">
        <f t="shared" ref="AK7:AS7" si="2">SUM(AK$8:AK$207)</f>
        <v>1743</v>
      </c>
      <c r="AL7" s="106">
        <f t="shared" si="2"/>
        <v>103</v>
      </c>
      <c r="AM7" s="106">
        <f t="shared" si="2"/>
        <v>1999</v>
      </c>
      <c r="AN7" s="106">
        <f t="shared" si="2"/>
        <v>0</v>
      </c>
      <c r="AO7" s="106">
        <f t="shared" si="2"/>
        <v>0</v>
      </c>
      <c r="AP7" s="106">
        <f t="shared" si="2"/>
        <v>0</v>
      </c>
      <c r="AQ7" s="106">
        <f t="shared" si="2"/>
        <v>0</v>
      </c>
      <c r="AR7" s="106">
        <f t="shared" si="2"/>
        <v>105</v>
      </c>
      <c r="AS7" s="106">
        <f t="shared" si="2"/>
        <v>359</v>
      </c>
      <c r="AT7" s="106">
        <f>SUM(AU7:AY7)</f>
        <v>835</v>
      </c>
      <c r="AU7" s="106">
        <f>SUM(AU$8:AU$207)</f>
        <v>639</v>
      </c>
      <c r="AV7" s="106">
        <f>SUM(AV$8:AV$207)</f>
        <v>0</v>
      </c>
      <c r="AW7" s="106">
        <f>SUM(AW$8:AW$207)</f>
        <v>191</v>
      </c>
      <c r="AX7" s="106">
        <f>SUM(AX$8:AX$207)</f>
        <v>5</v>
      </c>
      <c r="AY7" s="106">
        <f>SUM(AY$8:AY$207)</f>
        <v>0</v>
      </c>
      <c r="AZ7" s="106">
        <f>SUM(BA7:BC7)</f>
        <v>75</v>
      </c>
      <c r="BA7" s="106">
        <f>SUM(BA$8:BA$207)</f>
        <v>75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24</v>
      </c>
      <c r="B8" s="111" t="s">
        <v>260</v>
      </c>
      <c r="C8" s="99" t="s">
        <v>261</v>
      </c>
      <c r="D8" s="101">
        <f>SUM(E8,+H8,+K8)</f>
        <v>169270</v>
      </c>
      <c r="E8" s="101">
        <f>SUM(F8:G8)</f>
        <v>0</v>
      </c>
      <c r="F8" s="101">
        <v>0</v>
      </c>
      <c r="G8" s="101">
        <v>0</v>
      </c>
      <c r="H8" s="101">
        <f>SUM(I8:J8)</f>
        <v>0</v>
      </c>
      <c r="I8" s="101">
        <v>0</v>
      </c>
      <c r="J8" s="101">
        <v>0</v>
      </c>
      <c r="K8" s="101">
        <f>SUM(L8:M8)</f>
        <v>169270</v>
      </c>
      <c r="L8" s="101">
        <v>34088</v>
      </c>
      <c r="M8" s="101">
        <v>135182</v>
      </c>
      <c r="N8" s="101">
        <f>SUM(O8,+V8,+AC8)</f>
        <v>169441</v>
      </c>
      <c r="O8" s="101">
        <f>SUM(P8:U8)</f>
        <v>34088</v>
      </c>
      <c r="P8" s="101">
        <v>34088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135182</v>
      </c>
      <c r="W8" s="101">
        <v>135182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171</v>
      </c>
      <c r="AD8" s="101">
        <v>171</v>
      </c>
      <c r="AE8" s="101">
        <v>0</v>
      </c>
      <c r="AF8" s="101">
        <f>SUM(AG8:AI8)</f>
        <v>0</v>
      </c>
      <c r="AG8" s="101">
        <v>0</v>
      </c>
      <c r="AH8" s="101">
        <v>0</v>
      </c>
      <c r="AI8" s="101">
        <v>0</v>
      </c>
      <c r="AJ8" s="101">
        <f>SUM(AK8:AS8)</f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24</v>
      </c>
      <c r="B9" s="111" t="s">
        <v>264</v>
      </c>
      <c r="C9" s="99" t="s">
        <v>265</v>
      </c>
      <c r="D9" s="101">
        <f>SUM(E9,+H9,+K9)</f>
        <v>34663</v>
      </c>
      <c r="E9" s="101">
        <f>SUM(F9:G9)</f>
        <v>0</v>
      </c>
      <c r="F9" s="101">
        <v>0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34663</v>
      </c>
      <c r="L9" s="101">
        <v>10362</v>
      </c>
      <c r="M9" s="101">
        <v>24301</v>
      </c>
      <c r="N9" s="101">
        <f>SUM(O9,+V9,+AC9)</f>
        <v>34663</v>
      </c>
      <c r="O9" s="101">
        <f>SUM(P9:U9)</f>
        <v>10362</v>
      </c>
      <c r="P9" s="101">
        <v>10362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24301</v>
      </c>
      <c r="W9" s="101">
        <v>24301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0</v>
      </c>
      <c r="AG9" s="101">
        <v>0</v>
      </c>
      <c r="AH9" s="101">
        <v>0</v>
      </c>
      <c r="AI9" s="101">
        <v>0</v>
      </c>
      <c r="AJ9" s="101">
        <f>SUM(AK9:AS9)</f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24</v>
      </c>
      <c r="B10" s="111" t="s">
        <v>266</v>
      </c>
      <c r="C10" s="99" t="s">
        <v>267</v>
      </c>
      <c r="D10" s="101">
        <f>SUM(E10,+H10,+K10)</f>
        <v>19505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19505</v>
      </c>
      <c r="L10" s="101">
        <v>5638</v>
      </c>
      <c r="M10" s="101">
        <v>13867</v>
      </c>
      <c r="N10" s="101">
        <f>SUM(O10,+V10,+AC10)</f>
        <v>19505</v>
      </c>
      <c r="O10" s="101">
        <f>SUM(P10:U10)</f>
        <v>5638</v>
      </c>
      <c r="P10" s="101">
        <v>5638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13867</v>
      </c>
      <c r="W10" s="101">
        <v>13867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632</v>
      </c>
      <c r="AG10" s="101">
        <v>632</v>
      </c>
      <c r="AH10" s="101">
        <v>0</v>
      </c>
      <c r="AI10" s="101">
        <v>0</v>
      </c>
      <c r="AJ10" s="101">
        <f>SUM(AK10:AS10)</f>
        <v>632</v>
      </c>
      <c r="AK10" s="101">
        <v>0</v>
      </c>
      <c r="AL10" s="101">
        <v>0</v>
      </c>
      <c r="AM10" s="101">
        <v>632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77</v>
      </c>
      <c r="AU10" s="101">
        <v>0</v>
      </c>
      <c r="AV10" s="101">
        <v>0</v>
      </c>
      <c r="AW10" s="101">
        <v>77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24</v>
      </c>
      <c r="B11" s="111" t="s">
        <v>268</v>
      </c>
      <c r="C11" s="99" t="s">
        <v>269</v>
      </c>
      <c r="D11" s="101">
        <f>SUM(E11,+H11,+K11)</f>
        <v>22524</v>
      </c>
      <c r="E11" s="101">
        <f>SUM(F11:G11)</f>
        <v>0</v>
      </c>
      <c r="F11" s="101">
        <v>0</v>
      </c>
      <c r="G11" s="101">
        <v>0</v>
      </c>
      <c r="H11" s="101">
        <f>SUM(I11:J11)</f>
        <v>0</v>
      </c>
      <c r="I11" s="101">
        <v>0</v>
      </c>
      <c r="J11" s="101">
        <v>0</v>
      </c>
      <c r="K11" s="101">
        <f>SUM(L11:M11)</f>
        <v>22524</v>
      </c>
      <c r="L11" s="101">
        <v>2323</v>
      </c>
      <c r="M11" s="101">
        <v>20201</v>
      </c>
      <c r="N11" s="101">
        <f>SUM(O11,+V11,+AC11)</f>
        <v>22524</v>
      </c>
      <c r="O11" s="101">
        <f>SUM(P11:U11)</f>
        <v>2323</v>
      </c>
      <c r="P11" s="101">
        <v>2323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20201</v>
      </c>
      <c r="W11" s="101">
        <v>20201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0</v>
      </c>
      <c r="AG11" s="101">
        <v>0</v>
      </c>
      <c r="AH11" s="101">
        <v>0</v>
      </c>
      <c r="AI11" s="101">
        <v>0</v>
      </c>
      <c r="AJ11" s="101">
        <f>SUM(AK11:AS11)</f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24</v>
      </c>
      <c r="B12" s="111" t="s">
        <v>270</v>
      </c>
      <c r="C12" s="99" t="s">
        <v>271</v>
      </c>
      <c r="D12" s="101">
        <f>SUM(E12,+H12,+K12)</f>
        <v>17082</v>
      </c>
      <c r="E12" s="101">
        <f>SUM(F12:G12)</f>
        <v>0</v>
      </c>
      <c r="F12" s="101">
        <v>0</v>
      </c>
      <c r="G12" s="101">
        <v>0</v>
      </c>
      <c r="H12" s="101">
        <f>SUM(I12:J12)</f>
        <v>0</v>
      </c>
      <c r="I12" s="101">
        <v>0</v>
      </c>
      <c r="J12" s="101">
        <v>0</v>
      </c>
      <c r="K12" s="101">
        <f>SUM(L12:M12)</f>
        <v>17082</v>
      </c>
      <c r="L12" s="101">
        <v>4363</v>
      </c>
      <c r="M12" s="101">
        <v>12719</v>
      </c>
      <c r="N12" s="101">
        <f>SUM(O12,+V12,+AC12)</f>
        <v>17082</v>
      </c>
      <c r="O12" s="101">
        <f>SUM(P12:U12)</f>
        <v>4363</v>
      </c>
      <c r="P12" s="101">
        <v>4363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12719</v>
      </c>
      <c r="W12" s="101">
        <v>12719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581</v>
      </c>
      <c r="AG12" s="101">
        <v>581</v>
      </c>
      <c r="AH12" s="101">
        <v>0</v>
      </c>
      <c r="AI12" s="101">
        <v>0</v>
      </c>
      <c r="AJ12" s="101">
        <f>SUM(AK12:AS12)</f>
        <v>581</v>
      </c>
      <c r="AK12" s="101">
        <v>0</v>
      </c>
      <c r="AL12" s="101">
        <v>0</v>
      </c>
      <c r="AM12" s="101">
        <v>547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34</v>
      </c>
      <c r="AT12" s="101">
        <f>SUM(AU12:AY12)</f>
        <v>48</v>
      </c>
      <c r="AU12" s="101">
        <v>0</v>
      </c>
      <c r="AV12" s="101">
        <v>0</v>
      </c>
      <c r="AW12" s="101">
        <v>48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24</v>
      </c>
      <c r="B13" s="111" t="s">
        <v>272</v>
      </c>
      <c r="C13" s="99" t="s">
        <v>273</v>
      </c>
      <c r="D13" s="101">
        <f>SUM(E13,+H13,+K13)</f>
        <v>37347</v>
      </c>
      <c r="E13" s="101">
        <f>SUM(F13:G13)</f>
        <v>0</v>
      </c>
      <c r="F13" s="101">
        <v>0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37347</v>
      </c>
      <c r="L13" s="101">
        <v>6603</v>
      </c>
      <c r="M13" s="101">
        <v>30744</v>
      </c>
      <c r="N13" s="101">
        <f>SUM(O13,+V13,+AC13)</f>
        <v>37347</v>
      </c>
      <c r="O13" s="101">
        <f>SUM(P13:U13)</f>
        <v>6603</v>
      </c>
      <c r="P13" s="101">
        <v>6603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30744</v>
      </c>
      <c r="W13" s="101">
        <v>30744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173</v>
      </c>
      <c r="AG13" s="101">
        <v>173</v>
      </c>
      <c r="AH13" s="101">
        <v>0</v>
      </c>
      <c r="AI13" s="101">
        <v>0</v>
      </c>
      <c r="AJ13" s="101">
        <f>SUM(AK13:AS13)</f>
        <v>105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105</v>
      </c>
      <c r="AS13" s="101">
        <v>0</v>
      </c>
      <c r="AT13" s="101">
        <f>SUM(AU13:AY13)</f>
        <v>68</v>
      </c>
      <c r="AU13" s="101">
        <v>68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24</v>
      </c>
      <c r="B14" s="111" t="s">
        <v>274</v>
      </c>
      <c r="C14" s="99" t="s">
        <v>275</v>
      </c>
      <c r="D14" s="101">
        <f>SUM(E14,+H14,+K14)</f>
        <v>18855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18855</v>
      </c>
      <c r="L14" s="101">
        <v>2640</v>
      </c>
      <c r="M14" s="101">
        <v>16215</v>
      </c>
      <c r="N14" s="101">
        <f>SUM(O14,+V14,+AC14)</f>
        <v>18855</v>
      </c>
      <c r="O14" s="101">
        <f>SUM(P14:U14)</f>
        <v>2640</v>
      </c>
      <c r="P14" s="101">
        <v>2640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16215</v>
      </c>
      <c r="W14" s="101">
        <v>16215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62</v>
      </c>
      <c r="AG14" s="101">
        <v>62</v>
      </c>
      <c r="AH14" s="101">
        <v>0</v>
      </c>
      <c r="AI14" s="101">
        <v>0</v>
      </c>
      <c r="AJ14" s="101">
        <f>SUM(AK14:AS14)</f>
        <v>889</v>
      </c>
      <c r="AK14" s="101">
        <v>856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33</v>
      </c>
      <c r="AT14" s="101">
        <f>SUM(AU14:AY14)</f>
        <v>29</v>
      </c>
      <c r="AU14" s="101">
        <v>29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24</v>
      </c>
      <c r="B15" s="111" t="s">
        <v>276</v>
      </c>
      <c r="C15" s="99" t="s">
        <v>277</v>
      </c>
      <c r="D15" s="101">
        <f>SUM(E15,+H15,+K15)</f>
        <v>37176</v>
      </c>
      <c r="E15" s="101">
        <f>SUM(F15:G15)</f>
        <v>3087</v>
      </c>
      <c r="F15" s="101">
        <v>1318</v>
      </c>
      <c r="G15" s="101">
        <v>1769</v>
      </c>
      <c r="H15" s="101">
        <f>SUM(I15:J15)</f>
        <v>0</v>
      </c>
      <c r="I15" s="101">
        <v>0</v>
      </c>
      <c r="J15" s="101">
        <v>0</v>
      </c>
      <c r="K15" s="101">
        <f>SUM(L15:M15)</f>
        <v>34089</v>
      </c>
      <c r="L15" s="101">
        <v>14191</v>
      </c>
      <c r="M15" s="101">
        <v>19898</v>
      </c>
      <c r="N15" s="101">
        <f>SUM(O15,+V15,+AC15)</f>
        <v>37176</v>
      </c>
      <c r="O15" s="101">
        <f>SUM(P15:U15)</f>
        <v>15509</v>
      </c>
      <c r="P15" s="101">
        <v>15509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21667</v>
      </c>
      <c r="W15" s="101">
        <v>21667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98</v>
      </c>
      <c r="AG15" s="101">
        <v>98</v>
      </c>
      <c r="AH15" s="101">
        <v>0</v>
      </c>
      <c r="AI15" s="101">
        <v>0</v>
      </c>
      <c r="AJ15" s="101">
        <f>SUM(AK15:AS15)</f>
        <v>98</v>
      </c>
      <c r="AK15" s="101">
        <v>98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98</v>
      </c>
      <c r="AU15" s="101">
        <v>98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24</v>
      </c>
      <c r="B16" s="111" t="s">
        <v>278</v>
      </c>
      <c r="C16" s="99" t="s">
        <v>279</v>
      </c>
      <c r="D16" s="101">
        <f>SUM(E16,+H16,+K16)</f>
        <v>26337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26337</v>
      </c>
      <c r="L16" s="101">
        <v>7963</v>
      </c>
      <c r="M16" s="101">
        <v>18374</v>
      </c>
      <c r="N16" s="101">
        <f>SUM(O16,+V16,+AC16)</f>
        <v>26337</v>
      </c>
      <c r="O16" s="101">
        <f>SUM(P16:U16)</f>
        <v>7963</v>
      </c>
      <c r="P16" s="101">
        <v>7963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18374</v>
      </c>
      <c r="W16" s="101">
        <v>18374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67</v>
      </c>
      <c r="AG16" s="101">
        <v>67</v>
      </c>
      <c r="AH16" s="101">
        <v>0</v>
      </c>
      <c r="AI16" s="101">
        <v>0</v>
      </c>
      <c r="AJ16" s="101">
        <f>SUM(AK16:AS16)</f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67</v>
      </c>
      <c r="AU16" s="101">
        <v>67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24</v>
      </c>
      <c r="B17" s="111" t="s">
        <v>280</v>
      </c>
      <c r="C17" s="99" t="s">
        <v>281</v>
      </c>
      <c r="D17" s="101">
        <f>SUM(E17,+H17,+K17)</f>
        <v>7260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7260</v>
      </c>
      <c r="L17" s="101">
        <v>2328</v>
      </c>
      <c r="M17" s="101">
        <v>4932</v>
      </c>
      <c r="N17" s="101">
        <f>SUM(O17,+V17,+AC17)</f>
        <v>7260</v>
      </c>
      <c r="O17" s="101">
        <f>SUM(P17:U17)</f>
        <v>2328</v>
      </c>
      <c r="P17" s="101">
        <v>2328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4932</v>
      </c>
      <c r="W17" s="101">
        <v>4932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0</v>
      </c>
      <c r="AG17" s="101">
        <v>0</v>
      </c>
      <c r="AH17" s="101">
        <v>0</v>
      </c>
      <c r="AI17" s="101">
        <v>0</v>
      </c>
      <c r="AJ17" s="101">
        <f>SUM(AK17:AS17)</f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24</v>
      </c>
      <c r="B18" s="111" t="s">
        <v>282</v>
      </c>
      <c r="C18" s="99" t="s">
        <v>283</v>
      </c>
      <c r="D18" s="101">
        <f>SUM(E18,+H18,+K18)</f>
        <v>7587</v>
      </c>
      <c r="E18" s="101">
        <f>SUM(F18:G18)</f>
        <v>0</v>
      </c>
      <c r="F18" s="101">
        <v>0</v>
      </c>
      <c r="G18" s="101">
        <v>0</v>
      </c>
      <c r="H18" s="101">
        <f>SUM(I18:J18)</f>
        <v>0</v>
      </c>
      <c r="I18" s="101">
        <v>0</v>
      </c>
      <c r="J18" s="101">
        <v>0</v>
      </c>
      <c r="K18" s="101">
        <f>SUM(L18:M18)</f>
        <v>7587</v>
      </c>
      <c r="L18" s="101">
        <v>3565</v>
      </c>
      <c r="M18" s="101">
        <v>4022</v>
      </c>
      <c r="N18" s="101">
        <f>SUM(O18,+V18,+AC18)</f>
        <v>7587</v>
      </c>
      <c r="O18" s="101">
        <f>SUM(P18:U18)</f>
        <v>3565</v>
      </c>
      <c r="P18" s="101">
        <v>3565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4022</v>
      </c>
      <c r="W18" s="101">
        <v>4022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242</v>
      </c>
      <c r="AG18" s="101">
        <v>242</v>
      </c>
      <c r="AH18" s="101">
        <v>0</v>
      </c>
      <c r="AI18" s="101">
        <v>0</v>
      </c>
      <c r="AJ18" s="101">
        <f>SUM(AK18:AS18)</f>
        <v>242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242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24</v>
      </c>
      <c r="B19" s="111" t="s">
        <v>284</v>
      </c>
      <c r="C19" s="99" t="s">
        <v>285</v>
      </c>
      <c r="D19" s="101">
        <f>SUM(E19,+H19,+K19)</f>
        <v>1662</v>
      </c>
      <c r="E19" s="101">
        <f>SUM(F19:G19)</f>
        <v>599</v>
      </c>
      <c r="F19" s="101">
        <v>489</v>
      </c>
      <c r="G19" s="101">
        <v>110</v>
      </c>
      <c r="H19" s="101">
        <f>SUM(I19:J19)</f>
        <v>0</v>
      </c>
      <c r="I19" s="101">
        <v>0</v>
      </c>
      <c r="J19" s="101">
        <v>0</v>
      </c>
      <c r="K19" s="101">
        <f>SUM(L19:M19)</f>
        <v>1063</v>
      </c>
      <c r="L19" s="101">
        <v>91</v>
      </c>
      <c r="M19" s="101">
        <v>972</v>
      </c>
      <c r="N19" s="101">
        <f>SUM(O19,+V19,+AC19)</f>
        <v>1685</v>
      </c>
      <c r="O19" s="101">
        <f>SUM(P19:U19)</f>
        <v>580</v>
      </c>
      <c r="P19" s="101">
        <v>580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1082</v>
      </c>
      <c r="W19" s="101">
        <v>1082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23</v>
      </c>
      <c r="AD19" s="101">
        <v>23</v>
      </c>
      <c r="AE19" s="101">
        <v>0</v>
      </c>
      <c r="AF19" s="101">
        <f>SUM(AG19:AI19)</f>
        <v>56</v>
      </c>
      <c r="AG19" s="101">
        <v>56</v>
      </c>
      <c r="AH19" s="101">
        <v>0</v>
      </c>
      <c r="AI19" s="101">
        <v>0</v>
      </c>
      <c r="AJ19" s="101">
        <f>SUM(AK19:AS19)</f>
        <v>56</v>
      </c>
      <c r="AK19" s="101">
        <v>0</v>
      </c>
      <c r="AL19" s="101">
        <v>0</v>
      </c>
      <c r="AM19" s="101">
        <v>56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24</v>
      </c>
      <c r="B20" s="111" t="s">
        <v>286</v>
      </c>
      <c r="C20" s="99" t="s">
        <v>287</v>
      </c>
      <c r="D20" s="101">
        <f>SUM(E20,+H20,+K20)</f>
        <v>478</v>
      </c>
      <c r="E20" s="101">
        <f>SUM(F20:G20)</f>
        <v>0</v>
      </c>
      <c r="F20" s="101">
        <v>0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478</v>
      </c>
      <c r="L20" s="101">
        <v>43</v>
      </c>
      <c r="M20" s="101">
        <v>435</v>
      </c>
      <c r="N20" s="101">
        <f>SUM(O20,+V20,+AC20)</f>
        <v>504</v>
      </c>
      <c r="O20" s="101">
        <f>SUM(P20:U20)</f>
        <v>43</v>
      </c>
      <c r="P20" s="101">
        <v>43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435</v>
      </c>
      <c r="W20" s="101">
        <v>435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26</v>
      </c>
      <c r="AD20" s="101">
        <v>26</v>
      </c>
      <c r="AE20" s="101">
        <v>0</v>
      </c>
      <c r="AF20" s="101">
        <f>SUM(AG20:AI20)</f>
        <v>53</v>
      </c>
      <c r="AG20" s="101">
        <v>53</v>
      </c>
      <c r="AH20" s="101">
        <v>0</v>
      </c>
      <c r="AI20" s="101">
        <v>0</v>
      </c>
      <c r="AJ20" s="101">
        <f>SUM(AK20:AS20)</f>
        <v>53</v>
      </c>
      <c r="AK20" s="101">
        <v>0</v>
      </c>
      <c r="AL20" s="101">
        <v>0</v>
      </c>
      <c r="AM20" s="101">
        <v>53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24</v>
      </c>
      <c r="B21" s="111" t="s">
        <v>288</v>
      </c>
      <c r="C21" s="99" t="s">
        <v>289</v>
      </c>
      <c r="D21" s="101">
        <f>SUM(E21,+H21,+K21)</f>
        <v>7089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7089</v>
      </c>
      <c r="L21" s="101">
        <v>4224</v>
      </c>
      <c r="M21" s="101">
        <v>2865</v>
      </c>
      <c r="N21" s="101">
        <f>SUM(O21,+V21,+AC21)</f>
        <v>7089</v>
      </c>
      <c r="O21" s="101">
        <f>SUM(P21:U21)</f>
        <v>4224</v>
      </c>
      <c r="P21" s="101">
        <v>4224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2865</v>
      </c>
      <c r="W21" s="101">
        <v>2865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4</v>
      </c>
      <c r="AG21" s="101">
        <v>4</v>
      </c>
      <c r="AH21" s="101">
        <v>0</v>
      </c>
      <c r="AI21" s="101">
        <v>0</v>
      </c>
      <c r="AJ21" s="101">
        <f>SUM(AK21:AS21)</f>
        <v>79</v>
      </c>
      <c r="AK21" s="101">
        <v>0</v>
      </c>
      <c r="AL21" s="101">
        <v>75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4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75</v>
      </c>
      <c r="BA21" s="101">
        <v>75</v>
      </c>
      <c r="BB21" s="101">
        <v>0</v>
      </c>
      <c r="BC21" s="101">
        <v>0</v>
      </c>
    </row>
    <row r="22" spans="1:55" s="103" customFormat="1" ht="13.5" customHeight="1">
      <c r="A22" s="113" t="s">
        <v>24</v>
      </c>
      <c r="B22" s="111" t="s">
        <v>290</v>
      </c>
      <c r="C22" s="99" t="s">
        <v>291</v>
      </c>
      <c r="D22" s="101">
        <f>SUM(E22,+H22,+K22)</f>
        <v>4610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4610</v>
      </c>
      <c r="L22" s="101">
        <v>2555</v>
      </c>
      <c r="M22" s="101">
        <v>2055</v>
      </c>
      <c r="N22" s="101">
        <f>SUM(O22,+V22,+AC22)</f>
        <v>4610</v>
      </c>
      <c r="O22" s="101">
        <f>SUM(P22:U22)</f>
        <v>2555</v>
      </c>
      <c r="P22" s="101">
        <v>2555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2055</v>
      </c>
      <c r="W22" s="101">
        <v>2055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0</v>
      </c>
      <c r="AG22" s="101">
        <v>0</v>
      </c>
      <c r="AH22" s="101">
        <v>0</v>
      </c>
      <c r="AI22" s="101">
        <v>0</v>
      </c>
      <c r="AJ22" s="101">
        <f>SUM(AK22:AS22)</f>
        <v>28</v>
      </c>
      <c r="AK22" s="101">
        <v>0</v>
      </c>
      <c r="AL22" s="101">
        <v>28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24</v>
      </c>
      <c r="B23" s="111" t="s">
        <v>292</v>
      </c>
      <c r="C23" s="99" t="s">
        <v>293</v>
      </c>
      <c r="D23" s="101">
        <f>SUM(E23,+H23,+K23)</f>
        <v>13896</v>
      </c>
      <c r="E23" s="101">
        <f>SUM(F23:G23)</f>
        <v>0</v>
      </c>
      <c r="F23" s="101">
        <v>0</v>
      </c>
      <c r="G23" s="101">
        <v>0</v>
      </c>
      <c r="H23" s="101">
        <f>SUM(I23:J23)</f>
        <v>0</v>
      </c>
      <c r="I23" s="101">
        <v>0</v>
      </c>
      <c r="J23" s="101">
        <v>0</v>
      </c>
      <c r="K23" s="101">
        <f>SUM(L23:M23)</f>
        <v>13896</v>
      </c>
      <c r="L23" s="101">
        <v>5849</v>
      </c>
      <c r="M23" s="101">
        <v>8047</v>
      </c>
      <c r="N23" s="101">
        <f>SUM(O23,+V23,+AC23)</f>
        <v>13896</v>
      </c>
      <c r="O23" s="101">
        <f>SUM(P23:U23)</f>
        <v>5849</v>
      </c>
      <c r="P23" s="101">
        <v>5849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8047</v>
      </c>
      <c r="W23" s="101">
        <v>8047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0</v>
      </c>
      <c r="AG23" s="101">
        <v>0</v>
      </c>
      <c r="AH23" s="101">
        <v>0</v>
      </c>
      <c r="AI23" s="101">
        <v>0</v>
      </c>
      <c r="AJ23" s="101">
        <f>SUM(AK23:AS23)</f>
        <v>0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24</v>
      </c>
      <c r="B24" s="111" t="s">
        <v>294</v>
      </c>
      <c r="C24" s="99" t="s">
        <v>295</v>
      </c>
      <c r="D24" s="101">
        <f>SUM(E24,+H24,+K24)</f>
        <v>1614</v>
      </c>
      <c r="E24" s="101">
        <f>SUM(F24:G24)</f>
        <v>0</v>
      </c>
      <c r="F24" s="101">
        <v>0</v>
      </c>
      <c r="G24" s="101">
        <v>0</v>
      </c>
      <c r="H24" s="101">
        <f>SUM(I24:J24)</f>
        <v>1614</v>
      </c>
      <c r="I24" s="101">
        <v>608</v>
      </c>
      <c r="J24" s="101">
        <v>1006</v>
      </c>
      <c r="K24" s="101">
        <f>SUM(L24:M24)</f>
        <v>0</v>
      </c>
      <c r="L24" s="101">
        <v>0</v>
      </c>
      <c r="M24" s="101">
        <v>0</v>
      </c>
      <c r="N24" s="101">
        <f>SUM(O24,+V24,+AC24)</f>
        <v>1614</v>
      </c>
      <c r="O24" s="101">
        <f>SUM(P24:U24)</f>
        <v>608</v>
      </c>
      <c r="P24" s="101">
        <v>608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1006</v>
      </c>
      <c r="W24" s="101">
        <v>1006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55</v>
      </c>
      <c r="AG24" s="101">
        <v>55</v>
      </c>
      <c r="AH24" s="101">
        <v>0</v>
      </c>
      <c r="AI24" s="101">
        <v>0</v>
      </c>
      <c r="AJ24" s="101">
        <f>SUM(AK24:AS24)</f>
        <v>55</v>
      </c>
      <c r="AK24" s="101">
        <v>0</v>
      </c>
      <c r="AL24" s="101">
        <v>0</v>
      </c>
      <c r="AM24" s="101">
        <v>52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3</v>
      </c>
      <c r="AT24" s="101">
        <f>SUM(AU24:AY24)</f>
        <v>5</v>
      </c>
      <c r="AU24" s="101">
        <v>0</v>
      </c>
      <c r="AV24" s="101">
        <v>0</v>
      </c>
      <c r="AW24" s="101">
        <v>5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24</v>
      </c>
      <c r="B25" s="111" t="s">
        <v>296</v>
      </c>
      <c r="C25" s="99" t="s">
        <v>297</v>
      </c>
      <c r="D25" s="101">
        <f>SUM(E25,+H25,+K25)</f>
        <v>4448</v>
      </c>
      <c r="E25" s="101">
        <f>SUM(F25:G25)</f>
        <v>0</v>
      </c>
      <c r="F25" s="101">
        <v>0</v>
      </c>
      <c r="G25" s="101">
        <v>0</v>
      </c>
      <c r="H25" s="101">
        <f>SUM(I25:J25)</f>
        <v>0</v>
      </c>
      <c r="I25" s="101">
        <v>0</v>
      </c>
      <c r="J25" s="101">
        <v>0</v>
      </c>
      <c r="K25" s="101">
        <f>SUM(L25:M25)</f>
        <v>4448</v>
      </c>
      <c r="L25" s="101">
        <v>458</v>
      </c>
      <c r="M25" s="101">
        <v>3990</v>
      </c>
      <c r="N25" s="101">
        <f>SUM(O25,+V25,+AC25)</f>
        <v>4448</v>
      </c>
      <c r="O25" s="101">
        <f>SUM(P25:U25)</f>
        <v>458</v>
      </c>
      <c r="P25" s="101">
        <v>458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3990</v>
      </c>
      <c r="W25" s="101">
        <v>3990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152</v>
      </c>
      <c r="AG25" s="101">
        <v>152</v>
      </c>
      <c r="AH25" s="101">
        <v>0</v>
      </c>
      <c r="AI25" s="101">
        <v>0</v>
      </c>
      <c r="AJ25" s="101">
        <f>SUM(AK25:AS25)</f>
        <v>152</v>
      </c>
      <c r="AK25" s="101">
        <v>0</v>
      </c>
      <c r="AL25" s="101">
        <v>0</v>
      </c>
      <c r="AM25" s="101">
        <v>143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9</v>
      </c>
      <c r="AT25" s="101">
        <f>SUM(AU25:AY25)</f>
        <v>13</v>
      </c>
      <c r="AU25" s="101">
        <v>0</v>
      </c>
      <c r="AV25" s="101">
        <v>0</v>
      </c>
      <c r="AW25" s="101">
        <v>13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24</v>
      </c>
      <c r="B26" s="111" t="s">
        <v>298</v>
      </c>
      <c r="C26" s="99" t="s">
        <v>299</v>
      </c>
      <c r="D26" s="101">
        <f>SUM(E26,+H26,+K26)</f>
        <v>2245</v>
      </c>
      <c r="E26" s="101">
        <f>SUM(F26:G26)</f>
        <v>0</v>
      </c>
      <c r="F26" s="101">
        <v>0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2245</v>
      </c>
      <c r="L26" s="101">
        <v>495</v>
      </c>
      <c r="M26" s="101">
        <v>1750</v>
      </c>
      <c r="N26" s="101">
        <f>SUM(O26,+V26,+AC26)</f>
        <v>2245</v>
      </c>
      <c r="O26" s="101">
        <f>SUM(P26:U26)</f>
        <v>495</v>
      </c>
      <c r="P26" s="101">
        <v>495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1750</v>
      </c>
      <c r="W26" s="101">
        <v>1750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77</v>
      </c>
      <c r="AG26" s="101">
        <v>77</v>
      </c>
      <c r="AH26" s="101">
        <v>0</v>
      </c>
      <c r="AI26" s="101">
        <v>0</v>
      </c>
      <c r="AJ26" s="101">
        <f>SUM(AK26:AS26)</f>
        <v>77</v>
      </c>
      <c r="AK26" s="101">
        <v>0</v>
      </c>
      <c r="AL26" s="101">
        <v>0</v>
      </c>
      <c r="AM26" s="101">
        <v>72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5</v>
      </c>
      <c r="AT26" s="101">
        <f>SUM(AU26:AY26)</f>
        <v>12</v>
      </c>
      <c r="AU26" s="101">
        <v>0</v>
      </c>
      <c r="AV26" s="101">
        <v>0</v>
      </c>
      <c r="AW26" s="101">
        <v>7</v>
      </c>
      <c r="AX26" s="101">
        <v>5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24</v>
      </c>
      <c r="B27" s="111" t="s">
        <v>300</v>
      </c>
      <c r="C27" s="99" t="s">
        <v>301</v>
      </c>
      <c r="D27" s="101">
        <f>SUM(E27,+H27,+K27)</f>
        <v>6057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6057</v>
      </c>
      <c r="L27" s="101">
        <v>1524</v>
      </c>
      <c r="M27" s="101">
        <v>4533</v>
      </c>
      <c r="N27" s="101">
        <f>SUM(O27,+V27,+AC27)</f>
        <v>6057</v>
      </c>
      <c r="O27" s="101">
        <f>SUM(P27:U27)</f>
        <v>1524</v>
      </c>
      <c r="P27" s="101">
        <v>1524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4533</v>
      </c>
      <c r="W27" s="101">
        <v>4533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206</v>
      </c>
      <c r="AG27" s="101">
        <v>206</v>
      </c>
      <c r="AH27" s="101">
        <v>0</v>
      </c>
      <c r="AI27" s="101">
        <v>0</v>
      </c>
      <c r="AJ27" s="101">
        <f>SUM(AK27:AS27)</f>
        <v>206</v>
      </c>
      <c r="AK27" s="101">
        <v>0</v>
      </c>
      <c r="AL27" s="101">
        <v>0</v>
      </c>
      <c r="AM27" s="101">
        <v>194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12</v>
      </c>
      <c r="AT27" s="101">
        <f>SUM(AU27:AY27)</f>
        <v>18</v>
      </c>
      <c r="AU27" s="101">
        <v>0</v>
      </c>
      <c r="AV27" s="101">
        <v>0</v>
      </c>
      <c r="AW27" s="101">
        <v>18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24</v>
      </c>
      <c r="B28" s="111" t="s">
        <v>302</v>
      </c>
      <c r="C28" s="99" t="s">
        <v>303</v>
      </c>
      <c r="D28" s="101">
        <f>SUM(E28,+H28,+K28)</f>
        <v>4753</v>
      </c>
      <c r="E28" s="101">
        <f>SUM(F28:G28)</f>
        <v>0</v>
      </c>
      <c r="F28" s="101">
        <v>0</v>
      </c>
      <c r="G28" s="101">
        <v>0</v>
      </c>
      <c r="H28" s="101">
        <f>SUM(I28:J28)</f>
        <v>0</v>
      </c>
      <c r="I28" s="101">
        <v>0</v>
      </c>
      <c r="J28" s="101">
        <v>0</v>
      </c>
      <c r="K28" s="101">
        <f>SUM(L28:M28)</f>
        <v>4753</v>
      </c>
      <c r="L28" s="101">
        <v>1147</v>
      </c>
      <c r="M28" s="101">
        <v>3606</v>
      </c>
      <c r="N28" s="101">
        <f>SUM(O28,+V28,+AC28)</f>
        <v>4753</v>
      </c>
      <c r="O28" s="101">
        <f>SUM(P28:U28)</f>
        <v>1147</v>
      </c>
      <c r="P28" s="101">
        <v>1147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3606</v>
      </c>
      <c r="W28" s="101">
        <v>3606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9</v>
      </c>
      <c r="AG28" s="101">
        <v>9</v>
      </c>
      <c r="AH28" s="101">
        <v>0</v>
      </c>
      <c r="AI28" s="101">
        <v>0</v>
      </c>
      <c r="AJ28" s="101">
        <f>SUM(AK28:AS28)</f>
        <v>9</v>
      </c>
      <c r="AK28" s="101">
        <v>9</v>
      </c>
      <c r="AL28" s="101">
        <v>0</v>
      </c>
      <c r="AM28" s="101">
        <v>0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f>SUM(AU28:AY28)</f>
        <v>9</v>
      </c>
      <c r="AU28" s="101">
        <v>9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0</v>
      </c>
      <c r="BA28" s="101">
        <v>0</v>
      </c>
      <c r="BB28" s="101">
        <v>0</v>
      </c>
      <c r="BC28" s="101">
        <v>0</v>
      </c>
    </row>
    <row r="29" spans="1:55" s="103" customFormat="1" ht="13.5" customHeight="1">
      <c r="A29" s="113" t="s">
        <v>24</v>
      </c>
      <c r="B29" s="111" t="s">
        <v>304</v>
      </c>
      <c r="C29" s="99" t="s">
        <v>305</v>
      </c>
      <c r="D29" s="101">
        <f>SUM(E29,+H29,+K29)</f>
        <v>7800</v>
      </c>
      <c r="E29" s="101">
        <f>SUM(F29:G29)</f>
        <v>0</v>
      </c>
      <c r="F29" s="101">
        <v>0</v>
      </c>
      <c r="G29" s="101">
        <v>0</v>
      </c>
      <c r="H29" s="101">
        <f>SUM(I29:J29)</f>
        <v>0</v>
      </c>
      <c r="I29" s="101">
        <v>0</v>
      </c>
      <c r="J29" s="101">
        <v>0</v>
      </c>
      <c r="K29" s="101">
        <f>SUM(L29:M29)</f>
        <v>7800</v>
      </c>
      <c r="L29" s="101">
        <v>874</v>
      </c>
      <c r="M29" s="101">
        <v>6926</v>
      </c>
      <c r="N29" s="101">
        <f>SUM(O29,+V29,+AC29)</f>
        <v>7800</v>
      </c>
      <c r="O29" s="101">
        <f>SUM(P29:U29)</f>
        <v>874</v>
      </c>
      <c r="P29" s="101">
        <v>874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6926</v>
      </c>
      <c r="W29" s="101">
        <v>6926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266</v>
      </c>
      <c r="AG29" s="101">
        <v>266</v>
      </c>
      <c r="AH29" s="101">
        <v>0</v>
      </c>
      <c r="AI29" s="101">
        <v>0</v>
      </c>
      <c r="AJ29" s="101">
        <f>SUM(AK29:AS29)</f>
        <v>266</v>
      </c>
      <c r="AK29" s="101">
        <v>0</v>
      </c>
      <c r="AL29" s="101">
        <v>0</v>
      </c>
      <c r="AM29" s="101">
        <v>250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16</v>
      </c>
      <c r="AT29" s="101">
        <f>SUM(AU29:AY29)</f>
        <v>23</v>
      </c>
      <c r="AU29" s="101">
        <v>0</v>
      </c>
      <c r="AV29" s="101">
        <v>0</v>
      </c>
      <c r="AW29" s="101">
        <v>23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24</v>
      </c>
      <c r="B30" s="111" t="s">
        <v>306</v>
      </c>
      <c r="C30" s="99" t="s">
        <v>307</v>
      </c>
      <c r="D30" s="101">
        <f>SUM(E30,+H30,+K30)</f>
        <v>11081</v>
      </c>
      <c r="E30" s="101">
        <f>SUM(F30:G30)</f>
        <v>0</v>
      </c>
      <c r="F30" s="101">
        <v>0</v>
      </c>
      <c r="G30" s="101">
        <v>0</v>
      </c>
      <c r="H30" s="101">
        <f>SUM(I30:J30)</f>
        <v>0</v>
      </c>
      <c r="I30" s="101">
        <v>0</v>
      </c>
      <c r="J30" s="101">
        <v>0</v>
      </c>
      <c r="K30" s="101">
        <f>SUM(L30:M30)</f>
        <v>11081</v>
      </c>
      <c r="L30" s="101">
        <v>2367</v>
      </c>
      <c r="M30" s="101">
        <v>8714</v>
      </c>
      <c r="N30" s="101">
        <f>SUM(O30,+V30,+AC30)</f>
        <v>11081</v>
      </c>
      <c r="O30" s="101">
        <f>SUM(P30:U30)</f>
        <v>2367</v>
      </c>
      <c r="P30" s="101">
        <v>2367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8714</v>
      </c>
      <c r="W30" s="101">
        <v>8714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88</v>
      </c>
      <c r="AG30" s="101">
        <v>88</v>
      </c>
      <c r="AH30" s="101">
        <v>0</v>
      </c>
      <c r="AI30" s="101">
        <v>0</v>
      </c>
      <c r="AJ30" s="101">
        <f>SUM(AK30:AS30)</f>
        <v>325</v>
      </c>
      <c r="AK30" s="101">
        <v>325</v>
      </c>
      <c r="AL30" s="101">
        <v>0</v>
      </c>
      <c r="AM30" s="101">
        <v>0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f>SUM(AU30:AY30)</f>
        <v>88</v>
      </c>
      <c r="AU30" s="101">
        <v>88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>
      <c r="A31" s="113" t="s">
        <v>24</v>
      </c>
      <c r="B31" s="111" t="s">
        <v>308</v>
      </c>
      <c r="C31" s="99" t="s">
        <v>309</v>
      </c>
      <c r="D31" s="101">
        <f>SUM(E31,+H31,+K31)</f>
        <v>5348</v>
      </c>
      <c r="E31" s="101">
        <f>SUM(F31:G31)</f>
        <v>0</v>
      </c>
      <c r="F31" s="101">
        <v>0</v>
      </c>
      <c r="G31" s="101">
        <v>0</v>
      </c>
      <c r="H31" s="101">
        <f>SUM(I31:J31)</f>
        <v>0</v>
      </c>
      <c r="I31" s="101">
        <v>0</v>
      </c>
      <c r="J31" s="101">
        <v>0</v>
      </c>
      <c r="K31" s="101">
        <f>SUM(L31:M31)</f>
        <v>5348</v>
      </c>
      <c r="L31" s="101">
        <v>1078</v>
      </c>
      <c r="M31" s="101">
        <v>4270</v>
      </c>
      <c r="N31" s="101">
        <f>SUM(O31,+V31,+AC31)</f>
        <v>5348</v>
      </c>
      <c r="O31" s="101">
        <f>SUM(P31:U31)</f>
        <v>1078</v>
      </c>
      <c r="P31" s="101">
        <v>1078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4270</v>
      </c>
      <c r="W31" s="101">
        <v>4270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15</v>
      </c>
      <c r="AG31" s="101">
        <v>15</v>
      </c>
      <c r="AH31" s="101">
        <v>0</v>
      </c>
      <c r="AI31" s="101">
        <v>0</v>
      </c>
      <c r="AJ31" s="101">
        <f>SUM(AK31:AS31)</f>
        <v>189</v>
      </c>
      <c r="AK31" s="101">
        <v>189</v>
      </c>
      <c r="AL31" s="101">
        <v>0</v>
      </c>
      <c r="AM31" s="101">
        <v>0</v>
      </c>
      <c r="AN31" s="101">
        <v>0</v>
      </c>
      <c r="AO31" s="101">
        <v>0</v>
      </c>
      <c r="AP31" s="101">
        <v>0</v>
      </c>
      <c r="AQ31" s="101">
        <v>0</v>
      </c>
      <c r="AR31" s="101">
        <v>0</v>
      </c>
      <c r="AS31" s="101">
        <v>0</v>
      </c>
      <c r="AT31" s="101">
        <f>SUM(AU31:AY31)</f>
        <v>15</v>
      </c>
      <c r="AU31" s="101">
        <v>15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>
      <c r="A32" s="113" t="s">
        <v>24</v>
      </c>
      <c r="B32" s="111" t="s">
        <v>310</v>
      </c>
      <c r="C32" s="99" t="s">
        <v>311</v>
      </c>
      <c r="D32" s="101">
        <f>SUM(E32,+H32,+K32)</f>
        <v>2860</v>
      </c>
      <c r="E32" s="101">
        <f>SUM(F32:G32)</f>
        <v>0</v>
      </c>
      <c r="F32" s="101">
        <v>0</v>
      </c>
      <c r="G32" s="101">
        <v>0</v>
      </c>
      <c r="H32" s="101">
        <f>SUM(I32:J32)</f>
        <v>0</v>
      </c>
      <c r="I32" s="101">
        <v>0</v>
      </c>
      <c r="J32" s="101">
        <v>0</v>
      </c>
      <c r="K32" s="101">
        <f>SUM(L32:M32)</f>
        <v>2860</v>
      </c>
      <c r="L32" s="101">
        <v>916</v>
      </c>
      <c r="M32" s="101">
        <v>1944</v>
      </c>
      <c r="N32" s="101">
        <f>SUM(O32,+V32,+AC32)</f>
        <v>2860</v>
      </c>
      <c r="O32" s="101">
        <f>SUM(P32:U32)</f>
        <v>916</v>
      </c>
      <c r="P32" s="101">
        <v>916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1944</v>
      </c>
      <c r="W32" s="101">
        <v>1944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10</v>
      </c>
      <c r="AG32" s="101">
        <v>10</v>
      </c>
      <c r="AH32" s="101">
        <v>0</v>
      </c>
      <c r="AI32" s="101">
        <v>0</v>
      </c>
      <c r="AJ32" s="101">
        <f>SUM(AK32:AS32)</f>
        <v>16</v>
      </c>
      <c r="AK32" s="101">
        <v>16</v>
      </c>
      <c r="AL32" s="101">
        <v>0</v>
      </c>
      <c r="AM32" s="101">
        <v>0</v>
      </c>
      <c r="AN32" s="101">
        <v>0</v>
      </c>
      <c r="AO32" s="101">
        <v>0</v>
      </c>
      <c r="AP32" s="101">
        <v>0</v>
      </c>
      <c r="AQ32" s="101">
        <v>0</v>
      </c>
      <c r="AR32" s="101">
        <v>0</v>
      </c>
      <c r="AS32" s="101">
        <v>0</v>
      </c>
      <c r="AT32" s="101">
        <f>SUM(AU32:AY32)</f>
        <v>10</v>
      </c>
      <c r="AU32" s="101">
        <v>10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>
      <c r="A33" s="113" t="s">
        <v>24</v>
      </c>
      <c r="B33" s="111" t="s">
        <v>312</v>
      </c>
      <c r="C33" s="99" t="s">
        <v>313</v>
      </c>
      <c r="D33" s="101">
        <f>SUM(E33,+H33,+K33)</f>
        <v>10961</v>
      </c>
      <c r="E33" s="101">
        <f>SUM(F33:G33)</f>
        <v>0</v>
      </c>
      <c r="F33" s="101">
        <v>0</v>
      </c>
      <c r="G33" s="101">
        <v>0</v>
      </c>
      <c r="H33" s="101">
        <f>SUM(I33:J33)</f>
        <v>0</v>
      </c>
      <c r="I33" s="101">
        <v>0</v>
      </c>
      <c r="J33" s="101">
        <v>0</v>
      </c>
      <c r="K33" s="101">
        <f>SUM(L33:M33)</f>
        <v>10961</v>
      </c>
      <c r="L33" s="101">
        <v>2302</v>
      </c>
      <c r="M33" s="101">
        <v>8659</v>
      </c>
      <c r="N33" s="101">
        <f>SUM(O33,+V33,+AC33)</f>
        <v>11056</v>
      </c>
      <c r="O33" s="101">
        <f>SUM(P33:U33)</f>
        <v>2302</v>
      </c>
      <c r="P33" s="101">
        <v>2302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8659</v>
      </c>
      <c r="W33" s="101">
        <v>8659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95</v>
      </c>
      <c r="AD33" s="101">
        <v>95</v>
      </c>
      <c r="AE33" s="101">
        <v>0</v>
      </c>
      <c r="AF33" s="101">
        <f>SUM(AG33:AI33)</f>
        <v>18</v>
      </c>
      <c r="AG33" s="101">
        <v>18</v>
      </c>
      <c r="AH33" s="101">
        <v>0</v>
      </c>
      <c r="AI33" s="101">
        <v>0</v>
      </c>
      <c r="AJ33" s="101">
        <f>SUM(AK33:AS33)</f>
        <v>0</v>
      </c>
      <c r="AK33" s="101">
        <v>0</v>
      </c>
      <c r="AL33" s="101">
        <v>0</v>
      </c>
      <c r="AM33" s="101">
        <v>0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0</v>
      </c>
      <c r="AT33" s="101">
        <f>SUM(AU33:AY33)</f>
        <v>18</v>
      </c>
      <c r="AU33" s="101">
        <v>18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0</v>
      </c>
      <c r="BA33" s="101">
        <v>0</v>
      </c>
      <c r="BB33" s="101">
        <v>0</v>
      </c>
      <c r="BC33" s="101">
        <v>0</v>
      </c>
    </row>
    <row r="34" spans="1:55" s="103" customFormat="1" ht="13.5" customHeight="1">
      <c r="A34" s="113" t="s">
        <v>24</v>
      </c>
      <c r="B34" s="111" t="s">
        <v>314</v>
      </c>
      <c r="C34" s="99" t="s">
        <v>315</v>
      </c>
      <c r="D34" s="101">
        <f>SUM(E34,+H34,+K34)</f>
        <v>1154</v>
      </c>
      <c r="E34" s="101">
        <f>SUM(F34:G34)</f>
        <v>0</v>
      </c>
      <c r="F34" s="101">
        <v>0</v>
      </c>
      <c r="G34" s="101">
        <v>0</v>
      </c>
      <c r="H34" s="101">
        <f>SUM(I34:J34)</f>
        <v>0</v>
      </c>
      <c r="I34" s="101">
        <v>0</v>
      </c>
      <c r="J34" s="101">
        <v>0</v>
      </c>
      <c r="K34" s="101">
        <f>SUM(L34:M34)</f>
        <v>1154</v>
      </c>
      <c r="L34" s="101">
        <v>79</v>
      </c>
      <c r="M34" s="101">
        <v>1075</v>
      </c>
      <c r="N34" s="101">
        <f>SUM(O34,+V34,+AC34)</f>
        <v>1154</v>
      </c>
      <c r="O34" s="101">
        <f>SUM(P34:U34)</f>
        <v>79</v>
      </c>
      <c r="P34" s="101">
        <v>79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f>SUM(W34:AB34)</f>
        <v>1075</v>
      </c>
      <c r="W34" s="101">
        <v>1075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f>SUM(AD34:AE34)</f>
        <v>0</v>
      </c>
      <c r="AD34" s="101">
        <v>0</v>
      </c>
      <c r="AE34" s="101">
        <v>0</v>
      </c>
      <c r="AF34" s="101">
        <f>SUM(AG34:AI34)</f>
        <v>2</v>
      </c>
      <c r="AG34" s="101">
        <v>2</v>
      </c>
      <c r="AH34" s="101">
        <v>0</v>
      </c>
      <c r="AI34" s="101">
        <v>0</v>
      </c>
      <c r="AJ34" s="101">
        <f>SUM(AK34:AS34)</f>
        <v>2</v>
      </c>
      <c r="AK34" s="101">
        <v>2</v>
      </c>
      <c r="AL34" s="101">
        <v>0</v>
      </c>
      <c r="AM34" s="101">
        <v>0</v>
      </c>
      <c r="AN34" s="101">
        <v>0</v>
      </c>
      <c r="AO34" s="101">
        <v>0</v>
      </c>
      <c r="AP34" s="101">
        <v>0</v>
      </c>
      <c r="AQ34" s="101">
        <v>0</v>
      </c>
      <c r="AR34" s="101">
        <v>0</v>
      </c>
      <c r="AS34" s="101">
        <v>0</v>
      </c>
      <c r="AT34" s="101">
        <f>SUM(AU34:AY34)</f>
        <v>2</v>
      </c>
      <c r="AU34" s="101">
        <v>2</v>
      </c>
      <c r="AV34" s="101">
        <v>0</v>
      </c>
      <c r="AW34" s="101">
        <v>0</v>
      </c>
      <c r="AX34" s="101">
        <v>0</v>
      </c>
      <c r="AY34" s="101">
        <v>0</v>
      </c>
      <c r="AZ34" s="101">
        <f>SUM(BA34:BC34)</f>
        <v>0</v>
      </c>
      <c r="BA34" s="101">
        <v>0</v>
      </c>
      <c r="BB34" s="101">
        <v>0</v>
      </c>
      <c r="BC34" s="101">
        <v>0</v>
      </c>
    </row>
    <row r="35" spans="1:55" s="103" customFormat="1" ht="13.5" customHeight="1">
      <c r="A35" s="113" t="s">
        <v>24</v>
      </c>
      <c r="B35" s="111" t="s">
        <v>316</v>
      </c>
      <c r="C35" s="99" t="s">
        <v>317</v>
      </c>
      <c r="D35" s="101">
        <f>SUM(E35,+H35,+K35)</f>
        <v>1956</v>
      </c>
      <c r="E35" s="101">
        <f>SUM(F35:G35)</f>
        <v>0</v>
      </c>
      <c r="F35" s="101">
        <v>0</v>
      </c>
      <c r="G35" s="101">
        <v>0</v>
      </c>
      <c r="H35" s="101">
        <f>SUM(I35:J35)</f>
        <v>0</v>
      </c>
      <c r="I35" s="101">
        <v>0</v>
      </c>
      <c r="J35" s="101">
        <v>0</v>
      </c>
      <c r="K35" s="101">
        <f>SUM(L35:M35)</f>
        <v>1956</v>
      </c>
      <c r="L35" s="101">
        <v>819</v>
      </c>
      <c r="M35" s="101">
        <v>1137</v>
      </c>
      <c r="N35" s="101">
        <f>SUM(O35,+V35,+AC35)</f>
        <v>1966</v>
      </c>
      <c r="O35" s="101">
        <f>SUM(P35:U35)</f>
        <v>819</v>
      </c>
      <c r="P35" s="101">
        <v>819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f>SUM(W35:AB35)</f>
        <v>1137</v>
      </c>
      <c r="W35" s="101">
        <v>1137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f>SUM(AD35:AE35)</f>
        <v>10</v>
      </c>
      <c r="AD35" s="101">
        <v>10</v>
      </c>
      <c r="AE35" s="101">
        <v>0</v>
      </c>
      <c r="AF35" s="101">
        <f>SUM(AG35:AI35)</f>
        <v>0</v>
      </c>
      <c r="AG35" s="101">
        <v>0</v>
      </c>
      <c r="AH35" s="101">
        <v>0</v>
      </c>
      <c r="AI35" s="101">
        <v>0</v>
      </c>
      <c r="AJ35" s="101">
        <f>SUM(AK35:AS35)</f>
        <v>0</v>
      </c>
      <c r="AK35" s="101">
        <v>0</v>
      </c>
      <c r="AL35" s="101">
        <v>0</v>
      </c>
      <c r="AM35" s="101">
        <v>0</v>
      </c>
      <c r="AN35" s="101">
        <v>0</v>
      </c>
      <c r="AO35" s="101">
        <v>0</v>
      </c>
      <c r="AP35" s="101">
        <v>0</v>
      </c>
      <c r="AQ35" s="101">
        <v>0</v>
      </c>
      <c r="AR35" s="101">
        <v>0</v>
      </c>
      <c r="AS35" s="101">
        <v>0</v>
      </c>
      <c r="AT35" s="101">
        <f>SUM(AU35:AY35)</f>
        <v>0</v>
      </c>
      <c r="AU35" s="101">
        <v>0</v>
      </c>
      <c r="AV35" s="101">
        <v>0</v>
      </c>
      <c r="AW35" s="101">
        <v>0</v>
      </c>
      <c r="AX35" s="101">
        <v>0</v>
      </c>
      <c r="AY35" s="101">
        <v>0</v>
      </c>
      <c r="AZ35" s="101">
        <f>SUM(BA35:BC35)</f>
        <v>0</v>
      </c>
      <c r="BA35" s="101">
        <v>0</v>
      </c>
      <c r="BB35" s="101">
        <v>0</v>
      </c>
      <c r="BC35" s="101">
        <v>0</v>
      </c>
    </row>
    <row r="36" spans="1:55" s="103" customFormat="1" ht="13.5" customHeight="1">
      <c r="A36" s="113" t="s">
        <v>24</v>
      </c>
      <c r="B36" s="111" t="s">
        <v>318</v>
      </c>
      <c r="C36" s="99" t="s">
        <v>319</v>
      </c>
      <c r="D36" s="101">
        <f>SUM(E36,+H36,+K36)</f>
        <v>306</v>
      </c>
      <c r="E36" s="101">
        <f>SUM(F36:G36)</f>
        <v>0</v>
      </c>
      <c r="F36" s="101">
        <v>0</v>
      </c>
      <c r="G36" s="101">
        <v>0</v>
      </c>
      <c r="H36" s="101">
        <f>SUM(I36:J36)</f>
        <v>0</v>
      </c>
      <c r="I36" s="101">
        <v>0</v>
      </c>
      <c r="J36" s="101">
        <v>0</v>
      </c>
      <c r="K36" s="101">
        <f>SUM(L36:M36)</f>
        <v>306</v>
      </c>
      <c r="L36" s="101">
        <v>61</v>
      </c>
      <c r="M36" s="101">
        <v>245</v>
      </c>
      <c r="N36" s="101">
        <f>SUM(O36,+V36,+AC36)</f>
        <v>306</v>
      </c>
      <c r="O36" s="101">
        <f>SUM(P36:U36)</f>
        <v>61</v>
      </c>
      <c r="P36" s="101">
        <v>61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f>SUM(W36:AB36)</f>
        <v>245</v>
      </c>
      <c r="W36" s="101">
        <v>245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f>SUM(AD36:AE36)</f>
        <v>0</v>
      </c>
      <c r="AD36" s="101">
        <v>0</v>
      </c>
      <c r="AE36" s="101">
        <v>0</v>
      </c>
      <c r="AF36" s="101">
        <f>SUM(AG36:AI36)</f>
        <v>2</v>
      </c>
      <c r="AG36" s="101">
        <v>2</v>
      </c>
      <c r="AH36" s="101">
        <v>0</v>
      </c>
      <c r="AI36" s="101">
        <v>0</v>
      </c>
      <c r="AJ36" s="101">
        <f>SUM(AK36:AS36)</f>
        <v>15</v>
      </c>
      <c r="AK36" s="101">
        <v>14</v>
      </c>
      <c r="AL36" s="101">
        <v>0</v>
      </c>
      <c r="AM36" s="101">
        <v>0</v>
      </c>
      <c r="AN36" s="101">
        <v>0</v>
      </c>
      <c r="AO36" s="101">
        <v>0</v>
      </c>
      <c r="AP36" s="101">
        <v>0</v>
      </c>
      <c r="AQ36" s="101">
        <v>0</v>
      </c>
      <c r="AR36" s="101">
        <v>0</v>
      </c>
      <c r="AS36" s="101">
        <v>1</v>
      </c>
      <c r="AT36" s="101">
        <f>SUM(AU36:AY36)</f>
        <v>1</v>
      </c>
      <c r="AU36" s="101">
        <v>1</v>
      </c>
      <c r="AV36" s="101">
        <v>0</v>
      </c>
      <c r="AW36" s="101">
        <v>0</v>
      </c>
      <c r="AX36" s="101">
        <v>0</v>
      </c>
      <c r="AY36" s="101">
        <v>0</v>
      </c>
      <c r="AZ36" s="101">
        <f>SUM(BA36:BC36)</f>
        <v>0</v>
      </c>
      <c r="BA36" s="101">
        <v>0</v>
      </c>
      <c r="BB36" s="101">
        <v>0</v>
      </c>
      <c r="BC36" s="101">
        <v>0</v>
      </c>
    </row>
    <row r="37" spans="1:55" s="103" customFormat="1" ht="13.5" customHeight="1">
      <c r="A37" s="113" t="s">
        <v>24</v>
      </c>
      <c r="B37" s="111" t="s">
        <v>320</v>
      </c>
      <c r="C37" s="99" t="s">
        <v>321</v>
      </c>
      <c r="D37" s="101">
        <f>SUM(E37,+H37,+K37)</f>
        <v>14402</v>
      </c>
      <c r="E37" s="101">
        <f>SUM(F37:G37)</f>
        <v>0</v>
      </c>
      <c r="F37" s="101">
        <v>0</v>
      </c>
      <c r="G37" s="101">
        <v>0</v>
      </c>
      <c r="H37" s="101">
        <f>SUM(I37:J37)</f>
        <v>0</v>
      </c>
      <c r="I37" s="101">
        <v>0</v>
      </c>
      <c r="J37" s="101">
        <v>0</v>
      </c>
      <c r="K37" s="101">
        <f>SUM(L37:M37)</f>
        <v>14402</v>
      </c>
      <c r="L37" s="101">
        <v>3322</v>
      </c>
      <c r="M37" s="101">
        <v>11080</v>
      </c>
      <c r="N37" s="101">
        <f>SUM(O37,+V37,+AC37)</f>
        <v>14402</v>
      </c>
      <c r="O37" s="101">
        <f>SUM(P37:U37)</f>
        <v>3322</v>
      </c>
      <c r="P37" s="101">
        <v>3322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f>SUM(W37:AB37)</f>
        <v>11080</v>
      </c>
      <c r="W37" s="101">
        <v>11080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f>SUM(AD37:AE37)</f>
        <v>0</v>
      </c>
      <c r="AD37" s="101">
        <v>0</v>
      </c>
      <c r="AE37" s="101">
        <v>0</v>
      </c>
      <c r="AF37" s="101">
        <f>SUM(AG37:AI37)</f>
        <v>234</v>
      </c>
      <c r="AG37" s="101">
        <v>234</v>
      </c>
      <c r="AH37" s="101">
        <v>0</v>
      </c>
      <c r="AI37" s="101">
        <v>0</v>
      </c>
      <c r="AJ37" s="101">
        <f>SUM(AK37:AS37)</f>
        <v>234</v>
      </c>
      <c r="AK37" s="101">
        <v>234</v>
      </c>
      <c r="AL37" s="101">
        <v>0</v>
      </c>
      <c r="AM37" s="101">
        <v>0</v>
      </c>
      <c r="AN37" s="101">
        <v>0</v>
      </c>
      <c r="AO37" s="101">
        <v>0</v>
      </c>
      <c r="AP37" s="101">
        <v>0</v>
      </c>
      <c r="AQ37" s="101">
        <v>0</v>
      </c>
      <c r="AR37" s="101">
        <v>0</v>
      </c>
      <c r="AS37" s="101">
        <v>0</v>
      </c>
      <c r="AT37" s="101">
        <f>SUM(AU37:AY37)</f>
        <v>234</v>
      </c>
      <c r="AU37" s="101">
        <v>234</v>
      </c>
      <c r="AV37" s="101">
        <v>0</v>
      </c>
      <c r="AW37" s="101">
        <v>0</v>
      </c>
      <c r="AX37" s="101">
        <v>0</v>
      </c>
      <c r="AY37" s="101">
        <v>0</v>
      </c>
      <c r="AZ37" s="101">
        <f>SUM(BA37:BC37)</f>
        <v>0</v>
      </c>
      <c r="BA37" s="101">
        <v>0</v>
      </c>
      <c r="BB37" s="101">
        <v>0</v>
      </c>
      <c r="BC37" s="101">
        <v>0</v>
      </c>
    </row>
    <row r="38" spans="1:55" s="103" customFormat="1" ht="13.5" customHeight="1">
      <c r="A38" s="113"/>
      <c r="B38" s="111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</row>
    <row r="39" spans="1:55" s="103" customFormat="1" ht="13.5" customHeight="1">
      <c r="A39" s="113"/>
      <c r="B39" s="111"/>
      <c r="C39" s="99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55" s="103" customFormat="1" ht="13.5" customHeight="1">
      <c r="A40" s="113"/>
      <c r="B40" s="111"/>
      <c r="C40" s="99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</row>
    <row r="41" spans="1:55" s="103" customFormat="1" ht="13.5" customHeight="1">
      <c r="A41" s="113"/>
      <c r="B41" s="111"/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103" customFormat="1" ht="13.5" customHeight="1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37">
    <sortCondition ref="A8:A37"/>
    <sortCondition ref="B8:B37"/>
    <sortCondition ref="C8:C37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36" man="1"/>
    <brk id="31" min="1" max="36" man="1"/>
    <brk id="45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30000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30201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30202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30203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30204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30205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30206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30207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30208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30209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30304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30341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30343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30344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30361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30362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30366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30381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30382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30383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30390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30391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30392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30401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30404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30406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30421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30422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 t="str">
        <f>+水洗化人口等!B35</f>
        <v>30424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 t="str">
        <f>+水洗化人口等!B36</f>
        <v>30427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 t="str">
        <f>+水洗化人口等!B37</f>
        <v>30428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>
        <f>+水洗化人口等!B38</f>
        <v>0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>
        <f>+水洗化人口等!B39</f>
        <v>0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>
        <f>+水洗化人口等!B40</f>
        <v>0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>
        <f>+水洗化人口等!B41</f>
        <v>0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2023-02-13T00:37:38Z</dcterms:modified>
</cp:coreProperties>
</file>