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25滋賀県）\"/>
    </mc:Choice>
  </mc:AlternateContent>
  <bookViews>
    <workbookView xWindow="-120" yWindow="-120" windowWidth="29040" windowHeight="1572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市町村分担金内訳!$A$6:$DU$14</definedName>
    <definedName name="_xlnm._FilterDatabase" localSheetId="4" hidden="1">組合分担金内訳!$A$6:$BE$25</definedName>
    <definedName name="_xlnm._FilterDatabase" localSheetId="3" hidden="1">'廃棄物事業経費（歳出）'!$A$6:$CI$33</definedName>
    <definedName name="_xlnm._FilterDatabase" localSheetId="2" hidden="1">'廃棄物事業経費（歳入）'!$A$6:$AE$33</definedName>
    <definedName name="_xlnm._FilterDatabase" localSheetId="0" hidden="1">'廃棄物事業経費（市町村）'!$A$6:$DJ$25</definedName>
    <definedName name="_xlnm._FilterDatabase" localSheetId="1" hidden="1">'廃棄物事業経費（組合）'!$A$6:$DJ$14</definedName>
    <definedName name="_xlnm.Print_Area" localSheetId="6">経費集計!$A$1:$M$33</definedName>
    <definedName name="_xlnm.Print_Area" localSheetId="5">市町村分担金内訳!$2:$15</definedName>
    <definedName name="_xlnm.Print_Area" localSheetId="4">組合分担金内訳!$2:$26</definedName>
    <definedName name="_xlnm.Print_Area" localSheetId="3">'廃棄物事業経費（歳出）'!$2:$34</definedName>
    <definedName name="_xlnm.Print_Area" localSheetId="2">'廃棄物事業経費（歳入）'!$2:$34</definedName>
    <definedName name="_xlnm.Print_Area" localSheetId="0">'廃棄物事業経費（市町村）'!$2:$26</definedName>
    <definedName name="_xlnm.Print_Area" localSheetId="1">'廃棄物事業経費（組合）'!$2:$15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D8" i="6"/>
  <c r="D9" i="6"/>
  <c r="D10" i="6"/>
  <c r="D11" i="6"/>
  <c r="D12" i="6"/>
  <c r="D13" i="6"/>
  <c r="D14" i="6"/>
  <c r="D15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I8" i="5"/>
  <c r="I14" i="5"/>
  <c r="I20" i="5"/>
  <c r="I26" i="5"/>
  <c r="H8" i="5"/>
  <c r="H9" i="5"/>
  <c r="H10" i="5"/>
  <c r="H11" i="5"/>
  <c r="H12" i="5"/>
  <c r="H13" i="5"/>
  <c r="I13" i="5" s="1"/>
  <c r="H14" i="5"/>
  <c r="H15" i="5"/>
  <c r="H16" i="5"/>
  <c r="H17" i="5"/>
  <c r="H18" i="5"/>
  <c r="H19" i="5"/>
  <c r="I19" i="5" s="1"/>
  <c r="H20" i="5"/>
  <c r="H21" i="5"/>
  <c r="H22" i="5"/>
  <c r="H23" i="5"/>
  <c r="H24" i="5"/>
  <c r="H25" i="5"/>
  <c r="I25" i="5" s="1"/>
  <c r="H26" i="5"/>
  <c r="G8" i="5"/>
  <c r="G9" i="5"/>
  <c r="I9" i="5" s="1"/>
  <c r="G10" i="5"/>
  <c r="I10" i="5" s="1"/>
  <c r="G11" i="5"/>
  <c r="I11" i="5" s="1"/>
  <c r="G12" i="5"/>
  <c r="I12" i="5" s="1"/>
  <c r="G13" i="5"/>
  <c r="G14" i="5"/>
  <c r="G15" i="5"/>
  <c r="I15" i="5" s="1"/>
  <c r="G16" i="5"/>
  <c r="I16" i="5" s="1"/>
  <c r="G17" i="5"/>
  <c r="I17" i="5" s="1"/>
  <c r="G18" i="5"/>
  <c r="I18" i="5" s="1"/>
  <c r="G19" i="5"/>
  <c r="G20" i="5"/>
  <c r="G21" i="5"/>
  <c r="I21" i="5" s="1"/>
  <c r="G22" i="5"/>
  <c r="I22" i="5" s="1"/>
  <c r="G23" i="5"/>
  <c r="I23" i="5" s="1"/>
  <c r="G24" i="5"/>
  <c r="I24" i="5" s="1"/>
  <c r="G25" i="5"/>
  <c r="G26" i="5"/>
  <c r="F11" i="5"/>
  <c r="F17" i="5"/>
  <c r="F23" i="5"/>
  <c r="E8" i="5"/>
  <c r="E9" i="5"/>
  <c r="E10" i="5"/>
  <c r="F10" i="5" s="1"/>
  <c r="E11" i="5"/>
  <c r="E12" i="5"/>
  <c r="E13" i="5"/>
  <c r="E14" i="5"/>
  <c r="E15" i="5"/>
  <c r="E16" i="5"/>
  <c r="F16" i="5" s="1"/>
  <c r="E17" i="5"/>
  <c r="E18" i="5"/>
  <c r="E19" i="5"/>
  <c r="E20" i="5"/>
  <c r="E21" i="5"/>
  <c r="E22" i="5"/>
  <c r="F22" i="5" s="1"/>
  <c r="E23" i="5"/>
  <c r="E24" i="5"/>
  <c r="E25" i="5"/>
  <c r="E26" i="5"/>
  <c r="D8" i="5"/>
  <c r="F8" i="5" s="1"/>
  <c r="D9" i="5"/>
  <c r="F9" i="5" s="1"/>
  <c r="D10" i="5"/>
  <c r="D11" i="5"/>
  <c r="D12" i="5"/>
  <c r="F12" i="5" s="1"/>
  <c r="D13" i="5"/>
  <c r="F13" i="5" s="1"/>
  <c r="D14" i="5"/>
  <c r="F14" i="5" s="1"/>
  <c r="D15" i="5"/>
  <c r="F15" i="5" s="1"/>
  <c r="D16" i="5"/>
  <c r="D17" i="5"/>
  <c r="D18" i="5"/>
  <c r="F18" i="5" s="1"/>
  <c r="D19" i="5"/>
  <c r="F19" i="5" s="1"/>
  <c r="D20" i="5"/>
  <c r="F20" i="5" s="1"/>
  <c r="D21" i="5"/>
  <c r="F21" i="5" s="1"/>
  <c r="D22" i="5"/>
  <c r="D23" i="5"/>
  <c r="D24" i="5"/>
  <c r="F24" i="5" s="1"/>
  <c r="D25" i="5"/>
  <c r="F25" i="5" s="1"/>
  <c r="D26" i="5"/>
  <c r="F26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A32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V11" i="4"/>
  <c r="BV29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Q8" i="4"/>
  <c r="BQ14" i="4"/>
  <c r="BQ20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I32" i="4"/>
  <c r="BG14" i="4"/>
  <c r="AY8" i="4"/>
  <c r="AY9" i="4"/>
  <c r="AY10" i="4"/>
  <c r="AY11" i="4"/>
  <c r="AY12" i="4"/>
  <c r="AY13" i="4"/>
  <c r="AY14" i="4"/>
  <c r="AY15" i="4"/>
  <c r="AY16" i="4"/>
  <c r="AY17" i="4"/>
  <c r="AY18" i="4"/>
  <c r="AY19" i="4"/>
  <c r="AY20" i="4"/>
  <c r="AY21" i="4"/>
  <c r="AY22" i="4"/>
  <c r="AY23" i="4"/>
  <c r="AY24" i="4"/>
  <c r="AY25" i="4"/>
  <c r="AY26" i="4"/>
  <c r="AY27" i="4"/>
  <c r="AY28" i="4"/>
  <c r="AY29" i="4"/>
  <c r="AY30" i="4"/>
  <c r="AY31" i="4"/>
  <c r="AY32" i="4"/>
  <c r="AY33" i="4"/>
  <c r="AY34" i="4"/>
  <c r="AT8" i="4"/>
  <c r="AT9" i="4"/>
  <c r="AT10" i="4"/>
  <c r="AT11" i="4"/>
  <c r="AT12" i="4"/>
  <c r="AT13" i="4"/>
  <c r="AT14" i="4"/>
  <c r="AN14" i="4" s="1"/>
  <c r="AT15" i="4"/>
  <c r="AT16" i="4"/>
  <c r="AT17" i="4"/>
  <c r="AT18" i="4"/>
  <c r="AT19" i="4"/>
  <c r="AT20" i="4"/>
  <c r="AT21" i="4"/>
  <c r="AT22" i="4"/>
  <c r="AT23" i="4"/>
  <c r="AT24" i="4"/>
  <c r="AT25" i="4"/>
  <c r="AT26" i="4"/>
  <c r="AN26" i="4" s="1"/>
  <c r="BG26" i="4" s="1"/>
  <c r="AT27" i="4"/>
  <c r="AT28" i="4"/>
  <c r="AT29" i="4"/>
  <c r="AT30" i="4"/>
  <c r="AT31" i="4"/>
  <c r="AT32" i="4"/>
  <c r="AT33" i="4"/>
  <c r="AT34" i="4"/>
  <c r="AO8" i="4"/>
  <c r="AO9" i="4"/>
  <c r="AN9" i="4" s="1"/>
  <c r="AO10" i="4"/>
  <c r="AO11" i="4"/>
  <c r="AN11" i="4" s="1"/>
  <c r="AO12" i="4"/>
  <c r="AO13" i="4"/>
  <c r="AN13" i="4" s="1"/>
  <c r="BG13" i="4" s="1"/>
  <c r="AO14" i="4"/>
  <c r="AO15" i="4"/>
  <c r="AN15" i="4" s="1"/>
  <c r="AO16" i="4"/>
  <c r="AO17" i="4"/>
  <c r="AN17" i="4" s="1"/>
  <c r="AO18" i="4"/>
  <c r="AO19" i="4"/>
  <c r="AN19" i="4" s="1"/>
  <c r="BG19" i="4" s="1"/>
  <c r="AO20" i="4"/>
  <c r="AO21" i="4"/>
  <c r="AN21" i="4" s="1"/>
  <c r="AO22" i="4"/>
  <c r="AO23" i="4"/>
  <c r="AN23" i="4" s="1"/>
  <c r="AO24" i="4"/>
  <c r="AO25" i="4"/>
  <c r="AN25" i="4" s="1"/>
  <c r="BG25" i="4" s="1"/>
  <c r="AO26" i="4"/>
  <c r="AO27" i="4"/>
  <c r="AN27" i="4" s="1"/>
  <c r="AO28" i="4"/>
  <c r="AO29" i="4"/>
  <c r="AN29" i="4" s="1"/>
  <c r="AO30" i="4"/>
  <c r="AO31" i="4"/>
  <c r="AN31" i="4" s="1"/>
  <c r="BG31" i="4" s="1"/>
  <c r="AO32" i="4"/>
  <c r="AO33" i="4"/>
  <c r="AN33" i="4" s="1"/>
  <c r="AO34" i="4"/>
  <c r="AN8" i="4"/>
  <c r="AN10" i="4"/>
  <c r="BG10" i="4" s="1"/>
  <c r="AN12" i="4"/>
  <c r="BG12" i="4" s="1"/>
  <c r="AN16" i="4"/>
  <c r="AN18" i="4"/>
  <c r="BG18" i="4" s="1"/>
  <c r="AN20" i="4"/>
  <c r="BG20" i="4" s="1"/>
  <c r="AN22" i="4"/>
  <c r="AN24" i="4"/>
  <c r="BG24" i="4" s="1"/>
  <c r="AN28" i="4"/>
  <c r="AN30" i="4"/>
  <c r="BG30" i="4" s="1"/>
  <c r="AN32" i="4"/>
  <c r="AN34" i="4"/>
  <c r="AG8" i="4"/>
  <c r="AG9" i="4"/>
  <c r="AF9" i="4" s="1"/>
  <c r="AG10" i="4"/>
  <c r="AG11" i="4"/>
  <c r="AF11" i="4" s="1"/>
  <c r="BH11" i="4" s="1"/>
  <c r="AG12" i="4"/>
  <c r="AG13" i="4"/>
  <c r="AF13" i="4" s="1"/>
  <c r="AG14" i="4"/>
  <c r="AG15" i="4"/>
  <c r="AF15" i="4" s="1"/>
  <c r="AG16" i="4"/>
  <c r="AG17" i="4"/>
  <c r="AF17" i="4" s="1"/>
  <c r="AG18" i="4"/>
  <c r="AG19" i="4"/>
  <c r="AF19" i="4" s="1"/>
  <c r="AG20" i="4"/>
  <c r="AG21" i="4"/>
  <c r="AF21" i="4" s="1"/>
  <c r="AG22" i="4"/>
  <c r="AG23" i="4"/>
  <c r="AF23" i="4" s="1"/>
  <c r="AG24" i="4"/>
  <c r="AG25" i="4"/>
  <c r="AF25" i="4" s="1"/>
  <c r="AG26" i="4"/>
  <c r="AG27" i="4"/>
  <c r="AF27" i="4" s="1"/>
  <c r="AG28" i="4"/>
  <c r="AG29" i="4"/>
  <c r="AF29" i="4" s="1"/>
  <c r="BH29" i="4" s="1"/>
  <c r="AG30" i="4"/>
  <c r="AG31" i="4"/>
  <c r="AF31" i="4" s="1"/>
  <c r="AG32" i="4"/>
  <c r="AG33" i="4"/>
  <c r="AF33" i="4" s="1"/>
  <c r="AG34" i="4"/>
  <c r="AF8" i="4"/>
  <c r="AF10" i="4"/>
  <c r="AF12" i="4"/>
  <c r="AF14" i="4"/>
  <c r="AF16" i="4"/>
  <c r="AF18" i="4"/>
  <c r="AF20" i="4"/>
  <c r="AF22" i="4"/>
  <c r="AF24" i="4"/>
  <c r="AF26" i="4"/>
  <c r="AF28" i="4"/>
  <c r="AF30" i="4"/>
  <c r="AF32" i="4"/>
  <c r="AF34" i="4"/>
  <c r="W8" i="4"/>
  <c r="CA8" i="4" s="1"/>
  <c r="W9" i="4"/>
  <c r="CA9" i="4" s="1"/>
  <c r="W10" i="4"/>
  <c r="CA10" i="4" s="1"/>
  <c r="W11" i="4"/>
  <c r="CA11" i="4" s="1"/>
  <c r="W12" i="4"/>
  <c r="CA12" i="4" s="1"/>
  <c r="W13" i="4"/>
  <c r="CA13" i="4" s="1"/>
  <c r="W14" i="4"/>
  <c r="CA14" i="4" s="1"/>
  <c r="W15" i="4"/>
  <c r="CA15" i="4" s="1"/>
  <c r="W16" i="4"/>
  <c r="CA16" i="4" s="1"/>
  <c r="W17" i="4"/>
  <c r="CA17" i="4" s="1"/>
  <c r="W18" i="4"/>
  <c r="CA18" i="4" s="1"/>
  <c r="W19" i="4"/>
  <c r="CA19" i="4" s="1"/>
  <c r="W20" i="4"/>
  <c r="CA20" i="4" s="1"/>
  <c r="W21" i="4"/>
  <c r="CA21" i="4" s="1"/>
  <c r="W22" i="4"/>
  <c r="CA22" i="4" s="1"/>
  <c r="W23" i="4"/>
  <c r="CA23" i="4" s="1"/>
  <c r="W24" i="4"/>
  <c r="CA24" i="4" s="1"/>
  <c r="W25" i="4"/>
  <c r="CA25" i="4" s="1"/>
  <c r="W26" i="4"/>
  <c r="CA26" i="4" s="1"/>
  <c r="W27" i="4"/>
  <c r="CA27" i="4" s="1"/>
  <c r="W28" i="4"/>
  <c r="CA28" i="4" s="1"/>
  <c r="W29" i="4"/>
  <c r="CA29" i="4" s="1"/>
  <c r="W30" i="4"/>
  <c r="CA30" i="4" s="1"/>
  <c r="W31" i="4"/>
  <c r="CA31" i="4" s="1"/>
  <c r="W32" i="4"/>
  <c r="W33" i="4"/>
  <c r="CA33" i="4" s="1"/>
  <c r="W34" i="4"/>
  <c r="CA34" i="4" s="1"/>
  <c r="R8" i="4"/>
  <c r="BV8" i="4" s="1"/>
  <c r="R9" i="4"/>
  <c r="BV9" i="4" s="1"/>
  <c r="R10" i="4"/>
  <c r="BV10" i="4" s="1"/>
  <c r="R11" i="4"/>
  <c r="R12" i="4"/>
  <c r="BV12" i="4" s="1"/>
  <c r="R13" i="4"/>
  <c r="BV13" i="4" s="1"/>
  <c r="R14" i="4"/>
  <c r="R15" i="4"/>
  <c r="BV15" i="4" s="1"/>
  <c r="R16" i="4"/>
  <c r="BV16" i="4" s="1"/>
  <c r="R17" i="4"/>
  <c r="BV17" i="4" s="1"/>
  <c r="R18" i="4"/>
  <c r="BV18" i="4" s="1"/>
  <c r="R19" i="4"/>
  <c r="BV19" i="4" s="1"/>
  <c r="R20" i="4"/>
  <c r="R21" i="4"/>
  <c r="R22" i="4"/>
  <c r="BV22" i="4" s="1"/>
  <c r="R23" i="4"/>
  <c r="BV23" i="4" s="1"/>
  <c r="R24" i="4"/>
  <c r="BV24" i="4" s="1"/>
  <c r="R25" i="4"/>
  <c r="BV25" i="4" s="1"/>
  <c r="R26" i="4"/>
  <c r="R27" i="4"/>
  <c r="R28" i="4"/>
  <c r="BV28" i="4" s="1"/>
  <c r="R29" i="4"/>
  <c r="R30" i="4"/>
  <c r="BV30" i="4" s="1"/>
  <c r="R31" i="4"/>
  <c r="BV31" i="4" s="1"/>
  <c r="R32" i="4"/>
  <c r="BV32" i="4" s="1"/>
  <c r="R33" i="4"/>
  <c r="R34" i="4"/>
  <c r="BV34" i="4" s="1"/>
  <c r="M8" i="4"/>
  <c r="M9" i="4"/>
  <c r="BQ9" i="4" s="1"/>
  <c r="M10" i="4"/>
  <c r="BQ10" i="4" s="1"/>
  <c r="M11" i="4"/>
  <c r="M12" i="4"/>
  <c r="M13" i="4"/>
  <c r="BQ13" i="4" s="1"/>
  <c r="M14" i="4"/>
  <c r="M15" i="4"/>
  <c r="BQ15" i="4" s="1"/>
  <c r="M16" i="4"/>
  <c r="BQ16" i="4" s="1"/>
  <c r="M17" i="4"/>
  <c r="M18" i="4"/>
  <c r="M19" i="4"/>
  <c r="BQ19" i="4" s="1"/>
  <c r="M20" i="4"/>
  <c r="M21" i="4"/>
  <c r="BQ21" i="4" s="1"/>
  <c r="M22" i="4"/>
  <c r="BQ22" i="4" s="1"/>
  <c r="M23" i="4"/>
  <c r="BQ23" i="4" s="1"/>
  <c r="M24" i="4"/>
  <c r="M25" i="4"/>
  <c r="BQ25" i="4" s="1"/>
  <c r="M26" i="4"/>
  <c r="BQ26" i="4" s="1"/>
  <c r="M27" i="4"/>
  <c r="BQ27" i="4" s="1"/>
  <c r="M28" i="4"/>
  <c r="BQ28" i="4" s="1"/>
  <c r="M29" i="4"/>
  <c r="BQ29" i="4" s="1"/>
  <c r="M30" i="4"/>
  <c r="M31" i="4"/>
  <c r="BQ31" i="4" s="1"/>
  <c r="M32" i="4"/>
  <c r="BQ32" i="4" s="1"/>
  <c r="M33" i="4"/>
  <c r="BQ33" i="4" s="1"/>
  <c r="M34" i="4"/>
  <c r="BQ34" i="4" s="1"/>
  <c r="L8" i="4"/>
  <c r="BP8" i="4" s="1"/>
  <c r="L9" i="4"/>
  <c r="BP9" i="4" s="1"/>
  <c r="L13" i="4"/>
  <c r="BP13" i="4" s="1"/>
  <c r="L15" i="4"/>
  <c r="L16" i="4"/>
  <c r="BP16" i="4" s="1"/>
  <c r="L22" i="4"/>
  <c r="BP22" i="4" s="1"/>
  <c r="L23" i="4"/>
  <c r="BP23" i="4" s="1"/>
  <c r="L28" i="4"/>
  <c r="BP28" i="4" s="1"/>
  <c r="L29" i="4"/>
  <c r="AE29" i="4" s="1"/>
  <c r="L31" i="4"/>
  <c r="BP31" i="4" s="1"/>
  <c r="E8" i="4"/>
  <c r="BI8" i="4" s="1"/>
  <c r="E9" i="4"/>
  <c r="BI9" i="4" s="1"/>
  <c r="E10" i="4"/>
  <c r="E11" i="4"/>
  <c r="E12" i="4"/>
  <c r="E13" i="4"/>
  <c r="BI13" i="4" s="1"/>
  <c r="E14" i="4"/>
  <c r="BI14" i="4" s="1"/>
  <c r="E15" i="4"/>
  <c r="BI15" i="4" s="1"/>
  <c r="E16" i="4"/>
  <c r="E17" i="4"/>
  <c r="E18" i="4"/>
  <c r="E19" i="4"/>
  <c r="BI19" i="4" s="1"/>
  <c r="E20" i="4"/>
  <c r="BI20" i="4" s="1"/>
  <c r="E21" i="4"/>
  <c r="BI21" i="4" s="1"/>
  <c r="E22" i="4"/>
  <c r="E23" i="4"/>
  <c r="E24" i="4"/>
  <c r="E25" i="4"/>
  <c r="BI25" i="4" s="1"/>
  <c r="E26" i="4"/>
  <c r="BI26" i="4" s="1"/>
  <c r="E27" i="4"/>
  <c r="BI27" i="4" s="1"/>
  <c r="E28" i="4"/>
  <c r="BI28" i="4" s="1"/>
  <c r="E29" i="4"/>
  <c r="E30" i="4"/>
  <c r="E31" i="4"/>
  <c r="BI31" i="4" s="1"/>
  <c r="E32" i="4"/>
  <c r="D32" i="4" s="1"/>
  <c r="E33" i="4"/>
  <c r="BI33" i="4" s="1"/>
  <c r="E34" i="4"/>
  <c r="BI34" i="4" s="1"/>
  <c r="D9" i="4"/>
  <c r="AE9" i="4" s="1"/>
  <c r="D11" i="4"/>
  <c r="D13" i="4"/>
  <c r="D14" i="4"/>
  <c r="D15" i="4"/>
  <c r="D17" i="4"/>
  <c r="D19" i="4"/>
  <c r="BH19" i="4" s="1"/>
  <c r="D20" i="4"/>
  <c r="D21" i="4"/>
  <c r="D23" i="4"/>
  <c r="D25" i="4"/>
  <c r="BH25" i="4" s="1"/>
  <c r="D26" i="4"/>
  <c r="D27" i="4"/>
  <c r="D28" i="4"/>
  <c r="D29" i="4"/>
  <c r="D33" i="4"/>
  <c r="BH33" i="4" s="1"/>
  <c r="D34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W9" i="3"/>
  <c r="W10" i="3"/>
  <c r="W11" i="3"/>
  <c r="W15" i="3"/>
  <c r="W17" i="3"/>
  <c r="W32" i="3"/>
  <c r="W33" i="3"/>
  <c r="N8" i="3"/>
  <c r="N9" i="3"/>
  <c r="M9" i="3" s="1"/>
  <c r="N10" i="3"/>
  <c r="N11" i="3"/>
  <c r="N12" i="3"/>
  <c r="N13" i="3"/>
  <c r="M13" i="3" s="1"/>
  <c r="N14" i="3"/>
  <c r="N15" i="3"/>
  <c r="M15" i="3" s="1"/>
  <c r="N16" i="3"/>
  <c r="N17" i="3"/>
  <c r="N18" i="3"/>
  <c r="N19" i="3"/>
  <c r="N20" i="3"/>
  <c r="M20" i="3" s="1"/>
  <c r="V20" i="3" s="1"/>
  <c r="N21" i="3"/>
  <c r="M21" i="3" s="1"/>
  <c r="N22" i="3"/>
  <c r="N23" i="3"/>
  <c r="N24" i="3"/>
  <c r="N25" i="3"/>
  <c r="M25" i="3" s="1"/>
  <c r="N26" i="3"/>
  <c r="W26" i="3" s="1"/>
  <c r="N27" i="3"/>
  <c r="M27" i="3" s="1"/>
  <c r="N28" i="3"/>
  <c r="M28" i="3" s="1"/>
  <c r="N29" i="3"/>
  <c r="M29" i="3" s="1"/>
  <c r="N30" i="3"/>
  <c r="N31" i="3"/>
  <c r="M31" i="3" s="1"/>
  <c r="N32" i="3"/>
  <c r="N33" i="3"/>
  <c r="M33" i="3" s="1"/>
  <c r="N34" i="3"/>
  <c r="M10" i="3"/>
  <c r="M11" i="3"/>
  <c r="M12" i="3"/>
  <c r="V12" i="3" s="1"/>
  <c r="M16" i="3"/>
  <c r="M17" i="3"/>
  <c r="M18" i="3"/>
  <c r="M19" i="3"/>
  <c r="M22" i="3"/>
  <c r="M23" i="3"/>
  <c r="M24" i="3"/>
  <c r="M30" i="3"/>
  <c r="M32" i="3"/>
  <c r="M34" i="3"/>
  <c r="E8" i="3"/>
  <c r="E9" i="3"/>
  <c r="D9" i="3" s="1"/>
  <c r="V9" i="3" s="1"/>
  <c r="E10" i="3"/>
  <c r="E11" i="3"/>
  <c r="E12" i="3"/>
  <c r="W12" i="3" s="1"/>
  <c r="E13" i="3"/>
  <c r="E14" i="3"/>
  <c r="E15" i="3"/>
  <c r="D15" i="3" s="1"/>
  <c r="V15" i="3" s="1"/>
  <c r="E16" i="3"/>
  <c r="W16" i="3" s="1"/>
  <c r="E17" i="3"/>
  <c r="E18" i="3"/>
  <c r="W18" i="3" s="1"/>
  <c r="E19" i="3"/>
  <c r="D19" i="3" s="1"/>
  <c r="V19" i="3" s="1"/>
  <c r="E20" i="3"/>
  <c r="W20" i="3" s="1"/>
  <c r="E21" i="3"/>
  <c r="D21" i="3" s="1"/>
  <c r="V21" i="3" s="1"/>
  <c r="E22" i="3"/>
  <c r="W22" i="3" s="1"/>
  <c r="E23" i="3"/>
  <c r="W23" i="3" s="1"/>
  <c r="E24" i="3"/>
  <c r="W24" i="3" s="1"/>
  <c r="E25" i="3"/>
  <c r="W25" i="3" s="1"/>
  <c r="E26" i="3"/>
  <c r="E27" i="3"/>
  <c r="D27" i="3" s="1"/>
  <c r="V27" i="3" s="1"/>
  <c r="E28" i="3"/>
  <c r="W28" i="3" s="1"/>
  <c r="E29" i="3"/>
  <c r="W29" i="3" s="1"/>
  <c r="E30" i="3"/>
  <c r="W30" i="3" s="1"/>
  <c r="E31" i="3"/>
  <c r="W31" i="3" s="1"/>
  <c r="E32" i="3"/>
  <c r="E33" i="3"/>
  <c r="D33" i="3" s="1"/>
  <c r="V33" i="3" s="1"/>
  <c r="E34" i="3"/>
  <c r="W34" i="3" s="1"/>
  <c r="D8" i="3"/>
  <c r="D10" i="3"/>
  <c r="V10" i="3" s="1"/>
  <c r="D11" i="3"/>
  <c r="V11" i="3" s="1"/>
  <c r="D12" i="3"/>
  <c r="D14" i="3"/>
  <c r="D16" i="3"/>
  <c r="V16" i="3" s="1"/>
  <c r="D17" i="3"/>
  <c r="V17" i="3" s="1"/>
  <c r="D18" i="3"/>
  <c r="V18" i="3" s="1"/>
  <c r="D20" i="3"/>
  <c r="D22" i="3"/>
  <c r="V22" i="3" s="1"/>
  <c r="D23" i="3"/>
  <c r="V23" i="3" s="1"/>
  <c r="D24" i="3"/>
  <c r="V24" i="3" s="1"/>
  <c r="D25" i="3"/>
  <c r="D26" i="3"/>
  <c r="D30" i="3"/>
  <c r="V30" i="3" s="1"/>
  <c r="D32" i="3"/>
  <c r="V32" i="3" s="1"/>
  <c r="DI8" i="2"/>
  <c r="DI9" i="2"/>
  <c r="DI10" i="2"/>
  <c r="DI11" i="2"/>
  <c r="DI12" i="2"/>
  <c r="DI13" i="2"/>
  <c r="DI14" i="2"/>
  <c r="DI15" i="2"/>
  <c r="DH8" i="2"/>
  <c r="DH9" i="2"/>
  <c r="DH10" i="2"/>
  <c r="DH11" i="2"/>
  <c r="DH12" i="2"/>
  <c r="DH13" i="2"/>
  <c r="DH14" i="2"/>
  <c r="DH15" i="2"/>
  <c r="DF8" i="2"/>
  <c r="DF9" i="2"/>
  <c r="DF10" i="2"/>
  <c r="DF11" i="2"/>
  <c r="DF12" i="2"/>
  <c r="DF13" i="2"/>
  <c r="DF14" i="2"/>
  <c r="DF15" i="2"/>
  <c r="DE8" i="2"/>
  <c r="DE9" i="2"/>
  <c r="DE10" i="2"/>
  <c r="DE11" i="2"/>
  <c r="DE12" i="2"/>
  <c r="DE13" i="2"/>
  <c r="DE14" i="2"/>
  <c r="DE15" i="2"/>
  <c r="DD8" i="2"/>
  <c r="DD9" i="2"/>
  <c r="DD10" i="2"/>
  <c r="DD11" i="2"/>
  <c r="DD12" i="2"/>
  <c r="DD13" i="2"/>
  <c r="DD14" i="2"/>
  <c r="DD15" i="2"/>
  <c r="DC8" i="2"/>
  <c r="DC9" i="2"/>
  <c r="DC10" i="2"/>
  <c r="DC11" i="2"/>
  <c r="DC12" i="2"/>
  <c r="DC13" i="2"/>
  <c r="DC14" i="2"/>
  <c r="DC15" i="2"/>
  <c r="DB10" i="2"/>
  <c r="DA8" i="2"/>
  <c r="DA9" i="2"/>
  <c r="DA10" i="2"/>
  <c r="DA11" i="2"/>
  <c r="DA12" i="2"/>
  <c r="DA13" i="2"/>
  <c r="DA14" i="2"/>
  <c r="DA15" i="2"/>
  <c r="CZ8" i="2"/>
  <c r="CZ9" i="2"/>
  <c r="CZ10" i="2"/>
  <c r="CZ11" i="2"/>
  <c r="CZ12" i="2"/>
  <c r="CZ13" i="2"/>
  <c r="CZ14" i="2"/>
  <c r="CZ15" i="2"/>
  <c r="CY8" i="2"/>
  <c r="CY9" i="2"/>
  <c r="CY10" i="2"/>
  <c r="CY11" i="2"/>
  <c r="CY12" i="2"/>
  <c r="CY13" i="2"/>
  <c r="CY14" i="2"/>
  <c r="CY15" i="2"/>
  <c r="CX8" i="2"/>
  <c r="CX9" i="2"/>
  <c r="CX10" i="2"/>
  <c r="CX11" i="2"/>
  <c r="CX12" i="2"/>
  <c r="CX13" i="2"/>
  <c r="CX14" i="2"/>
  <c r="CX15" i="2"/>
  <c r="CW12" i="2"/>
  <c r="CW13" i="2"/>
  <c r="CV8" i="2"/>
  <c r="CV9" i="2"/>
  <c r="CV10" i="2"/>
  <c r="CV11" i="2"/>
  <c r="CV12" i="2"/>
  <c r="CV13" i="2"/>
  <c r="CV14" i="2"/>
  <c r="CV15" i="2"/>
  <c r="CU8" i="2"/>
  <c r="CU9" i="2"/>
  <c r="CU10" i="2"/>
  <c r="CU11" i="2"/>
  <c r="CU12" i="2"/>
  <c r="CU13" i="2"/>
  <c r="CU14" i="2"/>
  <c r="CU15" i="2"/>
  <c r="CT8" i="2"/>
  <c r="CT9" i="2"/>
  <c r="CT10" i="2"/>
  <c r="CT11" i="2"/>
  <c r="CT12" i="2"/>
  <c r="CT13" i="2"/>
  <c r="CT14" i="2"/>
  <c r="CT15" i="2"/>
  <c r="CS8" i="2"/>
  <c r="CS9" i="2"/>
  <c r="CS10" i="2"/>
  <c r="CS11" i="2"/>
  <c r="CS12" i="2"/>
  <c r="CS13" i="2"/>
  <c r="CS14" i="2"/>
  <c r="CS15" i="2"/>
  <c r="CR15" i="2"/>
  <c r="CO8" i="2"/>
  <c r="CO9" i="2"/>
  <c r="CO10" i="2"/>
  <c r="CO11" i="2"/>
  <c r="CO12" i="2"/>
  <c r="CO13" i="2"/>
  <c r="CO14" i="2"/>
  <c r="CO15" i="2"/>
  <c r="CN8" i="2"/>
  <c r="CN9" i="2"/>
  <c r="CN10" i="2"/>
  <c r="CN11" i="2"/>
  <c r="CN12" i="2"/>
  <c r="CN13" i="2"/>
  <c r="CN14" i="2"/>
  <c r="CN15" i="2"/>
  <c r="CM8" i="2"/>
  <c r="CM9" i="2"/>
  <c r="CM10" i="2"/>
  <c r="CM11" i="2"/>
  <c r="CM12" i="2"/>
  <c r="CM13" i="2"/>
  <c r="CM14" i="2"/>
  <c r="CM15" i="2"/>
  <c r="CL8" i="2"/>
  <c r="CL9" i="2"/>
  <c r="CL10" i="2"/>
  <c r="CL11" i="2"/>
  <c r="CL12" i="2"/>
  <c r="CL13" i="2"/>
  <c r="CL14" i="2"/>
  <c r="CL15" i="2"/>
  <c r="CK8" i="2"/>
  <c r="CK9" i="2"/>
  <c r="CK10" i="2"/>
  <c r="CK11" i="2"/>
  <c r="CK12" i="2"/>
  <c r="CK13" i="2"/>
  <c r="CK14" i="2"/>
  <c r="CK15" i="2"/>
  <c r="CJ12" i="2"/>
  <c r="CJ13" i="2"/>
  <c r="CH9" i="2"/>
  <c r="BZ8" i="2"/>
  <c r="BZ9" i="2"/>
  <c r="BZ10" i="2"/>
  <c r="BZ11" i="2"/>
  <c r="BZ12" i="2"/>
  <c r="DB12" i="2" s="1"/>
  <c r="BZ13" i="2"/>
  <c r="DB13" i="2" s="1"/>
  <c r="BZ14" i="2"/>
  <c r="BZ15" i="2"/>
  <c r="BU8" i="2"/>
  <c r="BU9" i="2"/>
  <c r="BU10" i="2"/>
  <c r="BU11" i="2"/>
  <c r="BU12" i="2"/>
  <c r="BU13" i="2"/>
  <c r="BU14" i="2"/>
  <c r="BU15" i="2"/>
  <c r="BP8" i="2"/>
  <c r="BO8" i="2" s="1"/>
  <c r="CQ8" i="2" s="1"/>
  <c r="BP9" i="2"/>
  <c r="BO9" i="2" s="1"/>
  <c r="BP10" i="2"/>
  <c r="CR10" i="2" s="1"/>
  <c r="BP11" i="2"/>
  <c r="CR11" i="2" s="1"/>
  <c r="BP12" i="2"/>
  <c r="BP13" i="2"/>
  <c r="BP14" i="2"/>
  <c r="BO14" i="2" s="1"/>
  <c r="CQ14" i="2" s="1"/>
  <c r="BP15" i="2"/>
  <c r="BO15" i="2" s="1"/>
  <c r="BO12" i="2"/>
  <c r="CH12" i="2" s="1"/>
  <c r="BO13" i="2"/>
  <c r="CH13" i="2" s="1"/>
  <c r="BH8" i="2"/>
  <c r="BH9" i="2"/>
  <c r="BH10" i="2"/>
  <c r="BH11" i="2"/>
  <c r="BH12" i="2"/>
  <c r="BH13" i="2"/>
  <c r="BH14" i="2"/>
  <c r="BH15" i="2"/>
  <c r="BG8" i="2"/>
  <c r="CI8" i="2" s="1"/>
  <c r="BG9" i="2"/>
  <c r="BG12" i="2"/>
  <c r="BG13" i="2"/>
  <c r="BG14" i="2"/>
  <c r="BG15" i="2"/>
  <c r="AX8" i="2"/>
  <c r="DB8" i="2" s="1"/>
  <c r="AX9" i="2"/>
  <c r="DB9" i="2" s="1"/>
  <c r="AX10" i="2"/>
  <c r="AX11" i="2"/>
  <c r="DB11" i="2" s="1"/>
  <c r="AX12" i="2"/>
  <c r="AX13" i="2"/>
  <c r="AX14" i="2"/>
  <c r="DB14" i="2" s="1"/>
  <c r="AX15" i="2"/>
  <c r="DB15" i="2" s="1"/>
  <c r="AS8" i="2"/>
  <c r="AM8" i="2" s="1"/>
  <c r="AS9" i="2"/>
  <c r="AM9" i="2" s="1"/>
  <c r="BF9" i="2" s="1"/>
  <c r="AS10" i="2"/>
  <c r="AS11" i="2"/>
  <c r="AS12" i="2"/>
  <c r="AS13" i="2"/>
  <c r="AS14" i="2"/>
  <c r="AM14" i="2" s="1"/>
  <c r="AS15" i="2"/>
  <c r="AM15" i="2" s="1"/>
  <c r="BF15" i="2" s="1"/>
  <c r="AN8" i="2"/>
  <c r="AN9" i="2"/>
  <c r="AN10" i="2"/>
  <c r="AN11" i="2"/>
  <c r="AN12" i="2"/>
  <c r="AM12" i="2" s="1"/>
  <c r="AN13" i="2"/>
  <c r="AM13" i="2" s="1"/>
  <c r="BF13" i="2" s="1"/>
  <c r="DJ13" i="2" s="1"/>
  <c r="AN14" i="2"/>
  <c r="AN15" i="2"/>
  <c r="AM10" i="2"/>
  <c r="BF10" i="2" s="1"/>
  <c r="AF8" i="2"/>
  <c r="AE8" i="2" s="1"/>
  <c r="AF9" i="2"/>
  <c r="AE9" i="2" s="1"/>
  <c r="AF10" i="2"/>
  <c r="AF11" i="2"/>
  <c r="AF12" i="2"/>
  <c r="AF13" i="2"/>
  <c r="AF14" i="2"/>
  <c r="AE14" i="2" s="1"/>
  <c r="AF15" i="2"/>
  <c r="AE15" i="2" s="1"/>
  <c r="AE10" i="2"/>
  <c r="AE11" i="2"/>
  <c r="AE12" i="2"/>
  <c r="BF12" i="2" s="1"/>
  <c r="AE13" i="2"/>
  <c r="AD8" i="2"/>
  <c r="AD9" i="2"/>
  <c r="AD10" i="2"/>
  <c r="AD11" i="2"/>
  <c r="AD12" i="2"/>
  <c r="AD13" i="2"/>
  <c r="AD14" i="2"/>
  <c r="AD15" i="2"/>
  <c r="AC8" i="2"/>
  <c r="AC9" i="2"/>
  <c r="AC10" i="2"/>
  <c r="AC11" i="2"/>
  <c r="AC12" i="2"/>
  <c r="AC13" i="2"/>
  <c r="AC14" i="2"/>
  <c r="AC15" i="2"/>
  <c r="AB8" i="2"/>
  <c r="AB9" i="2"/>
  <c r="AB10" i="2"/>
  <c r="AB11" i="2"/>
  <c r="AB12" i="2"/>
  <c r="AB13" i="2"/>
  <c r="AB14" i="2"/>
  <c r="AB15" i="2"/>
  <c r="AA8" i="2"/>
  <c r="AA9" i="2"/>
  <c r="AA10" i="2"/>
  <c r="AA11" i="2"/>
  <c r="AA12" i="2"/>
  <c r="AA13" i="2"/>
  <c r="AA14" i="2"/>
  <c r="AA15" i="2"/>
  <c r="Z8" i="2"/>
  <c r="Z9" i="2"/>
  <c r="Z10" i="2"/>
  <c r="Z11" i="2"/>
  <c r="Z12" i="2"/>
  <c r="Z13" i="2"/>
  <c r="Z14" i="2"/>
  <c r="Z15" i="2"/>
  <c r="Y8" i="2"/>
  <c r="Y9" i="2"/>
  <c r="Y10" i="2"/>
  <c r="Y11" i="2"/>
  <c r="Y12" i="2"/>
  <c r="Y13" i="2"/>
  <c r="Y14" i="2"/>
  <c r="Y15" i="2"/>
  <c r="X8" i="2"/>
  <c r="X9" i="2"/>
  <c r="X10" i="2"/>
  <c r="X11" i="2"/>
  <c r="X12" i="2"/>
  <c r="X13" i="2"/>
  <c r="X14" i="2"/>
  <c r="X15" i="2"/>
  <c r="W8" i="2"/>
  <c r="W9" i="2"/>
  <c r="W14" i="2"/>
  <c r="W15" i="2"/>
  <c r="N8" i="2"/>
  <c r="N9" i="2"/>
  <c r="N10" i="2"/>
  <c r="M10" i="2" s="1"/>
  <c r="N11" i="2"/>
  <c r="M11" i="2" s="1"/>
  <c r="N12" i="2"/>
  <c r="N13" i="2"/>
  <c r="N14" i="2"/>
  <c r="N15" i="2"/>
  <c r="M8" i="2"/>
  <c r="M9" i="2"/>
  <c r="M12" i="2"/>
  <c r="M13" i="2"/>
  <c r="M14" i="2"/>
  <c r="M15" i="2"/>
  <c r="E8" i="2"/>
  <c r="E9" i="2"/>
  <c r="E10" i="2"/>
  <c r="E11" i="2"/>
  <c r="W11" i="2" s="1"/>
  <c r="E12" i="2"/>
  <c r="E13" i="2"/>
  <c r="E14" i="2"/>
  <c r="E15" i="2"/>
  <c r="D8" i="2"/>
  <c r="D9" i="2"/>
  <c r="V9" i="2" s="1"/>
  <c r="D10" i="2"/>
  <c r="V10" i="2" s="1"/>
  <c r="D11" i="2"/>
  <c r="V11" i="2" s="1"/>
  <c r="D14" i="2"/>
  <c r="V14" i="2" s="1"/>
  <c r="D15" i="2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W13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R9" i="1"/>
  <c r="CR13" i="1"/>
  <c r="CR15" i="1"/>
  <c r="CR21" i="1"/>
  <c r="CR25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J18" i="1"/>
  <c r="CI17" i="1"/>
  <c r="BZ8" i="1"/>
  <c r="BZ9" i="1"/>
  <c r="DB9" i="1" s="1"/>
  <c r="BZ10" i="1"/>
  <c r="DB10" i="1" s="1"/>
  <c r="BZ11" i="1"/>
  <c r="BZ12" i="1"/>
  <c r="BZ13" i="1"/>
  <c r="DB13" i="1" s="1"/>
  <c r="BZ14" i="1"/>
  <c r="BZ15" i="1"/>
  <c r="DB15" i="1" s="1"/>
  <c r="BZ16" i="1"/>
  <c r="DB16" i="1" s="1"/>
  <c r="BZ17" i="1"/>
  <c r="BZ18" i="1"/>
  <c r="BZ19" i="1"/>
  <c r="DB19" i="1" s="1"/>
  <c r="BZ20" i="1"/>
  <c r="BZ21" i="1"/>
  <c r="DB21" i="1" s="1"/>
  <c r="BZ22" i="1"/>
  <c r="DB22" i="1" s="1"/>
  <c r="BZ23" i="1"/>
  <c r="BZ24" i="1"/>
  <c r="BZ25" i="1"/>
  <c r="DB25" i="1" s="1"/>
  <c r="BZ26" i="1"/>
  <c r="BU8" i="1"/>
  <c r="CW8" i="1" s="1"/>
  <c r="BU9" i="1"/>
  <c r="BU10" i="1"/>
  <c r="CW10" i="1" s="1"/>
  <c r="BU11" i="1"/>
  <c r="BU12" i="1"/>
  <c r="CW12" i="1" s="1"/>
  <c r="BU13" i="1"/>
  <c r="BU14" i="1"/>
  <c r="CW14" i="1" s="1"/>
  <c r="BU15" i="1"/>
  <c r="BU16" i="1"/>
  <c r="CW16" i="1" s="1"/>
  <c r="BU17" i="1"/>
  <c r="BU18" i="1"/>
  <c r="CW18" i="1" s="1"/>
  <c r="BU19" i="1"/>
  <c r="CW19" i="1" s="1"/>
  <c r="BU20" i="1"/>
  <c r="CW20" i="1" s="1"/>
  <c r="BU21" i="1"/>
  <c r="BU22" i="1"/>
  <c r="CW22" i="1" s="1"/>
  <c r="BU23" i="1"/>
  <c r="BU24" i="1"/>
  <c r="CW24" i="1" s="1"/>
  <c r="BU25" i="1"/>
  <c r="CW25" i="1" s="1"/>
  <c r="BU26" i="1"/>
  <c r="CW26" i="1" s="1"/>
  <c r="BP8" i="1"/>
  <c r="CR8" i="1" s="1"/>
  <c r="BP9" i="1"/>
  <c r="BP10" i="1"/>
  <c r="BP11" i="1"/>
  <c r="CR11" i="1" s="1"/>
  <c r="BP12" i="1"/>
  <c r="BP13" i="1"/>
  <c r="BO13" i="1" s="1"/>
  <c r="BP14" i="1"/>
  <c r="CR14" i="1" s="1"/>
  <c r="BP15" i="1"/>
  <c r="BP16" i="1"/>
  <c r="BP17" i="1"/>
  <c r="CR17" i="1" s="1"/>
  <c r="BP18" i="1"/>
  <c r="BP19" i="1"/>
  <c r="CR19" i="1" s="1"/>
  <c r="BP20" i="1"/>
  <c r="CR20" i="1" s="1"/>
  <c r="BP21" i="1"/>
  <c r="BP22" i="1"/>
  <c r="BP23" i="1"/>
  <c r="CR23" i="1" s="1"/>
  <c r="BP24" i="1"/>
  <c r="BP25" i="1"/>
  <c r="BO25" i="1" s="1"/>
  <c r="BP26" i="1"/>
  <c r="CR26" i="1" s="1"/>
  <c r="BO10" i="1"/>
  <c r="BO12" i="1"/>
  <c r="CH12" i="1" s="1"/>
  <c r="BO16" i="1"/>
  <c r="BO22" i="1"/>
  <c r="BH8" i="1"/>
  <c r="BH9" i="1"/>
  <c r="BH10" i="1"/>
  <c r="CJ10" i="1" s="1"/>
  <c r="BH11" i="1"/>
  <c r="CJ11" i="1" s="1"/>
  <c r="BH12" i="1"/>
  <c r="BG12" i="1" s="1"/>
  <c r="CI12" i="1" s="1"/>
  <c r="BH13" i="1"/>
  <c r="BH14" i="1"/>
  <c r="BH15" i="1"/>
  <c r="BH16" i="1"/>
  <c r="CJ16" i="1" s="1"/>
  <c r="BH17" i="1"/>
  <c r="CJ17" i="1" s="1"/>
  <c r="BH18" i="1"/>
  <c r="BG18" i="1" s="1"/>
  <c r="CI18" i="1" s="1"/>
  <c r="BH19" i="1"/>
  <c r="BH20" i="1"/>
  <c r="BH21" i="1"/>
  <c r="BH22" i="1"/>
  <c r="CJ22" i="1" s="1"/>
  <c r="BH23" i="1"/>
  <c r="CJ23" i="1" s="1"/>
  <c r="BH24" i="1"/>
  <c r="BG24" i="1" s="1"/>
  <c r="CI24" i="1" s="1"/>
  <c r="BH25" i="1"/>
  <c r="BH26" i="1"/>
  <c r="BG8" i="1"/>
  <c r="BG9" i="1"/>
  <c r="CI9" i="1" s="1"/>
  <c r="BG11" i="1"/>
  <c r="CI11" i="1" s="1"/>
  <c r="BG13" i="1"/>
  <c r="BG14" i="1"/>
  <c r="BG15" i="1"/>
  <c r="BG16" i="1"/>
  <c r="CH16" i="1" s="1"/>
  <c r="BG17" i="1"/>
  <c r="BG19" i="1"/>
  <c r="BG20" i="1"/>
  <c r="BG21" i="1"/>
  <c r="CI21" i="1" s="1"/>
  <c r="BG23" i="1"/>
  <c r="CI23" i="1" s="1"/>
  <c r="BG25" i="1"/>
  <c r="BG26" i="1"/>
  <c r="AX8" i="1"/>
  <c r="AX9" i="1"/>
  <c r="AX10" i="1"/>
  <c r="AX11" i="1"/>
  <c r="DB11" i="1" s="1"/>
  <c r="AX12" i="1"/>
  <c r="DB12" i="1" s="1"/>
  <c r="AX13" i="1"/>
  <c r="AX14" i="1"/>
  <c r="AM14" i="1" s="1"/>
  <c r="AX15" i="1"/>
  <c r="AX16" i="1"/>
  <c r="AX17" i="1"/>
  <c r="DB17" i="1" s="1"/>
  <c r="AX18" i="1"/>
  <c r="DB18" i="1" s="1"/>
  <c r="AX19" i="1"/>
  <c r="AX20" i="1"/>
  <c r="AX21" i="1"/>
  <c r="AX22" i="1"/>
  <c r="AX23" i="1"/>
  <c r="DB23" i="1" s="1"/>
  <c r="AX24" i="1"/>
  <c r="DB24" i="1" s="1"/>
  <c r="AX25" i="1"/>
  <c r="AX26" i="1"/>
  <c r="AM26" i="1" s="1"/>
  <c r="AS8" i="1"/>
  <c r="AS9" i="1"/>
  <c r="AS10" i="1"/>
  <c r="AS11" i="1"/>
  <c r="CW11" i="1" s="1"/>
  <c r="AS12" i="1"/>
  <c r="AS13" i="1"/>
  <c r="AS14" i="1"/>
  <c r="AS15" i="1"/>
  <c r="AS16" i="1"/>
  <c r="AS17" i="1"/>
  <c r="CW17" i="1" s="1"/>
  <c r="AS18" i="1"/>
  <c r="AS19" i="1"/>
  <c r="AS20" i="1"/>
  <c r="AS21" i="1"/>
  <c r="AS22" i="1"/>
  <c r="AS23" i="1"/>
  <c r="CW23" i="1" s="1"/>
  <c r="AS24" i="1"/>
  <c r="AS25" i="1"/>
  <c r="AS26" i="1"/>
  <c r="AN8" i="1"/>
  <c r="AN9" i="1"/>
  <c r="AN10" i="1"/>
  <c r="AN11" i="1"/>
  <c r="AN12" i="1"/>
  <c r="AN13" i="1"/>
  <c r="AN14" i="1"/>
  <c r="AN15" i="1"/>
  <c r="AN16" i="1"/>
  <c r="AM16" i="1" s="1"/>
  <c r="AN17" i="1"/>
  <c r="AN18" i="1"/>
  <c r="AM18" i="1" s="1"/>
  <c r="BF18" i="1" s="1"/>
  <c r="AN19" i="1"/>
  <c r="AN20" i="1"/>
  <c r="AN21" i="1"/>
  <c r="AN22" i="1"/>
  <c r="AN23" i="1"/>
  <c r="AM23" i="1" s="1"/>
  <c r="BF23" i="1" s="1"/>
  <c r="AN24" i="1"/>
  <c r="AN25" i="1"/>
  <c r="AN26" i="1"/>
  <c r="AM9" i="1"/>
  <c r="AM10" i="1"/>
  <c r="AM12" i="1"/>
  <c r="AM15" i="1"/>
  <c r="BF15" i="1" s="1"/>
  <c r="AM17" i="1"/>
  <c r="AM20" i="1"/>
  <c r="BF20" i="1" s="1"/>
  <c r="AM21" i="1"/>
  <c r="AM22" i="1"/>
  <c r="AM24" i="1"/>
  <c r="AF8" i="1"/>
  <c r="AE8" i="1" s="1"/>
  <c r="AF9" i="1"/>
  <c r="AF10" i="1"/>
  <c r="AE10" i="1" s="1"/>
  <c r="AF11" i="1"/>
  <c r="AF12" i="1"/>
  <c r="AE12" i="1" s="1"/>
  <c r="AF13" i="1"/>
  <c r="CJ13" i="1" s="1"/>
  <c r="AF14" i="1"/>
  <c r="AE14" i="1" s="1"/>
  <c r="AF15" i="1"/>
  <c r="AF16" i="1"/>
  <c r="AE16" i="1" s="1"/>
  <c r="AF17" i="1"/>
  <c r="AF18" i="1"/>
  <c r="AE18" i="1" s="1"/>
  <c r="AF19" i="1"/>
  <c r="CJ19" i="1" s="1"/>
  <c r="AF20" i="1"/>
  <c r="AE20" i="1" s="1"/>
  <c r="AF21" i="1"/>
  <c r="AF22" i="1"/>
  <c r="AE22" i="1" s="1"/>
  <c r="AF23" i="1"/>
  <c r="AF24" i="1"/>
  <c r="AE24" i="1" s="1"/>
  <c r="AF25" i="1"/>
  <c r="CJ25" i="1" s="1"/>
  <c r="AF26" i="1"/>
  <c r="AE26" i="1" s="1"/>
  <c r="AE9" i="1"/>
  <c r="BF9" i="1" s="1"/>
  <c r="AE11" i="1"/>
  <c r="AE13" i="1"/>
  <c r="AE15" i="1"/>
  <c r="CI15" i="1" s="1"/>
  <c r="AE17" i="1"/>
  <c r="AE19" i="1"/>
  <c r="AE21" i="1"/>
  <c r="BF21" i="1" s="1"/>
  <c r="AE23" i="1"/>
  <c r="AE25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W10" i="1"/>
  <c r="W13" i="1"/>
  <c r="W16" i="1"/>
  <c r="W19" i="1"/>
  <c r="W22" i="1"/>
  <c r="W25" i="1"/>
  <c r="V12" i="1"/>
  <c r="V18" i="1"/>
  <c r="V24" i="1"/>
  <c r="N8" i="1"/>
  <c r="N9" i="1"/>
  <c r="M9" i="1" s="1"/>
  <c r="N10" i="1"/>
  <c r="N11" i="1"/>
  <c r="M11" i="1" s="1"/>
  <c r="N12" i="1"/>
  <c r="N13" i="1"/>
  <c r="M13" i="1" s="1"/>
  <c r="N14" i="1"/>
  <c r="N15" i="1"/>
  <c r="M15" i="1" s="1"/>
  <c r="N16" i="1"/>
  <c r="N17" i="1"/>
  <c r="M17" i="1" s="1"/>
  <c r="N18" i="1"/>
  <c r="N19" i="1"/>
  <c r="M19" i="1" s="1"/>
  <c r="N20" i="1"/>
  <c r="N21" i="1"/>
  <c r="M21" i="1" s="1"/>
  <c r="N22" i="1"/>
  <c r="N23" i="1"/>
  <c r="M23" i="1" s="1"/>
  <c r="N24" i="1"/>
  <c r="N25" i="1"/>
  <c r="M25" i="1" s="1"/>
  <c r="N26" i="1"/>
  <c r="M8" i="1"/>
  <c r="M10" i="1"/>
  <c r="M12" i="1"/>
  <c r="M14" i="1"/>
  <c r="M16" i="1"/>
  <c r="M18" i="1"/>
  <c r="M20" i="1"/>
  <c r="M22" i="1"/>
  <c r="M24" i="1"/>
  <c r="M26" i="1"/>
  <c r="E8" i="1"/>
  <c r="W8" i="1" s="1"/>
  <c r="E9" i="1"/>
  <c r="D9" i="1" s="1"/>
  <c r="E10" i="1"/>
  <c r="E11" i="1"/>
  <c r="D11" i="1" s="1"/>
  <c r="E12" i="1"/>
  <c r="W12" i="1" s="1"/>
  <c r="E13" i="1"/>
  <c r="D13" i="1" s="1"/>
  <c r="E14" i="1"/>
  <c r="W14" i="1" s="1"/>
  <c r="E15" i="1"/>
  <c r="W15" i="1" s="1"/>
  <c r="E16" i="1"/>
  <c r="E17" i="1"/>
  <c r="D17" i="1" s="1"/>
  <c r="E18" i="1"/>
  <c r="W18" i="1" s="1"/>
  <c r="E19" i="1"/>
  <c r="D19" i="1" s="1"/>
  <c r="E20" i="1"/>
  <c r="W20" i="1" s="1"/>
  <c r="E21" i="1"/>
  <c r="D21" i="1" s="1"/>
  <c r="E22" i="1"/>
  <c r="E23" i="1"/>
  <c r="D23" i="1" s="1"/>
  <c r="E24" i="1"/>
  <c r="W24" i="1" s="1"/>
  <c r="E25" i="1"/>
  <c r="D25" i="1" s="1"/>
  <c r="E26" i="1"/>
  <c r="W26" i="1" s="1"/>
  <c r="D8" i="1"/>
  <c r="V8" i="1" s="1"/>
  <c r="D10" i="1"/>
  <c r="V10" i="1" s="1"/>
  <c r="D12" i="1"/>
  <c r="D14" i="1"/>
  <c r="V14" i="1" s="1"/>
  <c r="D16" i="1"/>
  <c r="V16" i="1" s="1"/>
  <c r="D18" i="1"/>
  <c r="D20" i="1"/>
  <c r="V20" i="1" s="1"/>
  <c r="D22" i="1"/>
  <c r="V22" i="1" s="1"/>
  <c r="D24" i="1"/>
  <c r="D26" i="1"/>
  <c r="V26" i="1" s="1"/>
  <c r="CH13" i="1" l="1"/>
  <c r="V9" i="1"/>
  <c r="CH22" i="1"/>
  <c r="CI29" i="4"/>
  <c r="V13" i="1"/>
  <c r="BF14" i="1"/>
  <c r="V23" i="1"/>
  <c r="V17" i="1"/>
  <c r="V11" i="1"/>
  <c r="BF22" i="1"/>
  <c r="BF10" i="1"/>
  <c r="BF16" i="1"/>
  <c r="DJ16" i="1"/>
  <c r="V21" i="1"/>
  <c r="V25" i="1"/>
  <c r="CH25" i="1"/>
  <c r="DJ25" i="1" s="1"/>
  <c r="V19" i="1"/>
  <c r="BF26" i="1"/>
  <c r="CJ9" i="2"/>
  <c r="CW9" i="2"/>
  <c r="W21" i="1"/>
  <c r="W9" i="1"/>
  <c r="D15" i="1"/>
  <c r="V15" i="1" s="1"/>
  <c r="CI25" i="1"/>
  <c r="BG10" i="1"/>
  <c r="CI10" i="1" s="1"/>
  <c r="BO23" i="1"/>
  <c r="CR24" i="1"/>
  <c r="CR18" i="1"/>
  <c r="CR12" i="1"/>
  <c r="DB26" i="1"/>
  <c r="DB20" i="1"/>
  <c r="DB14" i="1"/>
  <c r="DB8" i="1"/>
  <c r="W12" i="2"/>
  <c r="D12" i="2"/>
  <c r="V12" i="2" s="1"/>
  <c r="CJ10" i="2"/>
  <c r="BG10" i="2"/>
  <c r="CI10" i="2" s="1"/>
  <c r="CW10" i="2"/>
  <c r="BO10" i="2"/>
  <c r="CH14" i="2"/>
  <c r="CQ12" i="2"/>
  <c r="BH17" i="4"/>
  <c r="BI22" i="4"/>
  <c r="D22" i="4"/>
  <c r="BI16" i="4"/>
  <c r="D16" i="4"/>
  <c r="BI10" i="4"/>
  <c r="D10" i="4"/>
  <c r="BQ17" i="4"/>
  <c r="L17" i="4"/>
  <c r="BQ11" i="4"/>
  <c r="L11" i="4"/>
  <c r="BP11" i="4" s="1"/>
  <c r="BV26" i="4"/>
  <c r="L26" i="4"/>
  <c r="BP26" i="4" s="1"/>
  <c r="BV20" i="4"/>
  <c r="L20" i="4"/>
  <c r="BP20" i="4" s="1"/>
  <c r="BV14" i="4"/>
  <c r="L14" i="4"/>
  <c r="BP14" i="4" s="1"/>
  <c r="BG8" i="4"/>
  <c r="BG29" i="4"/>
  <c r="BG23" i="4"/>
  <c r="BG17" i="4"/>
  <c r="BG11" i="4"/>
  <c r="DJ9" i="2"/>
  <c r="BH34" i="4"/>
  <c r="AM25" i="1"/>
  <c r="BF25" i="1" s="1"/>
  <c r="AM19" i="1"/>
  <c r="BF19" i="1" s="1"/>
  <c r="AM13" i="1"/>
  <c r="BF13" i="1" s="1"/>
  <c r="AM8" i="1"/>
  <c r="BF8" i="1" s="1"/>
  <c r="BG22" i="1"/>
  <c r="CI22" i="1" s="1"/>
  <c r="CI8" i="1"/>
  <c r="CJ21" i="1"/>
  <c r="CJ15" i="1"/>
  <c r="CJ9" i="1"/>
  <c r="BO19" i="1"/>
  <c r="BO11" i="1"/>
  <c r="CR22" i="1"/>
  <c r="CR16" i="1"/>
  <c r="CR10" i="1"/>
  <c r="CI16" i="1"/>
  <c r="V8" i="2"/>
  <c r="W10" i="2"/>
  <c r="BF14" i="2"/>
  <c r="BF8" i="2"/>
  <c r="CI14" i="2"/>
  <c r="CJ14" i="2"/>
  <c r="CJ8" i="2"/>
  <c r="CR12" i="2"/>
  <c r="CW14" i="2"/>
  <c r="CW8" i="2"/>
  <c r="CH8" i="2"/>
  <c r="DJ8" i="2" s="1"/>
  <c r="CR14" i="2"/>
  <c r="M26" i="3"/>
  <c r="V26" i="3" s="1"/>
  <c r="BH23" i="4"/>
  <c r="BH14" i="4"/>
  <c r="AE14" i="4"/>
  <c r="CI14" i="4" s="1"/>
  <c r="BH32" i="4"/>
  <c r="AE32" i="4"/>
  <c r="CI32" i="4" s="1"/>
  <c r="BG32" i="4"/>
  <c r="BP29" i="4"/>
  <c r="DJ12" i="1"/>
  <c r="CJ15" i="2"/>
  <c r="W23" i="1"/>
  <c r="W17" i="1"/>
  <c r="W11" i="1"/>
  <c r="BF12" i="1"/>
  <c r="CI14" i="1"/>
  <c r="CJ26" i="1"/>
  <c r="CJ20" i="1"/>
  <c r="CJ14" i="1"/>
  <c r="CJ8" i="1"/>
  <c r="BO18" i="1"/>
  <c r="CQ10" i="1"/>
  <c r="CJ24" i="1"/>
  <c r="V15" i="2"/>
  <c r="AM11" i="2"/>
  <c r="BF11" i="2" s="1"/>
  <c r="CI13" i="2"/>
  <c r="CR9" i="2"/>
  <c r="BH21" i="4"/>
  <c r="AE21" i="4"/>
  <c r="CI21" i="4" s="1"/>
  <c r="BH13" i="4"/>
  <c r="AE13" i="4"/>
  <c r="CI13" i="4" s="1"/>
  <c r="BP15" i="4"/>
  <c r="AE15" i="4"/>
  <c r="CI15" i="4" s="1"/>
  <c r="CI15" i="2"/>
  <c r="CW15" i="2"/>
  <c r="V8" i="3"/>
  <c r="AM11" i="1"/>
  <c r="BF11" i="1" s="1"/>
  <c r="CI20" i="1"/>
  <c r="CI13" i="1"/>
  <c r="BO17" i="1"/>
  <c r="BO26" i="1"/>
  <c r="BO20" i="1"/>
  <c r="BO14" i="1"/>
  <c r="BO8" i="1"/>
  <c r="BO21" i="1"/>
  <c r="CW21" i="1"/>
  <c r="BO15" i="1"/>
  <c r="CW15" i="1"/>
  <c r="BO9" i="1"/>
  <c r="CW9" i="1"/>
  <c r="CQ12" i="1"/>
  <c r="CI12" i="2"/>
  <c r="DJ12" i="2"/>
  <c r="CR8" i="2"/>
  <c r="D31" i="3"/>
  <c r="V31" i="3" s="1"/>
  <c r="W14" i="3"/>
  <c r="M14" i="3"/>
  <c r="V14" i="3" s="1"/>
  <c r="W8" i="3"/>
  <c r="M8" i="3"/>
  <c r="W19" i="3"/>
  <c r="BH28" i="4"/>
  <c r="AE28" i="4"/>
  <c r="BH20" i="4"/>
  <c r="AE11" i="4"/>
  <c r="CQ22" i="1"/>
  <c r="CR13" i="2"/>
  <c r="V25" i="3"/>
  <c r="BF24" i="1"/>
  <c r="BF17" i="1"/>
  <c r="CI26" i="1"/>
  <c r="CI19" i="1"/>
  <c r="BO24" i="1"/>
  <c r="CQ16" i="1"/>
  <c r="CH10" i="1"/>
  <c r="DJ10" i="1" s="1"/>
  <c r="CJ12" i="1"/>
  <c r="D13" i="2"/>
  <c r="V13" i="2" s="1"/>
  <c r="W13" i="2"/>
  <c r="CI9" i="2"/>
  <c r="BG11" i="2"/>
  <c r="CI11" i="2" s="1"/>
  <c r="CJ11" i="2"/>
  <c r="CQ15" i="2"/>
  <c r="CQ9" i="2"/>
  <c r="CW11" i="2"/>
  <c r="BO11" i="2"/>
  <c r="CH15" i="2"/>
  <c r="DJ15" i="2" s="1"/>
  <c r="CQ13" i="2"/>
  <c r="D13" i="3"/>
  <c r="V13" i="3" s="1"/>
  <c r="W13" i="3"/>
  <c r="BH27" i="4"/>
  <c r="AE27" i="4"/>
  <c r="BQ30" i="4"/>
  <c r="L30" i="4"/>
  <c r="BP30" i="4" s="1"/>
  <c r="BQ24" i="4"/>
  <c r="L24" i="4"/>
  <c r="BP24" i="4" s="1"/>
  <c r="BQ18" i="4"/>
  <c r="L18" i="4"/>
  <c r="BP18" i="4" s="1"/>
  <c r="BQ12" i="4"/>
  <c r="L12" i="4"/>
  <c r="BP12" i="4" s="1"/>
  <c r="BV33" i="4"/>
  <c r="L33" i="4"/>
  <c r="BP33" i="4" s="1"/>
  <c r="BV27" i="4"/>
  <c r="L27" i="4"/>
  <c r="BP27" i="4" s="1"/>
  <c r="BV21" i="4"/>
  <c r="L21" i="4"/>
  <c r="BP21" i="4" s="1"/>
  <c r="D34" i="3"/>
  <c r="V34" i="3" s="1"/>
  <c r="W27" i="3"/>
  <c r="BH15" i="4"/>
  <c r="D8" i="4"/>
  <c r="BI29" i="4"/>
  <c r="BI23" i="4"/>
  <c r="BI17" i="4"/>
  <c r="BI11" i="4"/>
  <c r="L32" i="4"/>
  <c r="BP32" i="4" s="1"/>
  <c r="L25" i="4"/>
  <c r="BP25" i="4" s="1"/>
  <c r="L10" i="4"/>
  <c r="BP10" i="4" s="1"/>
  <c r="BG34" i="4"/>
  <c r="BG22" i="4"/>
  <c r="BH26" i="4"/>
  <c r="BG28" i="4"/>
  <c r="BG16" i="4"/>
  <c r="BG33" i="4"/>
  <c r="BG27" i="4"/>
  <c r="BG21" i="4"/>
  <c r="BG15" i="4"/>
  <c r="BG9" i="4"/>
  <c r="CI9" i="4" s="1"/>
  <c r="D29" i="3"/>
  <c r="V29" i="3" s="1"/>
  <c r="L34" i="4"/>
  <c r="BP34" i="4" s="1"/>
  <c r="AE25" i="4"/>
  <c r="CI25" i="4" s="1"/>
  <c r="D28" i="3"/>
  <c r="V28" i="3" s="1"/>
  <c r="W21" i="3"/>
  <c r="D31" i="4"/>
  <c r="BH9" i="4"/>
  <c r="BI30" i="4"/>
  <c r="D30" i="4"/>
  <c r="BI24" i="4"/>
  <c r="D24" i="4"/>
  <c r="BI18" i="4"/>
  <c r="D18" i="4"/>
  <c r="BI12" i="4"/>
  <c r="D12" i="4"/>
  <c r="L19" i="4"/>
  <c r="AE23" i="4"/>
  <c r="C1" i="8"/>
  <c r="B1" i="8"/>
  <c r="BH30" i="4" l="1"/>
  <c r="AE30" i="4"/>
  <c r="CI30" i="4" s="1"/>
  <c r="CI11" i="4"/>
  <c r="CQ26" i="1"/>
  <c r="CH26" i="1"/>
  <c r="DJ26" i="1" s="1"/>
  <c r="BH22" i="4"/>
  <c r="AE22" i="4"/>
  <c r="CI22" i="4" s="1"/>
  <c r="CQ23" i="1"/>
  <c r="CH23" i="1"/>
  <c r="DJ23" i="1" s="1"/>
  <c r="BH18" i="4"/>
  <c r="AE18" i="4"/>
  <c r="CI18" i="4" s="1"/>
  <c r="BH31" i="4"/>
  <c r="AE31" i="4"/>
  <c r="CI31" i="4" s="1"/>
  <c r="CQ21" i="1"/>
  <c r="CH21" i="1"/>
  <c r="DJ21" i="1" s="1"/>
  <c r="BP19" i="4"/>
  <c r="AE19" i="4"/>
  <c r="CI19" i="4" s="1"/>
  <c r="CI27" i="4"/>
  <c r="CH11" i="2"/>
  <c r="DJ11" i="2" s="1"/>
  <c r="CQ11" i="2"/>
  <c r="CH24" i="1"/>
  <c r="DJ24" i="1" s="1"/>
  <c r="CQ24" i="1"/>
  <c r="CQ9" i="1"/>
  <c r="CH9" i="1"/>
  <c r="DJ9" i="1" s="1"/>
  <c r="CH14" i="1"/>
  <c r="DJ14" i="1" s="1"/>
  <c r="CQ14" i="1"/>
  <c r="CH19" i="1"/>
  <c r="DJ19" i="1" s="1"/>
  <c r="CQ19" i="1"/>
  <c r="BH16" i="4"/>
  <c r="AE16" i="4"/>
  <c r="CI16" i="4" s="1"/>
  <c r="DJ14" i="2"/>
  <c r="CQ25" i="1"/>
  <c r="CQ20" i="1"/>
  <c r="CH20" i="1"/>
  <c r="DJ20" i="1" s="1"/>
  <c r="CQ15" i="1"/>
  <c r="CH15" i="1"/>
  <c r="DJ15" i="1" s="1"/>
  <c r="BP17" i="4"/>
  <c r="AE17" i="4"/>
  <c r="CI17" i="4" s="1"/>
  <c r="BH12" i="4"/>
  <c r="AE12" i="4"/>
  <c r="CI12" i="4" s="1"/>
  <c r="CQ17" i="1"/>
  <c r="CH17" i="1"/>
  <c r="DJ17" i="1" s="1"/>
  <c r="AE34" i="4"/>
  <c r="CI34" i="4" s="1"/>
  <c r="BH10" i="4"/>
  <c r="AE10" i="4"/>
  <c r="CI10" i="4" s="1"/>
  <c r="CQ13" i="1"/>
  <c r="CQ10" i="2"/>
  <c r="CH10" i="2"/>
  <c r="DJ10" i="2" s="1"/>
  <c r="DJ22" i="1"/>
  <c r="AE33" i="4"/>
  <c r="CI33" i="4" s="1"/>
  <c r="AE20" i="4"/>
  <c r="CI20" i="4" s="1"/>
  <c r="CI23" i="4"/>
  <c r="BH24" i="4"/>
  <c r="AE24" i="4"/>
  <c r="CI24" i="4" s="1"/>
  <c r="AE26" i="4"/>
  <c r="CI26" i="4" s="1"/>
  <c r="BH8" i="4"/>
  <c r="AE8" i="4"/>
  <c r="CI8" i="4" s="1"/>
  <c r="CI28" i="4"/>
  <c r="CQ8" i="1"/>
  <c r="CH8" i="1"/>
  <c r="DJ8" i="1" s="1"/>
  <c r="CH18" i="1"/>
  <c r="DJ18" i="1" s="1"/>
  <c r="CQ18" i="1"/>
  <c r="CQ11" i="1"/>
  <c r="CH11" i="1"/>
  <c r="DJ11" i="1" s="1"/>
  <c r="DJ13" i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DG7" i="1" s="1"/>
  <c r="CD7" i="1"/>
  <c r="CC7" i="1"/>
  <c r="CB7" i="1"/>
  <c r="CA7" i="1"/>
  <c r="BY7" i="1"/>
  <c r="BX7" i="1"/>
  <c r="CZ7" i="1" s="1"/>
  <c r="BW7" i="1"/>
  <c r="BV7" i="1"/>
  <c r="BT7" i="1"/>
  <c r="BS7" i="1"/>
  <c r="BR7" i="1"/>
  <c r="BQ7" i="1"/>
  <c r="BN7" i="1"/>
  <c r="BM7" i="1"/>
  <c r="BL7" i="1"/>
  <c r="BK7" i="1"/>
  <c r="BJ7" i="1"/>
  <c r="BI7" i="1"/>
  <c r="CK7" i="1" s="1"/>
  <c r="BE7" i="1"/>
  <c r="BD7" i="1"/>
  <c r="BC7" i="1"/>
  <c r="BB7" i="1"/>
  <c r="BA7" i="1"/>
  <c r="AZ7" i="1"/>
  <c r="DD7" i="1" s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AC7" i="1" s="1"/>
  <c r="I7" i="1"/>
  <c r="AA7" i="1" s="1"/>
  <c r="H7" i="1"/>
  <c r="G7" i="1"/>
  <c r="F7" i="1"/>
  <c r="X7" i="1" s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BQ7" i="2"/>
  <c r="BM7" i="2"/>
  <c r="CO7" i="2" s="1"/>
  <c r="BL7" i="2"/>
  <c r="BK7" i="2"/>
  <c r="BJ7" i="2"/>
  <c r="BI7" i="2"/>
  <c r="BE7" i="2"/>
  <c r="BD7" i="2"/>
  <c r="BB7" i="2"/>
  <c r="BA7" i="2"/>
  <c r="AZ7" i="2"/>
  <c r="AY7" i="2"/>
  <c r="AW7" i="2"/>
  <c r="AV7" i="2"/>
  <c r="AU7" i="2"/>
  <c r="AT7" i="2"/>
  <c r="AR7" i="2"/>
  <c r="AQ7" i="2"/>
  <c r="AP7" i="2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H7" i="2"/>
  <c r="G7" i="2"/>
  <c r="Y7" i="2" s="1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E7" i="6" s="1"/>
  <c r="H7" i="6"/>
  <c r="G7" i="6"/>
  <c r="F7" i="6"/>
  <c r="DD7" i="2"/>
  <c r="AC7" i="2"/>
  <c r="DI7" i="1"/>
  <c r="CO7" i="1"/>
  <c r="Z7" i="1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DE7" i="2"/>
  <c r="AN7" i="1"/>
  <c r="AD7" i="1"/>
  <c r="DF7" i="1"/>
  <c r="AB7" i="1"/>
  <c r="BB7" i="5" l="1"/>
  <c r="Z7" i="3"/>
  <c r="AD7" i="2"/>
  <c r="DF7" i="2"/>
  <c r="BJ7" i="4"/>
  <c r="BR7" i="4"/>
  <c r="BY7" i="4"/>
  <c r="CF7" i="4"/>
  <c r="AS7" i="2"/>
  <c r="Z7" i="2"/>
  <c r="BP7" i="2"/>
  <c r="BU7" i="2"/>
  <c r="DH7" i="2"/>
  <c r="AA7" i="2"/>
  <c r="CL7" i="2"/>
  <c r="CU7" i="2"/>
  <c r="DC7" i="2"/>
  <c r="CT7" i="2"/>
  <c r="CX7" i="2"/>
  <c r="CM7" i="2"/>
  <c r="BZ7" i="2"/>
  <c r="N7" i="2"/>
  <c r="M7" i="2" s="1"/>
  <c r="CS7" i="2"/>
  <c r="CY7" i="2"/>
  <c r="DA7" i="2"/>
  <c r="DI7" i="2"/>
  <c r="D7" i="6"/>
  <c r="CM7" i="1"/>
  <c r="CU7" i="1"/>
  <c r="CX7" i="1"/>
  <c r="BO7" i="4"/>
  <c r="BX7" i="4"/>
  <c r="CY7" i="1"/>
  <c r="AA7" i="3"/>
  <c r="CB7" i="4"/>
  <c r="E7" i="1"/>
  <c r="D7" i="1" s="1"/>
  <c r="Y7" i="3"/>
  <c r="W7" i="4"/>
  <c r="BK7" i="4"/>
  <c r="BZ7" i="4"/>
  <c r="AC7" i="3"/>
  <c r="AL7" i="5"/>
  <c r="BE7" i="5"/>
  <c r="BN7" i="4"/>
  <c r="BW7" i="4"/>
  <c r="CD7" i="4"/>
  <c r="AG7" i="4"/>
  <c r="AF7" i="4" s="1"/>
  <c r="Q7" i="5"/>
  <c r="V7" i="5"/>
  <c r="CC7" i="4"/>
  <c r="CV7" i="1"/>
  <c r="BL7" i="4"/>
  <c r="R7" i="4"/>
  <c r="AD7" i="5"/>
  <c r="AO7" i="4"/>
  <c r="AB7" i="3"/>
  <c r="CL7" i="1"/>
  <c r="N7" i="5"/>
  <c r="BT7" i="4"/>
  <c r="CH7" i="4"/>
  <c r="N7" i="1"/>
  <c r="W7" i="1" s="1"/>
  <c r="H7" i="5"/>
  <c r="AT7" i="5"/>
  <c r="BM7" i="4"/>
  <c r="AT7" i="4"/>
  <c r="AX7" i="1"/>
  <c r="BS7" i="4"/>
  <c r="AB7" i="2"/>
  <c r="CT7" i="1"/>
  <c r="BU7" i="4"/>
  <c r="CE7" i="4"/>
  <c r="Y7" i="1"/>
  <c r="CS7" i="1"/>
  <c r="CG7" i="4"/>
  <c r="E7" i="2"/>
  <c r="DE7" i="1"/>
  <c r="CN7" i="1"/>
  <c r="BU7" i="1"/>
  <c r="DH7" i="1"/>
  <c r="E7" i="3"/>
  <c r="D7" i="3" s="1"/>
  <c r="N7" i="3"/>
  <c r="M7" i="3" s="1"/>
  <c r="CN7" i="2"/>
  <c r="CZ7" i="2"/>
  <c r="BH7" i="2"/>
  <c r="BG7" i="2" s="1"/>
  <c r="CV7" i="2"/>
  <c r="M7" i="4"/>
  <c r="X7" i="3"/>
  <c r="E7" i="4"/>
  <c r="D7" i="4" s="1"/>
  <c r="AY7" i="4"/>
  <c r="AD7" i="3"/>
  <c r="AN7" i="2"/>
  <c r="X7" i="2"/>
  <c r="CK7" i="2"/>
  <c r="AF7" i="2"/>
  <c r="AE7" i="2" s="1"/>
  <c r="AX7" i="2"/>
  <c r="CP7" i="1"/>
  <c r="DA7" i="1"/>
  <c r="G7" i="5"/>
  <c r="D7" i="5"/>
  <c r="BP7" i="1"/>
  <c r="CR7" i="1" s="1"/>
  <c r="DC7" i="1"/>
  <c r="E7" i="5"/>
  <c r="Y7" i="5"/>
  <c r="AG7" i="5"/>
  <c r="AO7" i="5"/>
  <c r="AW7" i="5"/>
  <c r="AF7" i="1"/>
  <c r="AE7" i="1" s="1"/>
  <c r="AS7" i="1"/>
  <c r="BH7" i="1"/>
  <c r="BG7" i="1" s="1"/>
  <c r="BZ7" i="1"/>
  <c r="AF2" i="8"/>
  <c r="CR7" i="2" l="1"/>
  <c r="CW7" i="2"/>
  <c r="BO7" i="2"/>
  <c r="DB7" i="2"/>
  <c r="CI7" i="2"/>
  <c r="CJ7" i="2"/>
  <c r="W7" i="2"/>
  <c r="AM7" i="2"/>
  <c r="BF7" i="2" s="1"/>
  <c r="D7" i="2"/>
  <c r="V7" i="2" s="1"/>
  <c r="CH7" i="2"/>
  <c r="BV7" i="4"/>
  <c r="CA7" i="4"/>
  <c r="DB7" i="1"/>
  <c r="AN7" i="4"/>
  <c r="BG7" i="4" s="1"/>
  <c r="AM7" i="1"/>
  <c r="BF7" i="1" s="1"/>
  <c r="CW7" i="1"/>
  <c r="V7" i="3"/>
  <c r="M7" i="1"/>
  <c r="V7" i="1" s="1"/>
  <c r="I7" i="5"/>
  <c r="CI7" i="1"/>
  <c r="BI7" i="4"/>
  <c r="W7" i="3"/>
  <c r="CJ7" i="1"/>
  <c r="BO7" i="1"/>
  <c r="F7" i="5"/>
  <c r="L7" i="4"/>
  <c r="BP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H7" i="4"/>
  <c r="DJ7" i="2" l="1"/>
  <c r="AE7" i="4"/>
  <c r="CI7" i="4" s="1"/>
  <c r="CQ7" i="2"/>
  <c r="CQ7" i="1"/>
  <c r="CH7" i="1"/>
  <c r="DJ7" i="1" s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<sst xmlns="http://schemas.openxmlformats.org/spreadsheetml/2006/main" count="2010" uniqueCount="382">
  <si>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</si>
  <si>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</si>
  <si>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</si>
  <si>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</si>
  <si>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</si>
  <si>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</si>
  <si>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</si>
  <si>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</si>
  <si>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</si>
  <si>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</si>
  <si>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</si>
  <si>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</si>
  <si>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</si>
  <si>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</si>
  <si>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</si>
  <si>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</si>
  <si>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</si>
  <si>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</si>
  <si>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</si>
  <si>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</si>
  <si>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</si>
  <si>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</si>
  <si>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</si>
  <si>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</si>
  <si>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</si>
  <si>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</si>
  <si>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</si>
  <si>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</si>
  <si>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</si>
  <si>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</si>
  <si>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</si>
  <si>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</si>
  <si>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</si>
  <si>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</si>
  <si>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</si>
  <si>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</si>
  <si>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</si>
  <si>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</si>
  <si>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</si>
  <si>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</si>
  <si>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</si>
  <si>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</si>
  <si>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</si>
  <si>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</si>
  <si>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</si>
  <si>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</si>
  <si>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</si>
  <si>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</si>
  <si>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</si>
  <si>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</si>
  <si>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</si>
  <si>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</si>
  <si>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</si>
  <si>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</si>
  <si>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</si>
  <si>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</si>
  <si>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</si>
  <si>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</si>
  <si>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</si>
  <si>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</si>
  <si>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</si>
  <si>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</si>
  <si>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</si>
  <si>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</si>
  <si>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</si>
  <si>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</si>
  <si>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</si>
  <si>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</si>
  <si>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</si>
  <si>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</si>
  <si>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</si>
  <si>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</si>
  <si>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</si>
  <si>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</si>
  <si>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</si>
  <si>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</si>
  <si>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</si>
  <si>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</si>
  <si>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</si>
  <si>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</si>
  <si>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</si>
  <si>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</si>
  <si>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</si>
  <si>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</si>
  <si>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</si>
  <si>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</si>
  <si>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</si>
  <si>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</si>
  <si>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</si>
  <si>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</si>
  <si>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</si>
  <si>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</si>
  <si>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</si>
  <si>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</si>
  <si>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</si>
  <si>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</si>
  <si>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</si>
  <si>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</si>
  <si>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</si>
  <si>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</si>
  <si>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</si>
  <si>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</si>
  <si>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</si>
  <si>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</si>
  <si>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</si>
  <si>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</si>
  <si>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</si>
  <si>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</si>
  <si>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</si>
  <si>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</si>
  <si>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</si>
  <si>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</si>
  <si>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</si>
  <si>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</si>
  <si>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</si>
  <si>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</si>
  <si>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</si>
  <si>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</si>
  <si>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</si>
  <si>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</si>
  <si>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</si>
  <si>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</si>
  <si>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</si>
  <si>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</si>
  <si>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</si>
  <si>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</si>
  <si>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</si>
  <si>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</si>
  <si>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</si>
  <si>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</si>
  <si>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</si>
  <si>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</si>
  <si>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</si>
  <si>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</si>
  <si>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</si>
  <si>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</si>
  <si>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</si>
  <si>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</si>
  <si>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</si>
  <si>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</si>
  <si>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</si>
  <si>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</si>
  <si>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</si>
  <si>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</si>
  <si>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</si>
  <si>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</si>
  <si>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</si>
  <si>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</si>
  <si>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</si>
  <si>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</si>
  <si>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</si>
  <si>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</si>
  <si>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</si>
  <si>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</si>
  <si>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</si>
  <si>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</si>
  <si>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</si>
  <si>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</si>
  <si>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</si>
  <si>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</si>
  <si>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</si>
  <si>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</si>
  <si>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</si>
  <si>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</si>
  <si>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</si>
  <si>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</si>
  <si>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</si>
  <si>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</si>
  <si>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</si>
  <si>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</si>
  <si>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</si>
  <si>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</si>
  <si>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</si>
  <si>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</si>
  <si>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</si>
  <si>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</si>
  <si>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</si>
  <si>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</si>
  <si>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</si>
  <si>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</si>
  <si>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</si>
  <si>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</si>
  <si>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</si>
  <si>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</si>
  <si>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</si>
  <si>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</si>
  <si>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</si>
  <si>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</si>
  <si>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</si>
  <si>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</si>
  <si>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</si>
  <si>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</si>
  <si>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</si>
  <si>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</si>
  <si>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</si>
  <si>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</si>
  <si>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</si>
  <si>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</si>
  <si>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</si>
  <si>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</si>
  <si>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</si>
  <si>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</si>
  <si>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</si>
  <si>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</si>
  <si>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</si>
  <si>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</si>
  <si>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</si>
  <si>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</si>
  <si>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</si>
  <si>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</si>
  <si>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</si>
  <si>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</si>
  <si>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</si>
  <si>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</si>
  <si>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</si>
  <si>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</si>
  <si>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</si>
  <si>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</si>
  <si>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</si>
  <si>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</si>
  <si>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</si>
  <si>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</si>
  <si>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</si>
  <si>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</si>
  <si>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</si>
  <si>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</si>
  <si>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</si>
  <si>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</si>
  <si>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</si>
  <si>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</si>
  <si>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</si>
  <si>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</si>
  <si>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</si>
  <si>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</si>
  <si>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</si>
  <si>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</si>
  <si>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</si>
  <si>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</si>
  <si>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</si>
  <si>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</si>
  <si>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</si>
  <si>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</si>
  <si>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</si>
  <si>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</si>
  <si>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</si>
  <si>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</si>
  <si>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</si>
  <si>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</si>
  <si>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</si>
  <si>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</si>
  <si>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</si>
  <si>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</si>
  <si>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</si>
  <si>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</si>
  <si>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</si>
  <si>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</si>
  <si>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</si>
  <si>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</si>
  <si>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</si>
  <si>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</si>
  <si>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</si>
  <si>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</si>
  <si>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</si>
  <si>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</si>
  <si>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</si>
  <si>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</si>
  <si>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</si>
  <si>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</si>
  <si>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</si>
  <si>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</si>
  <si>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</si>
  <si>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</si>
  <si>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</si>
  <si>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</si>
  <si>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</si>
  <si>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</si>
  <si>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</si>
  <si>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</si>
  <si>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</si>
  <si>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</si>
  <si>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</si>
  <si>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</si>
  <si>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</si>
  <si>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</si>
  <si>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</si>
  <si>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</si>
  <si>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</si>
  <si>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</si>
  <si>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</si>
  <si>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</si>
  <si>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</si>
  <si>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</si>
  <si>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</si>
  <si>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</si>
  <si>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</si>
  <si>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</si>
  <si>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</si>
  <si>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</si>
  <si>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</si>
  <si>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</si>
  <si>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</si>
  <si>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</si>
  <si>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</si>
  <si>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</si>
  <si>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</si>
  <si>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</si>
  <si>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</si>
  <si>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</si>
  <si>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</si>
  <si>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</si>
  <si>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</si>
  <si>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</si>
  <si>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</si>
  <si>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</si>
  <si>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</si>
  <si>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</si>
  <si>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</si>
  <si>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25000</t>
  </si>
  <si>
    <t>廃棄物処理事業経費（市区町村の合計）（令和3年度実績）</t>
    <phoneticPr fontId="3"/>
  </si>
  <si>
    <t>廃棄物処理事業経費（一部事務組合・広域連合の合計）（令和3年度実績）</t>
    <phoneticPr fontId="3"/>
  </si>
  <si>
    <t>廃棄物処理事業経費（市区町村及び一部事務組合・広域連合の合計）【歳入】（令和3年度実績）</t>
    <phoneticPr fontId="3"/>
  </si>
  <si>
    <t>廃棄物処理事業経費（市区町村及び一部事務組合・広域連合の合計）【歳出】（令和3年度実績）</t>
    <phoneticPr fontId="3"/>
  </si>
  <si>
    <t>廃棄物処理事業経費【分担金の合計】（令和3年度実績）</t>
    <phoneticPr fontId="3"/>
  </si>
  <si>
    <t>廃棄物処理事業経費【市区町村分担金の合計】（令和3年度実績）</t>
    <phoneticPr fontId="3"/>
  </si>
  <si>
    <t>25201</t>
  </si>
  <si>
    <t>大津市</t>
  </si>
  <si>
    <t/>
  </si>
  <si>
    <t>25202</t>
  </si>
  <si>
    <t>彦根市</t>
  </si>
  <si>
    <t>25874</t>
  </si>
  <si>
    <t>彦根愛知犬上広域行政組合</t>
  </si>
  <si>
    <t>25203</t>
  </si>
  <si>
    <t>長浜市</t>
  </si>
  <si>
    <t>25831</t>
  </si>
  <si>
    <t>湖北広域行政事務センター</t>
  </si>
  <si>
    <t>25204</t>
  </si>
  <si>
    <t>近江八幡市</t>
  </si>
  <si>
    <t>25206</t>
  </si>
  <si>
    <t>草津市</t>
  </si>
  <si>
    <t>25871</t>
  </si>
  <si>
    <t>湖南広域行政組合</t>
  </si>
  <si>
    <t>25207</t>
  </si>
  <si>
    <t>守山市</t>
  </si>
  <si>
    <t>25208</t>
  </si>
  <si>
    <t>栗東市</t>
  </si>
  <si>
    <t>25209</t>
  </si>
  <si>
    <t>甲賀市</t>
  </si>
  <si>
    <t>25847</t>
  </si>
  <si>
    <t>甲賀広域行政組合</t>
  </si>
  <si>
    <t>25210</t>
  </si>
  <si>
    <t>野洲市</t>
  </si>
  <si>
    <t>25211</t>
  </si>
  <si>
    <t>湖南市</t>
  </si>
  <si>
    <t>25212</t>
  </si>
  <si>
    <t>高島市</t>
  </si>
  <si>
    <t>25213</t>
  </si>
  <si>
    <t>東近江市</t>
  </si>
  <si>
    <t>25833</t>
  </si>
  <si>
    <t>八日市ライフ組合</t>
  </si>
  <si>
    <t>25841</t>
  </si>
  <si>
    <t>中部清掃組合</t>
  </si>
  <si>
    <t>25858</t>
  </si>
  <si>
    <t>湖東広域衛生組合</t>
  </si>
  <si>
    <t>25859</t>
  </si>
  <si>
    <t>愛知郡広域行政組合</t>
  </si>
  <si>
    <t>25214</t>
  </si>
  <si>
    <t>米原市</t>
  </si>
  <si>
    <t>25383</t>
  </si>
  <si>
    <t>日野町</t>
  </si>
  <si>
    <t>25384</t>
  </si>
  <si>
    <t>竜王町</t>
  </si>
  <si>
    <t>八日市布引ライフ組合</t>
  </si>
  <si>
    <t>25425</t>
  </si>
  <si>
    <t>愛荘町</t>
  </si>
  <si>
    <t>湖東広域衛生管理組合</t>
  </si>
  <si>
    <t>25441</t>
  </si>
  <si>
    <t>豊郷町</t>
  </si>
  <si>
    <t>25442</t>
  </si>
  <si>
    <t>甲良町</t>
  </si>
  <si>
    <t>25443</t>
  </si>
  <si>
    <t>多賀町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</si>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</sst>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14" xfId="6" applyFont="1" applyFill="1" applyBorder="1" applyAlignment="1">
      <alignment horizontal="center"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3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27</v>
      </c>
      <c r="B7" s="154" t="s">
        <v>317</v>
      </c>
      <c r="C7" s="138" t="s">
        <v>33</v>
      </c>
      <c r="D7" s="140">
        <f>SUM(E7,+L7)</f>
        <v>27800635</v>
      </c>
      <c r="E7" s="140">
        <f>SUM(F7:I7,K7)</f>
        <v>5680382</v>
      </c>
      <c r="F7" s="140">
        <f>SUM(F$8:F$207)</f>
        <v>3133355</v>
      </c>
      <c r="G7" s="140">
        <f>SUM(G$8:G$207)</f>
        <v>3628</v>
      </c>
      <c r="H7" s="140">
        <f>SUM(H$8:H$207)</f>
        <v>43000</v>
      </c>
      <c r="I7" s="140">
        <f>SUM(I$8:I$207)</f>
        <v>1932947</v>
      </c>
      <c r="J7" s="143" t="s">
        <v>314</v>
      </c>
      <c r="K7" s="140">
        <f>SUM(K$8:K$207)</f>
        <v>567452</v>
      </c>
      <c r="L7" s="140">
        <f>SUM(L$8:L$207)</f>
        <v>22120253</v>
      </c>
      <c r="M7" s="140">
        <f>SUM(N7,+U7)</f>
        <v>2289771</v>
      </c>
      <c r="N7" s="140">
        <f>SUM(O7:R7,T7)</f>
        <v>187297.5</v>
      </c>
      <c r="O7" s="140">
        <f>SUM(O$8:O$207)</f>
        <v>386</v>
      </c>
      <c r="P7" s="140">
        <f>SUM(P$8:P$207)</f>
        <v>1915</v>
      </c>
      <c r="Q7" s="140">
        <f>SUM(Q$8:Q$207)</f>
        <v>0</v>
      </c>
      <c r="R7" s="140">
        <f>SUM(R$8:R$207)</f>
        <v>159074.5</v>
      </c>
      <c r="S7" s="143" t="s">
        <v>314</v>
      </c>
      <c r="T7" s="140">
        <f>SUM(T$8:T$207)</f>
        <v>25922</v>
      </c>
      <c r="U7" s="140">
        <f>SUM(U$8:U$207)</f>
        <v>2102473.5</v>
      </c>
      <c r="V7" s="140">
        <f t="shared" ref="V7:AA7" si="0">+SUM(D7,M7)</f>
        <v>30090406</v>
      </c>
      <c r="W7" s="140">
        <f t="shared" si="0"/>
        <v>5867679.5</v>
      </c>
      <c r="X7" s="140">
        <f t="shared" si="0"/>
        <v>3133741</v>
      </c>
      <c r="Y7" s="140">
        <f t="shared" si="0"/>
        <v>5543</v>
      </c>
      <c r="Z7" s="140">
        <f t="shared" si="0"/>
        <v>43000</v>
      </c>
      <c r="AA7" s="140">
        <f t="shared" si="0"/>
        <v>2092021.5</v>
      </c>
      <c r="AB7" s="142" t="str">
        <f>IF(+SUM(J7,S7)=0,"-",+SUM(J7,S7))</f>
        <v>-</v>
      </c>
      <c r="AC7" s="140">
        <f>+SUM(K7,T7)</f>
        <v>593374</v>
      </c>
      <c r="AD7" s="140">
        <f>+SUM(L7,U7)</f>
        <v>24222726.5</v>
      </c>
      <c r="AE7" s="140">
        <f>SUM(AF7,+AK7)</f>
        <v>10290434</v>
      </c>
      <c r="AF7" s="140">
        <f>SUM(AG7:AJ7)</f>
        <v>9436614</v>
      </c>
      <c r="AG7" s="140">
        <f t="shared" ref="AG7:AL7" si="1">SUM(AG$8:AG$207)</f>
        <v>0</v>
      </c>
      <c r="AH7" s="140">
        <f t="shared" si="1"/>
        <v>9353095</v>
      </c>
      <c r="AI7" s="140">
        <f t="shared" si="1"/>
        <v>83519</v>
      </c>
      <c r="AJ7" s="140">
        <f t="shared" si="1"/>
        <v>0</v>
      </c>
      <c r="AK7" s="140">
        <f t="shared" si="1"/>
        <v>853820</v>
      </c>
      <c r="AL7" s="140">
        <f t="shared" si="1"/>
        <v>302048</v>
      </c>
      <c r="AM7" s="140">
        <f>SUM(AN7,AS7,AW7,AX7,BD7)</f>
        <v>12942280</v>
      </c>
      <c r="AN7" s="140">
        <f>SUM(AO7:AR7)</f>
        <v>1117722</v>
      </c>
      <c r="AO7" s="140">
        <f>SUM(AO$8:AO$207)</f>
        <v>588014</v>
      </c>
      <c r="AP7" s="140">
        <f>SUM(AP$8:AP$207)</f>
        <v>219912</v>
      </c>
      <c r="AQ7" s="140">
        <f>SUM(AQ$8:AQ$207)</f>
        <v>269837</v>
      </c>
      <c r="AR7" s="140">
        <f>SUM(AR$8:AR$207)</f>
        <v>39959</v>
      </c>
      <c r="AS7" s="140">
        <f>SUM(AT7:AV7)</f>
        <v>1752741</v>
      </c>
      <c r="AT7" s="140">
        <f>SUM(AT$8:AT$207)</f>
        <v>314975</v>
      </c>
      <c r="AU7" s="140">
        <f>SUM(AU$8:AU$207)</f>
        <v>1222373</v>
      </c>
      <c r="AV7" s="140">
        <f>SUM(AV$8:AV$207)</f>
        <v>215393</v>
      </c>
      <c r="AW7" s="140">
        <f>SUM(AW$8:AW$207)</f>
        <v>14500</v>
      </c>
      <c r="AX7" s="140">
        <f>SUM(AY7:BB7)</f>
        <v>10057307</v>
      </c>
      <c r="AY7" s="140">
        <f t="shared" ref="AY7:BE7" si="2">SUM(AY$8:AY$207)</f>
        <v>5235322</v>
      </c>
      <c r="AZ7" s="140">
        <f t="shared" si="2"/>
        <v>4346119</v>
      </c>
      <c r="BA7" s="140">
        <f t="shared" si="2"/>
        <v>310164</v>
      </c>
      <c r="BB7" s="140">
        <f t="shared" si="2"/>
        <v>165702</v>
      </c>
      <c r="BC7" s="140">
        <f t="shared" si="2"/>
        <v>3215528</v>
      </c>
      <c r="BD7" s="140">
        <f t="shared" si="2"/>
        <v>10</v>
      </c>
      <c r="BE7" s="140">
        <f t="shared" si="2"/>
        <v>1050345</v>
      </c>
      <c r="BF7" s="140">
        <f>SUM(AE7,+AM7,+BE7)</f>
        <v>24283059</v>
      </c>
      <c r="BG7" s="140">
        <f>SUM(BH7,+BM7)</f>
        <v>36312</v>
      </c>
      <c r="BH7" s="140">
        <f>SUM(BI7:BL7)</f>
        <v>36312</v>
      </c>
      <c r="BI7" s="140">
        <f t="shared" ref="BI7:BN7" si="3">SUM(BI$8:BI$207)</f>
        <v>0</v>
      </c>
      <c r="BJ7" s="140">
        <f t="shared" si="3"/>
        <v>36312</v>
      </c>
      <c r="BK7" s="140">
        <f t="shared" si="3"/>
        <v>0</v>
      </c>
      <c r="BL7" s="140">
        <f t="shared" si="3"/>
        <v>0</v>
      </c>
      <c r="BM7" s="140">
        <f t="shared" si="3"/>
        <v>0</v>
      </c>
      <c r="BN7" s="140">
        <f t="shared" si="3"/>
        <v>13961</v>
      </c>
      <c r="BO7" s="140">
        <f>SUM(BP7,BU7,BY7,BZ7,CF7)</f>
        <v>1182329</v>
      </c>
      <c r="BP7" s="140">
        <f>SUM(BQ7:BT7)</f>
        <v>146712</v>
      </c>
      <c r="BQ7" s="140">
        <f>SUM(BQ$8:BQ$207)</f>
        <v>134891</v>
      </c>
      <c r="BR7" s="140">
        <f>SUM(BR$8:BR$207)</f>
        <v>0</v>
      </c>
      <c r="BS7" s="140">
        <f>SUM(BS$8:BS$207)</f>
        <v>11821</v>
      </c>
      <c r="BT7" s="140">
        <f>SUM(BT$8:BT$207)</f>
        <v>0</v>
      </c>
      <c r="BU7" s="140">
        <f>SUM(BV7:BX7)</f>
        <v>296110</v>
      </c>
      <c r="BV7" s="140">
        <f>SUM(BV$8:BV$207)</f>
        <v>46367</v>
      </c>
      <c r="BW7" s="140">
        <f>SUM(BW$8:BW$207)</f>
        <v>249743</v>
      </c>
      <c r="BX7" s="140">
        <f>SUM(BX$8:BX$207)</f>
        <v>0</v>
      </c>
      <c r="BY7" s="140">
        <f>SUM(BY$8:BY$207)</f>
        <v>0</v>
      </c>
      <c r="BZ7" s="140">
        <f>SUM(CA7:CD7)</f>
        <v>733961</v>
      </c>
      <c r="CA7" s="140">
        <f t="shared" ref="CA7:CG7" si="4">SUM(CA$8:CA$207)</f>
        <v>301947</v>
      </c>
      <c r="CB7" s="140">
        <f t="shared" si="4"/>
        <v>414998</v>
      </c>
      <c r="CC7" s="140">
        <f t="shared" si="4"/>
        <v>111</v>
      </c>
      <c r="CD7" s="140">
        <f t="shared" si="4"/>
        <v>16905</v>
      </c>
      <c r="CE7" s="140">
        <f t="shared" si="4"/>
        <v>1051034</v>
      </c>
      <c r="CF7" s="140">
        <f t="shared" si="4"/>
        <v>5546</v>
      </c>
      <c r="CG7" s="140">
        <f t="shared" si="4"/>
        <v>6135</v>
      </c>
      <c r="CH7" s="140">
        <f>SUM(BG7,+BO7,+CG7)</f>
        <v>1224776</v>
      </c>
      <c r="CI7" s="140">
        <f t="shared" ref="CI7:DJ7" si="5">SUM(AE7,+BG7)</f>
        <v>10326746</v>
      </c>
      <c r="CJ7" s="140">
        <f t="shared" si="5"/>
        <v>9472926</v>
      </c>
      <c r="CK7" s="140">
        <f t="shared" si="5"/>
        <v>0</v>
      </c>
      <c r="CL7" s="140">
        <f t="shared" si="5"/>
        <v>9389407</v>
      </c>
      <c r="CM7" s="140">
        <f t="shared" si="5"/>
        <v>83519</v>
      </c>
      <c r="CN7" s="140">
        <f t="shared" si="5"/>
        <v>0</v>
      </c>
      <c r="CO7" s="140">
        <f t="shared" si="5"/>
        <v>853820</v>
      </c>
      <c r="CP7" s="140">
        <f t="shared" si="5"/>
        <v>316009</v>
      </c>
      <c r="CQ7" s="140">
        <f t="shared" si="5"/>
        <v>14124609</v>
      </c>
      <c r="CR7" s="140">
        <f t="shared" si="5"/>
        <v>1264434</v>
      </c>
      <c r="CS7" s="140">
        <f t="shared" si="5"/>
        <v>722905</v>
      </c>
      <c r="CT7" s="140">
        <f t="shared" si="5"/>
        <v>219912</v>
      </c>
      <c r="CU7" s="140">
        <f t="shared" si="5"/>
        <v>281658</v>
      </c>
      <c r="CV7" s="140">
        <f t="shared" si="5"/>
        <v>39959</v>
      </c>
      <c r="CW7" s="140">
        <f t="shared" si="5"/>
        <v>2048851</v>
      </c>
      <c r="CX7" s="140">
        <f t="shared" si="5"/>
        <v>361342</v>
      </c>
      <c r="CY7" s="140">
        <f t="shared" si="5"/>
        <v>1472116</v>
      </c>
      <c r="CZ7" s="140">
        <f t="shared" si="5"/>
        <v>215393</v>
      </c>
      <c r="DA7" s="140">
        <f t="shared" si="5"/>
        <v>14500</v>
      </c>
      <c r="DB7" s="140">
        <f t="shared" si="5"/>
        <v>10791268</v>
      </c>
      <c r="DC7" s="140">
        <f t="shared" si="5"/>
        <v>5537269</v>
      </c>
      <c r="DD7" s="140">
        <f t="shared" si="5"/>
        <v>4761117</v>
      </c>
      <c r="DE7" s="140">
        <f t="shared" si="5"/>
        <v>310275</v>
      </c>
      <c r="DF7" s="140">
        <f t="shared" si="5"/>
        <v>182607</v>
      </c>
      <c r="DG7" s="140">
        <f t="shared" si="5"/>
        <v>4266562</v>
      </c>
      <c r="DH7" s="140">
        <f t="shared" si="5"/>
        <v>5556</v>
      </c>
      <c r="DI7" s="140">
        <f t="shared" si="5"/>
        <v>1056480</v>
      </c>
      <c r="DJ7" s="140">
        <f t="shared" si="5"/>
        <v>25507835</v>
      </c>
    </row>
    <row r="8" spans="1:114" s="136" customFormat="1" ht="13.5" customHeight="1" x14ac:dyDescent="0.15">
      <c r="A8" s="119" t="s">
        <v>27</v>
      </c>
      <c r="B8" s="120" t="s">
        <v>324</v>
      </c>
      <c r="C8" s="119" t="s">
        <v>325</v>
      </c>
      <c r="D8" s="121">
        <f>SUM(E8,+L8)</f>
        <v>12332316</v>
      </c>
      <c r="E8" s="121">
        <f>SUM(F8:I8,K8)</f>
        <v>3700121</v>
      </c>
      <c r="F8" s="121">
        <v>3130855</v>
      </c>
      <c r="G8" s="121">
        <v>228</v>
      </c>
      <c r="H8" s="121">
        <v>0</v>
      </c>
      <c r="I8" s="121">
        <v>504154</v>
      </c>
      <c r="J8" s="122" t="s">
        <v>381</v>
      </c>
      <c r="K8" s="121">
        <v>64884</v>
      </c>
      <c r="L8" s="121">
        <v>8632195</v>
      </c>
      <c r="M8" s="121">
        <f>SUM(N8,+U8)</f>
        <v>407722</v>
      </c>
      <c r="N8" s="121">
        <f>SUM(O8:R8,T8)</f>
        <v>38059</v>
      </c>
      <c r="O8" s="121">
        <v>386</v>
      </c>
      <c r="P8" s="121">
        <v>1915</v>
      </c>
      <c r="Q8" s="121">
        <v>0</v>
      </c>
      <c r="R8" s="121">
        <v>35413</v>
      </c>
      <c r="S8" s="122" t="s">
        <v>381</v>
      </c>
      <c r="T8" s="121">
        <v>345</v>
      </c>
      <c r="U8" s="121">
        <v>369663</v>
      </c>
      <c r="V8" s="121">
        <f>+SUM(D8,M8)</f>
        <v>12740038</v>
      </c>
      <c r="W8" s="121">
        <f>+SUM(E8,N8)</f>
        <v>3738180</v>
      </c>
      <c r="X8" s="121">
        <f>+SUM(F8,O8)</f>
        <v>3131241</v>
      </c>
      <c r="Y8" s="121">
        <f>+SUM(G8,P8)</f>
        <v>2143</v>
      </c>
      <c r="Z8" s="121">
        <f>+SUM(H8,Q8)</f>
        <v>0</v>
      </c>
      <c r="AA8" s="121">
        <f>+SUM(I8,R8)</f>
        <v>539567</v>
      </c>
      <c r="AB8" s="122" t="str">
        <f>IF(+SUM(J8,S8)=0,"-",+SUM(J8,S8))</f>
        <v>-</v>
      </c>
      <c r="AC8" s="121">
        <f>+SUM(K8,T8)</f>
        <v>65229</v>
      </c>
      <c r="AD8" s="121">
        <f>+SUM(L8,U8)</f>
        <v>9001858</v>
      </c>
      <c r="AE8" s="121">
        <f>SUM(AF8,+AK8)</f>
        <v>9375513</v>
      </c>
      <c r="AF8" s="121">
        <f>SUM(AG8:AJ8)</f>
        <v>9374369</v>
      </c>
      <c r="AG8" s="121">
        <v>0</v>
      </c>
      <c r="AH8" s="121">
        <v>9330645</v>
      </c>
      <c r="AI8" s="121">
        <v>43724</v>
      </c>
      <c r="AJ8" s="121">
        <v>0</v>
      </c>
      <c r="AK8" s="121">
        <v>1144</v>
      </c>
      <c r="AL8" s="121">
        <v>0</v>
      </c>
      <c r="AM8" s="121">
        <f>SUM(AN8,AS8,AW8,AX8,BD8)</f>
        <v>2956803</v>
      </c>
      <c r="AN8" s="121">
        <f>SUM(AO8:AR8)</f>
        <v>305630</v>
      </c>
      <c r="AO8" s="121">
        <v>155515</v>
      </c>
      <c r="AP8" s="121">
        <v>33901</v>
      </c>
      <c r="AQ8" s="121">
        <v>76255</v>
      </c>
      <c r="AR8" s="121">
        <v>39959</v>
      </c>
      <c r="AS8" s="121">
        <f>SUM(AT8:AV8)</f>
        <v>341688</v>
      </c>
      <c r="AT8" s="121">
        <v>2274</v>
      </c>
      <c r="AU8" s="121">
        <v>256164</v>
      </c>
      <c r="AV8" s="121">
        <v>83250</v>
      </c>
      <c r="AW8" s="121">
        <v>0</v>
      </c>
      <c r="AX8" s="121">
        <f>SUM(AY8:BB8)</f>
        <v>2309485</v>
      </c>
      <c r="AY8" s="121">
        <v>1262647</v>
      </c>
      <c r="AZ8" s="121">
        <v>943425</v>
      </c>
      <c r="BA8" s="121">
        <v>67821</v>
      </c>
      <c r="BB8" s="121">
        <v>35592</v>
      </c>
      <c r="BC8" s="121">
        <v>0</v>
      </c>
      <c r="BD8" s="121">
        <v>0</v>
      </c>
      <c r="BE8" s="121">
        <v>0</v>
      </c>
      <c r="BF8" s="121">
        <f>SUM(AE8,+AM8,+BE8)</f>
        <v>12332316</v>
      </c>
      <c r="BG8" s="121">
        <f>SUM(BH8,+BM8)</f>
        <v>36312</v>
      </c>
      <c r="BH8" s="121">
        <f>SUM(BI8:BL8)</f>
        <v>36312</v>
      </c>
      <c r="BI8" s="121">
        <v>0</v>
      </c>
      <c r="BJ8" s="121">
        <v>36312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365808</v>
      </c>
      <c r="BP8" s="121">
        <f>SUM(BQ8:BT8)</f>
        <v>45276</v>
      </c>
      <c r="BQ8" s="121">
        <v>45276</v>
      </c>
      <c r="BR8" s="121">
        <v>0</v>
      </c>
      <c r="BS8" s="121">
        <v>0</v>
      </c>
      <c r="BT8" s="121">
        <v>0</v>
      </c>
      <c r="BU8" s="121">
        <f>SUM(BV8:BX8)</f>
        <v>100614</v>
      </c>
      <c r="BV8" s="121">
        <v>0</v>
      </c>
      <c r="BW8" s="121">
        <v>100614</v>
      </c>
      <c r="BX8" s="121">
        <v>0</v>
      </c>
      <c r="BY8" s="121">
        <v>0</v>
      </c>
      <c r="BZ8" s="121">
        <f>SUM(CA8:CD8)</f>
        <v>214440</v>
      </c>
      <c r="CA8" s="121">
        <v>48259</v>
      </c>
      <c r="CB8" s="121">
        <v>149871</v>
      </c>
      <c r="CC8" s="121">
        <v>111</v>
      </c>
      <c r="CD8" s="121">
        <v>16199</v>
      </c>
      <c r="CE8" s="121">
        <v>0</v>
      </c>
      <c r="CF8" s="121">
        <v>5478</v>
      </c>
      <c r="CG8" s="121">
        <v>5602</v>
      </c>
      <c r="CH8" s="121">
        <f>SUM(BG8,+BO8,+CG8)</f>
        <v>407722</v>
      </c>
      <c r="CI8" s="121">
        <f>SUM(AE8,+BG8)</f>
        <v>9411825</v>
      </c>
      <c r="CJ8" s="121">
        <f>SUM(AF8,+BH8)</f>
        <v>9410681</v>
      </c>
      <c r="CK8" s="121">
        <f>SUM(AG8,+BI8)</f>
        <v>0</v>
      </c>
      <c r="CL8" s="121">
        <f>SUM(AH8,+BJ8)</f>
        <v>9366957</v>
      </c>
      <c r="CM8" s="121">
        <f>SUM(AI8,+BK8)</f>
        <v>43724</v>
      </c>
      <c r="CN8" s="121">
        <f>SUM(AJ8,+BL8)</f>
        <v>0</v>
      </c>
      <c r="CO8" s="121">
        <f>SUM(AK8,+BM8)</f>
        <v>1144</v>
      </c>
      <c r="CP8" s="121">
        <f>SUM(AL8,+BN8)</f>
        <v>0</v>
      </c>
      <c r="CQ8" s="121">
        <f>SUM(AM8,+BO8)</f>
        <v>3322611</v>
      </c>
      <c r="CR8" s="121">
        <f>SUM(AN8,+BP8)</f>
        <v>350906</v>
      </c>
      <c r="CS8" s="121">
        <f>SUM(AO8,+BQ8)</f>
        <v>200791</v>
      </c>
      <c r="CT8" s="121">
        <f>SUM(AP8,+BR8)</f>
        <v>33901</v>
      </c>
      <c r="CU8" s="121">
        <f>SUM(AQ8,+BS8)</f>
        <v>76255</v>
      </c>
      <c r="CV8" s="121">
        <f>SUM(AR8,+BT8)</f>
        <v>39959</v>
      </c>
      <c r="CW8" s="121">
        <f>SUM(AS8,+BU8)</f>
        <v>442302</v>
      </c>
      <c r="CX8" s="121">
        <f>SUM(AT8,+BV8)</f>
        <v>2274</v>
      </c>
      <c r="CY8" s="121">
        <f>SUM(AU8,+BW8)</f>
        <v>356778</v>
      </c>
      <c r="CZ8" s="121">
        <f>SUM(AV8,+BX8)</f>
        <v>83250</v>
      </c>
      <c r="DA8" s="121">
        <f>SUM(AW8,+BY8)</f>
        <v>0</v>
      </c>
      <c r="DB8" s="121">
        <f>SUM(AX8,+BZ8)</f>
        <v>2523925</v>
      </c>
      <c r="DC8" s="121">
        <f>SUM(AY8,+CA8)</f>
        <v>1310906</v>
      </c>
      <c r="DD8" s="121">
        <f>SUM(AZ8,+CB8)</f>
        <v>1093296</v>
      </c>
      <c r="DE8" s="121">
        <f>SUM(BA8,+CC8)</f>
        <v>67932</v>
      </c>
      <c r="DF8" s="121">
        <f>SUM(BB8,+CD8)</f>
        <v>51791</v>
      </c>
      <c r="DG8" s="121">
        <f>SUM(BC8,+CE8)</f>
        <v>0</v>
      </c>
      <c r="DH8" s="121">
        <f>SUM(BD8,+CF8)</f>
        <v>5478</v>
      </c>
      <c r="DI8" s="121">
        <f>SUM(BE8,+CG8)</f>
        <v>5602</v>
      </c>
      <c r="DJ8" s="121">
        <f>SUM(BF8,+CH8)</f>
        <v>12740038</v>
      </c>
    </row>
    <row r="9" spans="1:114" s="136" customFormat="1" ht="13.5" customHeight="1" x14ac:dyDescent="0.15">
      <c r="A9" s="119" t="s">
        <v>27</v>
      </c>
      <c r="B9" s="120" t="s">
        <v>327</v>
      </c>
      <c r="C9" s="119" t="s">
        <v>328</v>
      </c>
      <c r="D9" s="121">
        <f>SUM(E9,+L9)</f>
        <v>1963007</v>
      </c>
      <c r="E9" s="121">
        <f>SUM(F9:I9,K9)</f>
        <v>234393</v>
      </c>
      <c r="F9" s="121">
        <v>0</v>
      </c>
      <c r="G9" s="121">
        <v>1328</v>
      </c>
      <c r="H9" s="121">
        <v>0</v>
      </c>
      <c r="I9" s="121">
        <v>184761</v>
      </c>
      <c r="J9" s="122" t="s">
        <v>381</v>
      </c>
      <c r="K9" s="121">
        <v>48304</v>
      </c>
      <c r="L9" s="121">
        <v>1728614</v>
      </c>
      <c r="M9" s="121">
        <f>SUM(N9,+U9)</f>
        <v>360076</v>
      </c>
      <c r="N9" s="121">
        <f>SUM(O9:R9,T9)</f>
        <v>40093</v>
      </c>
      <c r="O9" s="121">
        <v>0</v>
      </c>
      <c r="P9" s="121">
        <v>0</v>
      </c>
      <c r="Q9" s="121">
        <v>0</v>
      </c>
      <c r="R9" s="121">
        <v>40093</v>
      </c>
      <c r="S9" s="122" t="s">
        <v>381</v>
      </c>
      <c r="T9" s="121">
        <v>0</v>
      </c>
      <c r="U9" s="121">
        <v>319983</v>
      </c>
      <c r="V9" s="121">
        <f>+SUM(D9,M9)</f>
        <v>2323083</v>
      </c>
      <c r="W9" s="121">
        <f>+SUM(E9,N9)</f>
        <v>274486</v>
      </c>
      <c r="X9" s="121">
        <f>+SUM(F9,O9)</f>
        <v>0</v>
      </c>
      <c r="Y9" s="121">
        <f>+SUM(G9,P9)</f>
        <v>1328</v>
      </c>
      <c r="Z9" s="121">
        <f>+SUM(H9,Q9)</f>
        <v>0</v>
      </c>
      <c r="AA9" s="121">
        <f>+SUM(I9,R9)</f>
        <v>224854</v>
      </c>
      <c r="AB9" s="122" t="str">
        <f>IF(+SUM(J9,S9)=0,"-",+SUM(J9,S9))</f>
        <v>-</v>
      </c>
      <c r="AC9" s="121">
        <f>+SUM(K9,T9)</f>
        <v>48304</v>
      </c>
      <c r="AD9" s="121">
        <f>+SUM(L9,U9)</f>
        <v>2048597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107632</v>
      </c>
      <c r="AM9" s="121">
        <f>SUM(AN9,AS9,AW9,AX9,BD9)</f>
        <v>1686792</v>
      </c>
      <c r="AN9" s="121">
        <f>SUM(AO9:AR9)</f>
        <v>364703</v>
      </c>
      <c r="AO9" s="121">
        <v>94072</v>
      </c>
      <c r="AP9" s="121">
        <v>176547</v>
      </c>
      <c r="AQ9" s="121">
        <v>94084</v>
      </c>
      <c r="AR9" s="121">
        <v>0</v>
      </c>
      <c r="AS9" s="121">
        <f>SUM(AT9:AV9)</f>
        <v>480297</v>
      </c>
      <c r="AT9" s="121">
        <v>31064</v>
      </c>
      <c r="AU9" s="121">
        <v>449233</v>
      </c>
      <c r="AV9" s="121">
        <v>0</v>
      </c>
      <c r="AW9" s="121">
        <v>14500</v>
      </c>
      <c r="AX9" s="121">
        <f>SUM(AY9:BB9)</f>
        <v>827292</v>
      </c>
      <c r="AY9" s="121">
        <v>249439</v>
      </c>
      <c r="AZ9" s="121">
        <v>511515</v>
      </c>
      <c r="BA9" s="121">
        <v>44938</v>
      </c>
      <c r="BB9" s="121">
        <v>21400</v>
      </c>
      <c r="BC9" s="121">
        <v>165309</v>
      </c>
      <c r="BD9" s="121">
        <v>0</v>
      </c>
      <c r="BE9" s="121">
        <v>3274</v>
      </c>
      <c r="BF9" s="121">
        <f>SUM(AE9,+AM9,+BE9)</f>
        <v>1690066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360060</v>
      </c>
      <c r="BP9" s="121">
        <f>SUM(BQ9:BT9)</f>
        <v>80479</v>
      </c>
      <c r="BQ9" s="121">
        <v>73165</v>
      </c>
      <c r="BR9" s="121">
        <v>0</v>
      </c>
      <c r="BS9" s="121">
        <v>7314</v>
      </c>
      <c r="BT9" s="121">
        <v>0</v>
      </c>
      <c r="BU9" s="121">
        <f>SUM(BV9:BX9)</f>
        <v>123319</v>
      </c>
      <c r="BV9" s="121">
        <v>0</v>
      </c>
      <c r="BW9" s="121">
        <v>123319</v>
      </c>
      <c r="BX9" s="121">
        <v>0</v>
      </c>
      <c r="BY9" s="121">
        <v>0</v>
      </c>
      <c r="BZ9" s="121">
        <f>SUM(CA9:CD9)</f>
        <v>156262</v>
      </c>
      <c r="CA9" s="121">
        <v>87576</v>
      </c>
      <c r="CB9" s="121">
        <v>67980</v>
      </c>
      <c r="CC9" s="121">
        <v>0</v>
      </c>
      <c r="CD9" s="121">
        <v>706</v>
      </c>
      <c r="CE9" s="121">
        <v>0</v>
      </c>
      <c r="CF9" s="121">
        <v>0</v>
      </c>
      <c r="CG9" s="121">
        <v>16</v>
      </c>
      <c r="CH9" s="121">
        <f>SUM(BG9,+BO9,+CG9)</f>
        <v>360076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1">
        <f>SUM(AL9,+BN9)</f>
        <v>107632</v>
      </c>
      <c r="CQ9" s="121">
        <f>SUM(AM9,+BO9)</f>
        <v>2046852</v>
      </c>
      <c r="CR9" s="121">
        <f>SUM(AN9,+BP9)</f>
        <v>445182</v>
      </c>
      <c r="CS9" s="121">
        <f>SUM(AO9,+BQ9)</f>
        <v>167237</v>
      </c>
      <c r="CT9" s="121">
        <f>SUM(AP9,+BR9)</f>
        <v>176547</v>
      </c>
      <c r="CU9" s="121">
        <f>SUM(AQ9,+BS9)</f>
        <v>101398</v>
      </c>
      <c r="CV9" s="121">
        <f>SUM(AR9,+BT9)</f>
        <v>0</v>
      </c>
      <c r="CW9" s="121">
        <f>SUM(AS9,+BU9)</f>
        <v>603616</v>
      </c>
      <c r="CX9" s="121">
        <f>SUM(AT9,+BV9)</f>
        <v>31064</v>
      </c>
      <c r="CY9" s="121">
        <f>SUM(AU9,+BW9)</f>
        <v>572552</v>
      </c>
      <c r="CZ9" s="121">
        <f>SUM(AV9,+BX9)</f>
        <v>0</v>
      </c>
      <c r="DA9" s="121">
        <f>SUM(AW9,+BY9)</f>
        <v>14500</v>
      </c>
      <c r="DB9" s="121">
        <f>SUM(AX9,+BZ9)</f>
        <v>983554</v>
      </c>
      <c r="DC9" s="121">
        <f>SUM(AY9,+CA9)</f>
        <v>337015</v>
      </c>
      <c r="DD9" s="121">
        <f>SUM(AZ9,+CB9)</f>
        <v>579495</v>
      </c>
      <c r="DE9" s="121">
        <f>SUM(BA9,+CC9)</f>
        <v>44938</v>
      </c>
      <c r="DF9" s="121">
        <f>SUM(BB9,+CD9)</f>
        <v>22106</v>
      </c>
      <c r="DG9" s="121">
        <f>SUM(BC9,+CE9)</f>
        <v>165309</v>
      </c>
      <c r="DH9" s="121">
        <f>SUM(BD9,+CF9)</f>
        <v>0</v>
      </c>
      <c r="DI9" s="121">
        <f>SUM(BE9,+CG9)</f>
        <v>3290</v>
      </c>
      <c r="DJ9" s="121">
        <f>SUM(BF9,+CH9)</f>
        <v>2050142</v>
      </c>
    </row>
    <row r="10" spans="1:114" s="136" customFormat="1" ht="13.5" customHeight="1" x14ac:dyDescent="0.15">
      <c r="A10" s="119" t="s">
        <v>27</v>
      </c>
      <c r="B10" s="120" t="s">
        <v>331</v>
      </c>
      <c r="C10" s="119" t="s">
        <v>332</v>
      </c>
      <c r="D10" s="121">
        <f>SUM(E10,+L10)</f>
        <v>1046416</v>
      </c>
      <c r="E10" s="121">
        <f>SUM(F10:I10,K10)</f>
        <v>0</v>
      </c>
      <c r="F10" s="121">
        <v>0</v>
      </c>
      <c r="G10" s="121">
        <v>0</v>
      </c>
      <c r="H10" s="121">
        <v>0</v>
      </c>
      <c r="I10" s="121">
        <v>0</v>
      </c>
      <c r="J10" s="122" t="s">
        <v>381</v>
      </c>
      <c r="K10" s="121">
        <v>0</v>
      </c>
      <c r="L10" s="121">
        <v>1046416</v>
      </c>
      <c r="M10" s="121">
        <f>SUM(N10,+U10)</f>
        <v>175769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2" t="s">
        <v>381</v>
      </c>
      <c r="T10" s="121">
        <v>0</v>
      </c>
      <c r="U10" s="121">
        <v>175769</v>
      </c>
      <c r="V10" s="121">
        <f>+SUM(D10,M10)</f>
        <v>1222185</v>
      </c>
      <c r="W10" s="121">
        <f>+SUM(E10,N10)</f>
        <v>0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0</v>
      </c>
      <c r="AB10" s="122" t="str">
        <f>IF(+SUM(J10,S10)=0,"-",+SUM(J10,S10))</f>
        <v>-</v>
      </c>
      <c r="AC10" s="121">
        <f>+SUM(K10,T10)</f>
        <v>0</v>
      </c>
      <c r="AD10" s="121">
        <f>+SUM(L10,U10)</f>
        <v>1222185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103014</v>
      </c>
      <c r="AM10" s="121">
        <f>SUM(AN10,AS10,AW10,AX10,BD10)</f>
        <v>0</v>
      </c>
      <c r="AN10" s="121">
        <f>SUM(AO10:AR10)</f>
        <v>0</v>
      </c>
      <c r="AO10" s="121">
        <v>0</v>
      </c>
      <c r="AP10" s="121">
        <v>0</v>
      </c>
      <c r="AQ10" s="121">
        <v>0</v>
      </c>
      <c r="AR10" s="121">
        <v>0</v>
      </c>
      <c r="AS10" s="121">
        <f>SUM(AT10:AV10)</f>
        <v>0</v>
      </c>
      <c r="AT10" s="121">
        <v>0</v>
      </c>
      <c r="AU10" s="121">
        <v>0</v>
      </c>
      <c r="AV10" s="121">
        <v>0</v>
      </c>
      <c r="AW10" s="121">
        <v>0</v>
      </c>
      <c r="AX10" s="121">
        <f>SUM(AY10:BB10)</f>
        <v>0</v>
      </c>
      <c r="AY10" s="121">
        <v>0</v>
      </c>
      <c r="AZ10" s="121">
        <v>0</v>
      </c>
      <c r="BA10" s="121">
        <v>0</v>
      </c>
      <c r="BB10" s="121">
        <v>0</v>
      </c>
      <c r="BC10" s="121">
        <v>943402</v>
      </c>
      <c r="BD10" s="121">
        <v>0</v>
      </c>
      <c r="BE10" s="121">
        <v>0</v>
      </c>
      <c r="BF10" s="121">
        <f>SUM(AE10,+AM10,+BE10)</f>
        <v>0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11409</v>
      </c>
      <c r="BO10" s="121">
        <f>SUM(BP10,BU10,BY10,BZ10,CF10)</f>
        <v>0</v>
      </c>
      <c r="BP10" s="121">
        <f>SUM(BQ10:BT10)</f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1">
        <v>164360</v>
      </c>
      <c r="CF10" s="121">
        <v>0</v>
      </c>
      <c r="CG10" s="121">
        <v>0</v>
      </c>
      <c r="CH10" s="121">
        <f>SUM(BG10,+BO10,+CG10)</f>
        <v>0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1">
        <f>SUM(AL10,+BN10)</f>
        <v>114423</v>
      </c>
      <c r="CQ10" s="121">
        <f>SUM(AM10,+BO10)</f>
        <v>0</v>
      </c>
      <c r="CR10" s="121">
        <f>SUM(AN10,+BP10)</f>
        <v>0</v>
      </c>
      <c r="CS10" s="121">
        <f>SUM(AO10,+BQ10)</f>
        <v>0</v>
      </c>
      <c r="CT10" s="121">
        <f>SUM(AP10,+BR10)</f>
        <v>0</v>
      </c>
      <c r="CU10" s="121">
        <f>SUM(AQ10,+BS10)</f>
        <v>0</v>
      </c>
      <c r="CV10" s="121">
        <f>SUM(AR10,+BT10)</f>
        <v>0</v>
      </c>
      <c r="CW10" s="121">
        <f>SUM(AS10,+BU10)</f>
        <v>0</v>
      </c>
      <c r="CX10" s="121">
        <f>SUM(AT10,+BV10)</f>
        <v>0</v>
      </c>
      <c r="CY10" s="121">
        <f>SUM(AU10,+BW10)</f>
        <v>0</v>
      </c>
      <c r="CZ10" s="121">
        <f>SUM(AV10,+BX10)</f>
        <v>0</v>
      </c>
      <c r="DA10" s="121">
        <f>SUM(AW10,+BY10)</f>
        <v>0</v>
      </c>
      <c r="DB10" s="121">
        <f>SUM(AX10,+BZ10)</f>
        <v>0</v>
      </c>
      <c r="DC10" s="121">
        <f>SUM(AY10,+CA10)</f>
        <v>0</v>
      </c>
      <c r="DD10" s="121">
        <f>SUM(AZ10,+CB10)</f>
        <v>0</v>
      </c>
      <c r="DE10" s="121">
        <f>SUM(BA10,+CC10)</f>
        <v>0</v>
      </c>
      <c r="DF10" s="121">
        <f>SUM(BB10,+CD10)</f>
        <v>0</v>
      </c>
      <c r="DG10" s="121">
        <f>SUM(BC10,+CE10)</f>
        <v>1107762</v>
      </c>
      <c r="DH10" s="121">
        <f>SUM(BD10,+CF10)</f>
        <v>0</v>
      </c>
      <c r="DI10" s="121">
        <f>SUM(BE10,+CG10)</f>
        <v>0</v>
      </c>
      <c r="DJ10" s="121">
        <f>SUM(BF10,+CH10)</f>
        <v>0</v>
      </c>
    </row>
    <row r="11" spans="1:114" s="136" customFormat="1" ht="13.5" customHeight="1" x14ac:dyDescent="0.15">
      <c r="A11" s="119" t="s">
        <v>27</v>
      </c>
      <c r="B11" s="120" t="s">
        <v>335</v>
      </c>
      <c r="C11" s="119" t="s">
        <v>336</v>
      </c>
      <c r="D11" s="121">
        <f>SUM(E11,+L11)</f>
        <v>923946</v>
      </c>
      <c r="E11" s="121">
        <f>SUM(F11:I11,K11)</f>
        <v>297492</v>
      </c>
      <c r="F11" s="121">
        <v>0</v>
      </c>
      <c r="G11" s="121">
        <v>0</v>
      </c>
      <c r="H11" s="121">
        <v>0</v>
      </c>
      <c r="I11" s="121">
        <v>206962</v>
      </c>
      <c r="J11" s="122" t="s">
        <v>381</v>
      </c>
      <c r="K11" s="121">
        <v>90530</v>
      </c>
      <c r="L11" s="121">
        <v>626454</v>
      </c>
      <c r="M11" s="121">
        <f>SUM(N11,+U11)</f>
        <v>183344</v>
      </c>
      <c r="N11" s="121">
        <f>SUM(O11:R11,T11)</f>
        <v>0</v>
      </c>
      <c r="O11" s="121">
        <v>0</v>
      </c>
      <c r="P11" s="121">
        <v>0</v>
      </c>
      <c r="Q11" s="121">
        <v>0</v>
      </c>
      <c r="R11" s="121">
        <v>0</v>
      </c>
      <c r="S11" s="122" t="s">
        <v>381</v>
      </c>
      <c r="T11" s="121">
        <v>0</v>
      </c>
      <c r="U11" s="121">
        <v>183344</v>
      </c>
      <c r="V11" s="121">
        <f>+SUM(D11,M11)</f>
        <v>1107290</v>
      </c>
      <c r="W11" s="121">
        <f>+SUM(E11,N11)</f>
        <v>297492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206962</v>
      </c>
      <c r="AB11" s="122" t="str">
        <f>IF(+SUM(J11,S11)=0,"-",+SUM(J11,S11))</f>
        <v>-</v>
      </c>
      <c r="AC11" s="121">
        <f>+SUM(K11,T11)</f>
        <v>90530</v>
      </c>
      <c r="AD11" s="121">
        <f>+SUM(L11,U11)</f>
        <v>809798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f>SUM(AN11,AS11,AW11,AX11,BD11)</f>
        <v>897378</v>
      </c>
      <c r="AN11" s="121">
        <f>SUM(AO11:AR11)</f>
        <v>17376</v>
      </c>
      <c r="AO11" s="121">
        <v>10786</v>
      </c>
      <c r="AP11" s="121">
        <v>0</v>
      </c>
      <c r="AQ11" s="121">
        <v>6590</v>
      </c>
      <c r="AR11" s="121">
        <v>0</v>
      </c>
      <c r="AS11" s="121">
        <f>SUM(AT11:AV11)</f>
        <v>4437</v>
      </c>
      <c r="AT11" s="121">
        <v>2284</v>
      </c>
      <c r="AU11" s="121">
        <v>505</v>
      </c>
      <c r="AV11" s="121">
        <v>1648</v>
      </c>
      <c r="AW11" s="121">
        <v>0</v>
      </c>
      <c r="AX11" s="121">
        <f>SUM(AY11:BB11)</f>
        <v>875565</v>
      </c>
      <c r="AY11" s="121">
        <v>367678</v>
      </c>
      <c r="AZ11" s="121">
        <v>458685</v>
      </c>
      <c r="BA11" s="121">
        <v>49202</v>
      </c>
      <c r="BB11" s="121">
        <v>0</v>
      </c>
      <c r="BC11" s="121">
        <v>0</v>
      </c>
      <c r="BD11" s="121">
        <v>0</v>
      </c>
      <c r="BE11" s="121">
        <v>26568</v>
      </c>
      <c r="BF11" s="121">
        <f>SUM(AE11,+AM11,+BE11)</f>
        <v>923946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183062</v>
      </c>
      <c r="BP11" s="121">
        <f>SUM(BQ11:BT11)</f>
        <v>0</v>
      </c>
      <c r="BQ11" s="121">
        <v>0</v>
      </c>
      <c r="BR11" s="121">
        <v>0</v>
      </c>
      <c r="BS11" s="121">
        <v>0</v>
      </c>
      <c r="BT11" s="121">
        <v>0</v>
      </c>
      <c r="BU11" s="121">
        <f>SUM(BV11:BX11)</f>
        <v>19244</v>
      </c>
      <c r="BV11" s="121">
        <v>0</v>
      </c>
      <c r="BW11" s="121">
        <v>19244</v>
      </c>
      <c r="BX11" s="121">
        <v>0</v>
      </c>
      <c r="BY11" s="121">
        <v>0</v>
      </c>
      <c r="BZ11" s="121">
        <f>SUM(CA11:CD11)</f>
        <v>163750</v>
      </c>
      <c r="CA11" s="121">
        <v>0</v>
      </c>
      <c r="CB11" s="121">
        <v>163750</v>
      </c>
      <c r="CC11" s="121">
        <v>0</v>
      </c>
      <c r="CD11" s="121">
        <v>0</v>
      </c>
      <c r="CE11" s="121">
        <v>0</v>
      </c>
      <c r="CF11" s="121">
        <v>68</v>
      </c>
      <c r="CG11" s="121">
        <v>282</v>
      </c>
      <c r="CH11" s="121">
        <f>SUM(BG11,+BO11,+CG11)</f>
        <v>183344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1">
        <f>SUM(AL11,+BN11)</f>
        <v>0</v>
      </c>
      <c r="CQ11" s="121">
        <f>SUM(AM11,+BO11)</f>
        <v>1080440</v>
      </c>
      <c r="CR11" s="121">
        <f>SUM(AN11,+BP11)</f>
        <v>17376</v>
      </c>
      <c r="CS11" s="121">
        <f>SUM(AO11,+BQ11)</f>
        <v>10786</v>
      </c>
      <c r="CT11" s="121">
        <f>SUM(AP11,+BR11)</f>
        <v>0</v>
      </c>
      <c r="CU11" s="121">
        <f>SUM(AQ11,+BS11)</f>
        <v>6590</v>
      </c>
      <c r="CV11" s="121">
        <f>SUM(AR11,+BT11)</f>
        <v>0</v>
      </c>
      <c r="CW11" s="121">
        <f>SUM(AS11,+BU11)</f>
        <v>23681</v>
      </c>
      <c r="CX11" s="121">
        <f>SUM(AT11,+BV11)</f>
        <v>2284</v>
      </c>
      <c r="CY11" s="121">
        <f>SUM(AU11,+BW11)</f>
        <v>19749</v>
      </c>
      <c r="CZ11" s="121">
        <f>SUM(AV11,+BX11)</f>
        <v>1648</v>
      </c>
      <c r="DA11" s="121">
        <f>SUM(AW11,+BY11)</f>
        <v>0</v>
      </c>
      <c r="DB11" s="121">
        <f>SUM(AX11,+BZ11)</f>
        <v>1039315</v>
      </c>
      <c r="DC11" s="121">
        <f>SUM(AY11,+CA11)</f>
        <v>367678</v>
      </c>
      <c r="DD11" s="121">
        <f>SUM(AZ11,+CB11)</f>
        <v>622435</v>
      </c>
      <c r="DE11" s="121">
        <f>SUM(BA11,+CC11)</f>
        <v>49202</v>
      </c>
      <c r="DF11" s="121">
        <f>SUM(BB11,+CD11)</f>
        <v>0</v>
      </c>
      <c r="DG11" s="121">
        <f>SUM(BC11,+CE11)</f>
        <v>0</v>
      </c>
      <c r="DH11" s="121">
        <f>SUM(BD11,+CF11)</f>
        <v>68</v>
      </c>
      <c r="DI11" s="121">
        <f>SUM(BE11,+CG11)</f>
        <v>26850</v>
      </c>
      <c r="DJ11" s="121">
        <f>SUM(BF11,+CH11)</f>
        <v>1107290</v>
      </c>
    </row>
    <row r="12" spans="1:114" s="136" customFormat="1" ht="13.5" customHeight="1" x14ac:dyDescent="0.15">
      <c r="A12" s="119" t="s">
        <v>27</v>
      </c>
      <c r="B12" s="120" t="s">
        <v>337</v>
      </c>
      <c r="C12" s="119" t="s">
        <v>338</v>
      </c>
      <c r="D12" s="121">
        <f>SUM(E12,+L12)</f>
        <v>1215267</v>
      </c>
      <c r="E12" s="121">
        <f>SUM(F12:I12,K12)</f>
        <v>471293</v>
      </c>
      <c r="F12" s="121">
        <v>0</v>
      </c>
      <c r="G12" s="121">
        <v>345</v>
      </c>
      <c r="H12" s="121">
        <v>0</v>
      </c>
      <c r="I12" s="121">
        <v>268622</v>
      </c>
      <c r="J12" s="122" t="s">
        <v>381</v>
      </c>
      <c r="K12" s="121">
        <v>202326</v>
      </c>
      <c r="L12" s="121">
        <v>743974</v>
      </c>
      <c r="M12" s="121">
        <f>SUM(N12,+U12)</f>
        <v>119794</v>
      </c>
      <c r="N12" s="121">
        <f>SUM(O12:R12,T12)</f>
        <v>19915</v>
      </c>
      <c r="O12" s="121">
        <v>0</v>
      </c>
      <c r="P12" s="121">
        <v>0</v>
      </c>
      <c r="Q12" s="121">
        <v>0</v>
      </c>
      <c r="R12" s="121">
        <v>19904</v>
      </c>
      <c r="S12" s="122" t="s">
        <v>381</v>
      </c>
      <c r="T12" s="121">
        <v>11</v>
      </c>
      <c r="U12" s="121">
        <v>99879</v>
      </c>
      <c r="V12" s="121">
        <f>+SUM(D12,M12)</f>
        <v>1335061</v>
      </c>
      <c r="W12" s="121">
        <f>+SUM(E12,N12)</f>
        <v>491208</v>
      </c>
      <c r="X12" s="121">
        <f>+SUM(F12,O12)</f>
        <v>0</v>
      </c>
      <c r="Y12" s="121">
        <f>+SUM(G12,P12)</f>
        <v>345</v>
      </c>
      <c r="Z12" s="121">
        <f>+SUM(H12,Q12)</f>
        <v>0</v>
      </c>
      <c r="AA12" s="121">
        <f>+SUM(I12,R12)</f>
        <v>288526</v>
      </c>
      <c r="AB12" s="122" t="str">
        <f>IF(+SUM(J12,S12)=0,"-",+SUM(J12,S12))</f>
        <v>-</v>
      </c>
      <c r="AC12" s="121">
        <f>+SUM(K12,T12)</f>
        <v>202337</v>
      </c>
      <c r="AD12" s="121">
        <f>+SUM(L12,U12)</f>
        <v>843853</v>
      </c>
      <c r="AE12" s="121">
        <f>SUM(AF12,+AK12)</f>
        <v>979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979</v>
      </c>
      <c r="AL12" s="121">
        <v>0</v>
      </c>
      <c r="AM12" s="121">
        <f>SUM(AN12,AS12,AW12,AX12,BD12)</f>
        <v>1135733</v>
      </c>
      <c r="AN12" s="121">
        <f>SUM(AO12:AR12)</f>
        <v>19949</v>
      </c>
      <c r="AO12" s="121">
        <v>19949</v>
      </c>
      <c r="AP12" s="121">
        <v>0</v>
      </c>
      <c r="AQ12" s="121">
        <v>0</v>
      </c>
      <c r="AR12" s="121">
        <v>0</v>
      </c>
      <c r="AS12" s="121">
        <f>SUM(AT12:AV12)</f>
        <v>0</v>
      </c>
      <c r="AT12" s="121">
        <v>0</v>
      </c>
      <c r="AU12" s="121">
        <v>0</v>
      </c>
      <c r="AV12" s="121">
        <v>0</v>
      </c>
      <c r="AW12" s="121">
        <v>0</v>
      </c>
      <c r="AX12" s="121">
        <f>SUM(AY12:BB12)</f>
        <v>1115774</v>
      </c>
      <c r="AY12" s="121">
        <v>444035</v>
      </c>
      <c r="AZ12" s="121">
        <v>603259</v>
      </c>
      <c r="BA12" s="121">
        <v>47561</v>
      </c>
      <c r="BB12" s="121">
        <v>20919</v>
      </c>
      <c r="BC12" s="121">
        <v>0</v>
      </c>
      <c r="BD12" s="121">
        <v>10</v>
      </c>
      <c r="BE12" s="121">
        <v>78555</v>
      </c>
      <c r="BF12" s="121">
        <f>SUM(AE12,+AM12,+BE12)</f>
        <v>1215267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56760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56760</v>
      </c>
      <c r="CA12" s="121">
        <v>56760</v>
      </c>
      <c r="CB12" s="121">
        <v>0</v>
      </c>
      <c r="CC12" s="121">
        <v>0</v>
      </c>
      <c r="CD12" s="121">
        <v>0</v>
      </c>
      <c r="CE12" s="121">
        <v>63034</v>
      </c>
      <c r="CF12" s="121">
        <v>0</v>
      </c>
      <c r="CG12" s="121">
        <v>0</v>
      </c>
      <c r="CH12" s="121">
        <f>SUM(BG12,+BO12,+CG12)</f>
        <v>56760</v>
      </c>
      <c r="CI12" s="121">
        <f>SUM(AE12,+BG12)</f>
        <v>979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979</v>
      </c>
      <c r="CP12" s="121">
        <f>SUM(AL12,+BN12)</f>
        <v>0</v>
      </c>
      <c r="CQ12" s="121">
        <f>SUM(AM12,+BO12)</f>
        <v>1192493</v>
      </c>
      <c r="CR12" s="121">
        <f>SUM(AN12,+BP12)</f>
        <v>19949</v>
      </c>
      <c r="CS12" s="121">
        <f>SUM(AO12,+BQ12)</f>
        <v>19949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0</v>
      </c>
      <c r="CX12" s="121">
        <f>SUM(AT12,+BV12)</f>
        <v>0</v>
      </c>
      <c r="CY12" s="121">
        <f>SUM(AU12,+BW12)</f>
        <v>0</v>
      </c>
      <c r="CZ12" s="121">
        <f>SUM(AV12,+BX12)</f>
        <v>0</v>
      </c>
      <c r="DA12" s="121">
        <f>SUM(AW12,+BY12)</f>
        <v>0</v>
      </c>
      <c r="DB12" s="121">
        <f>SUM(AX12,+BZ12)</f>
        <v>1172534</v>
      </c>
      <c r="DC12" s="121">
        <f>SUM(AY12,+CA12)</f>
        <v>500795</v>
      </c>
      <c r="DD12" s="121">
        <f>SUM(AZ12,+CB12)</f>
        <v>603259</v>
      </c>
      <c r="DE12" s="121">
        <f>SUM(BA12,+CC12)</f>
        <v>47561</v>
      </c>
      <c r="DF12" s="121">
        <f>SUM(BB12,+CD12)</f>
        <v>20919</v>
      </c>
      <c r="DG12" s="121">
        <f>SUM(BC12,+CE12)</f>
        <v>63034</v>
      </c>
      <c r="DH12" s="121">
        <f>SUM(BD12,+CF12)</f>
        <v>10</v>
      </c>
      <c r="DI12" s="121">
        <f>SUM(BE12,+CG12)</f>
        <v>78555</v>
      </c>
      <c r="DJ12" s="121">
        <f>SUM(BF12,+CH12)</f>
        <v>1272027</v>
      </c>
    </row>
    <row r="13" spans="1:114" s="136" customFormat="1" ht="13.5" customHeight="1" x14ac:dyDescent="0.15">
      <c r="A13" s="119" t="s">
        <v>27</v>
      </c>
      <c r="B13" s="120" t="s">
        <v>341</v>
      </c>
      <c r="C13" s="119" t="s">
        <v>342</v>
      </c>
      <c r="D13" s="121">
        <f>SUM(E13,+L13)</f>
        <v>2855337</v>
      </c>
      <c r="E13" s="121">
        <f>SUM(F13:I13,K13)</f>
        <v>259057</v>
      </c>
      <c r="F13" s="121">
        <v>0</v>
      </c>
      <c r="G13" s="121">
        <v>1674</v>
      </c>
      <c r="H13" s="121">
        <v>0</v>
      </c>
      <c r="I13" s="121">
        <v>226810</v>
      </c>
      <c r="J13" s="122" t="s">
        <v>381</v>
      </c>
      <c r="K13" s="121">
        <v>30573</v>
      </c>
      <c r="L13" s="121">
        <v>2596280</v>
      </c>
      <c r="M13" s="121">
        <f>SUM(N13,+U13)</f>
        <v>98805</v>
      </c>
      <c r="N13" s="121">
        <f>SUM(O13:R13,T13)</f>
        <v>14362</v>
      </c>
      <c r="O13" s="121">
        <v>0</v>
      </c>
      <c r="P13" s="121">
        <v>0</v>
      </c>
      <c r="Q13" s="121">
        <v>0</v>
      </c>
      <c r="R13" s="121">
        <v>14362</v>
      </c>
      <c r="S13" s="122" t="s">
        <v>381</v>
      </c>
      <c r="T13" s="121">
        <v>0</v>
      </c>
      <c r="U13" s="121">
        <v>84443</v>
      </c>
      <c r="V13" s="121">
        <f>+SUM(D13,M13)</f>
        <v>2954142</v>
      </c>
      <c r="W13" s="121">
        <f>+SUM(E13,N13)</f>
        <v>273419</v>
      </c>
      <c r="X13" s="121">
        <f>+SUM(F13,O13)</f>
        <v>0</v>
      </c>
      <c r="Y13" s="121">
        <f>+SUM(G13,P13)</f>
        <v>1674</v>
      </c>
      <c r="Z13" s="121">
        <f>+SUM(H13,Q13)</f>
        <v>0</v>
      </c>
      <c r="AA13" s="121">
        <f>+SUM(I13,R13)</f>
        <v>241172</v>
      </c>
      <c r="AB13" s="122" t="str">
        <f>IF(+SUM(J13,S13)=0,"-",+SUM(J13,S13))</f>
        <v>-</v>
      </c>
      <c r="AC13" s="121">
        <f>+SUM(K13,T13)</f>
        <v>30573</v>
      </c>
      <c r="AD13" s="121">
        <f>+SUM(L13,U13)</f>
        <v>2680723</v>
      </c>
      <c r="AE13" s="121">
        <f>SUM(AF13,+AK13)</f>
        <v>842534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842534</v>
      </c>
      <c r="AL13" s="121">
        <v>0</v>
      </c>
      <c r="AM13" s="121">
        <f>SUM(AN13,AS13,AW13,AX13,BD13)</f>
        <v>1111666</v>
      </c>
      <c r="AN13" s="121">
        <f>SUM(AO13:AR13)</f>
        <v>105376</v>
      </c>
      <c r="AO13" s="121">
        <v>105376</v>
      </c>
      <c r="AP13" s="121">
        <v>0</v>
      </c>
      <c r="AQ13" s="121">
        <v>0</v>
      </c>
      <c r="AR13" s="121">
        <v>0</v>
      </c>
      <c r="AS13" s="121">
        <f>SUM(AT13:AV13)</f>
        <v>200659</v>
      </c>
      <c r="AT13" s="121">
        <v>63356</v>
      </c>
      <c r="AU13" s="121">
        <v>76815</v>
      </c>
      <c r="AV13" s="121">
        <v>60488</v>
      </c>
      <c r="AW13" s="121">
        <v>0</v>
      </c>
      <c r="AX13" s="121">
        <f>SUM(AY13:BB13)</f>
        <v>805631</v>
      </c>
      <c r="AY13" s="121">
        <v>341864</v>
      </c>
      <c r="AZ13" s="121">
        <v>432857</v>
      </c>
      <c r="BA13" s="121">
        <v>27516</v>
      </c>
      <c r="BB13" s="121">
        <v>3394</v>
      </c>
      <c r="BC13" s="121">
        <v>0</v>
      </c>
      <c r="BD13" s="121">
        <v>0</v>
      </c>
      <c r="BE13" s="121">
        <v>901137</v>
      </c>
      <c r="BF13" s="121">
        <f>SUM(AE13,+AM13,+BE13)</f>
        <v>2855337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48512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48512</v>
      </c>
      <c r="CA13" s="121">
        <v>48512</v>
      </c>
      <c r="CB13" s="121">
        <v>0</v>
      </c>
      <c r="CC13" s="121">
        <v>0</v>
      </c>
      <c r="CD13" s="121">
        <v>0</v>
      </c>
      <c r="CE13" s="121">
        <v>50293</v>
      </c>
      <c r="CF13" s="121">
        <v>0</v>
      </c>
      <c r="CG13" s="121">
        <v>0</v>
      </c>
      <c r="CH13" s="121">
        <f>SUM(BG13,+BO13,+CG13)</f>
        <v>48512</v>
      </c>
      <c r="CI13" s="121">
        <f>SUM(AE13,+BG13)</f>
        <v>842534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842534</v>
      </c>
      <c r="CP13" s="121">
        <f>SUM(AL13,+BN13)</f>
        <v>0</v>
      </c>
      <c r="CQ13" s="121">
        <f>SUM(AM13,+BO13)</f>
        <v>1160178</v>
      </c>
      <c r="CR13" s="121">
        <f>SUM(AN13,+BP13)</f>
        <v>105376</v>
      </c>
      <c r="CS13" s="121">
        <f>SUM(AO13,+BQ13)</f>
        <v>105376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200659</v>
      </c>
      <c r="CX13" s="121">
        <f>SUM(AT13,+BV13)</f>
        <v>63356</v>
      </c>
      <c r="CY13" s="121">
        <f>SUM(AU13,+BW13)</f>
        <v>76815</v>
      </c>
      <c r="CZ13" s="121">
        <f>SUM(AV13,+BX13)</f>
        <v>60488</v>
      </c>
      <c r="DA13" s="121">
        <f>SUM(AW13,+BY13)</f>
        <v>0</v>
      </c>
      <c r="DB13" s="121">
        <f>SUM(AX13,+BZ13)</f>
        <v>854143</v>
      </c>
      <c r="DC13" s="121">
        <f>SUM(AY13,+CA13)</f>
        <v>390376</v>
      </c>
      <c r="DD13" s="121">
        <f>SUM(AZ13,+CB13)</f>
        <v>432857</v>
      </c>
      <c r="DE13" s="121">
        <f>SUM(BA13,+CC13)</f>
        <v>27516</v>
      </c>
      <c r="DF13" s="121">
        <f>SUM(BB13,+CD13)</f>
        <v>3394</v>
      </c>
      <c r="DG13" s="121">
        <f>SUM(BC13,+CE13)</f>
        <v>50293</v>
      </c>
      <c r="DH13" s="121">
        <f>SUM(BD13,+CF13)</f>
        <v>0</v>
      </c>
      <c r="DI13" s="121">
        <f>SUM(BE13,+CG13)</f>
        <v>901137</v>
      </c>
      <c r="DJ13" s="121">
        <f>SUM(BF13,+CH13)</f>
        <v>2903849</v>
      </c>
    </row>
    <row r="14" spans="1:114" s="136" customFormat="1" ht="13.5" customHeight="1" x14ac:dyDescent="0.15">
      <c r="A14" s="119" t="s">
        <v>27</v>
      </c>
      <c r="B14" s="120" t="s">
        <v>343</v>
      </c>
      <c r="C14" s="119" t="s">
        <v>344</v>
      </c>
      <c r="D14" s="121">
        <f>SUM(E14,+L14)</f>
        <v>1045573</v>
      </c>
      <c r="E14" s="121">
        <f>SUM(F14:I14,K14)</f>
        <v>335415</v>
      </c>
      <c r="F14" s="121">
        <v>0</v>
      </c>
      <c r="G14" s="121">
        <v>0</v>
      </c>
      <c r="H14" s="121">
        <v>43000</v>
      </c>
      <c r="I14" s="121">
        <v>262807</v>
      </c>
      <c r="J14" s="122" t="s">
        <v>381</v>
      </c>
      <c r="K14" s="121">
        <v>29608</v>
      </c>
      <c r="L14" s="121">
        <v>710158</v>
      </c>
      <c r="M14" s="121">
        <f>SUM(N14,+U14)</f>
        <v>48861</v>
      </c>
      <c r="N14" s="121">
        <f>SUM(O14:R14,T14)</f>
        <v>25464</v>
      </c>
      <c r="O14" s="121">
        <v>0</v>
      </c>
      <c r="P14" s="121">
        <v>0</v>
      </c>
      <c r="Q14" s="121">
        <v>0</v>
      </c>
      <c r="R14" s="121">
        <v>0</v>
      </c>
      <c r="S14" s="122" t="s">
        <v>381</v>
      </c>
      <c r="T14" s="121">
        <v>25464</v>
      </c>
      <c r="U14" s="121">
        <v>23397</v>
      </c>
      <c r="V14" s="121">
        <f>+SUM(D14,M14)</f>
        <v>1094434</v>
      </c>
      <c r="W14" s="121">
        <f>+SUM(E14,N14)</f>
        <v>360879</v>
      </c>
      <c r="X14" s="121">
        <f>+SUM(F14,O14)</f>
        <v>0</v>
      </c>
      <c r="Y14" s="121">
        <f>+SUM(G14,P14)</f>
        <v>0</v>
      </c>
      <c r="Z14" s="121">
        <f>+SUM(H14,Q14)</f>
        <v>43000</v>
      </c>
      <c r="AA14" s="121">
        <f>+SUM(I14,R14)</f>
        <v>262807</v>
      </c>
      <c r="AB14" s="122" t="str">
        <f>IF(+SUM(J14,S14)=0,"-",+SUM(J14,S14))</f>
        <v>-</v>
      </c>
      <c r="AC14" s="121">
        <f>+SUM(K14,T14)</f>
        <v>55072</v>
      </c>
      <c r="AD14" s="121">
        <f>+SUM(L14,U14)</f>
        <v>733555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f>SUM(AN14,AS14,AW14,AX14,BD14)</f>
        <v>1045573</v>
      </c>
      <c r="AN14" s="121">
        <f>SUM(AO14:AR14)</f>
        <v>46414</v>
      </c>
      <c r="AO14" s="121">
        <v>46414</v>
      </c>
      <c r="AP14" s="121">
        <v>0</v>
      </c>
      <c r="AQ14" s="121">
        <v>0</v>
      </c>
      <c r="AR14" s="121">
        <v>0</v>
      </c>
      <c r="AS14" s="121">
        <f>SUM(AT14:AV14)</f>
        <v>293333</v>
      </c>
      <c r="AT14" s="121">
        <v>1939</v>
      </c>
      <c r="AU14" s="121">
        <v>290636</v>
      </c>
      <c r="AV14" s="121">
        <v>758</v>
      </c>
      <c r="AW14" s="121">
        <v>0</v>
      </c>
      <c r="AX14" s="121">
        <f>SUM(AY14:BB14)</f>
        <v>705826</v>
      </c>
      <c r="AY14" s="121">
        <v>351853</v>
      </c>
      <c r="AZ14" s="121">
        <v>227215</v>
      </c>
      <c r="BA14" s="121">
        <v>53971</v>
      </c>
      <c r="BB14" s="121">
        <v>72787</v>
      </c>
      <c r="BC14" s="121">
        <v>0</v>
      </c>
      <c r="BD14" s="121">
        <v>0</v>
      </c>
      <c r="BE14" s="121">
        <v>0</v>
      </c>
      <c r="BF14" s="121">
        <f>SUM(AE14,+AM14,+BE14)</f>
        <v>1045573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23397</v>
      </c>
      <c r="BP14" s="121">
        <f>SUM(BQ14:BT14)</f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f>SUM(BV14:BX14)</f>
        <v>165</v>
      </c>
      <c r="BV14" s="121">
        <v>165</v>
      </c>
      <c r="BW14" s="121">
        <v>0</v>
      </c>
      <c r="BX14" s="121">
        <v>0</v>
      </c>
      <c r="BY14" s="121">
        <v>0</v>
      </c>
      <c r="BZ14" s="121">
        <f>SUM(CA14:CD14)</f>
        <v>23232</v>
      </c>
      <c r="CA14" s="121">
        <v>23232</v>
      </c>
      <c r="CB14" s="121">
        <v>0</v>
      </c>
      <c r="CC14" s="121">
        <v>0</v>
      </c>
      <c r="CD14" s="121">
        <v>0</v>
      </c>
      <c r="CE14" s="121">
        <v>25464</v>
      </c>
      <c r="CF14" s="121">
        <v>0</v>
      </c>
      <c r="CG14" s="121">
        <v>0</v>
      </c>
      <c r="CH14" s="121">
        <f>SUM(BG14,+BO14,+CG14)</f>
        <v>23397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0</v>
      </c>
      <c r="CQ14" s="121">
        <f>SUM(AM14,+BO14)</f>
        <v>1068970</v>
      </c>
      <c r="CR14" s="121">
        <f>SUM(AN14,+BP14)</f>
        <v>46414</v>
      </c>
      <c r="CS14" s="121">
        <f>SUM(AO14,+BQ14)</f>
        <v>46414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293498</v>
      </c>
      <c r="CX14" s="121">
        <f>SUM(AT14,+BV14)</f>
        <v>2104</v>
      </c>
      <c r="CY14" s="121">
        <f>SUM(AU14,+BW14)</f>
        <v>290636</v>
      </c>
      <c r="CZ14" s="121">
        <f>SUM(AV14,+BX14)</f>
        <v>758</v>
      </c>
      <c r="DA14" s="121">
        <f>SUM(AW14,+BY14)</f>
        <v>0</v>
      </c>
      <c r="DB14" s="121">
        <f>SUM(AX14,+BZ14)</f>
        <v>729058</v>
      </c>
      <c r="DC14" s="121">
        <f>SUM(AY14,+CA14)</f>
        <v>375085</v>
      </c>
      <c r="DD14" s="121">
        <f>SUM(AZ14,+CB14)</f>
        <v>227215</v>
      </c>
      <c r="DE14" s="121">
        <f>SUM(BA14,+CC14)</f>
        <v>53971</v>
      </c>
      <c r="DF14" s="121">
        <f>SUM(BB14,+CD14)</f>
        <v>72787</v>
      </c>
      <c r="DG14" s="121">
        <f>SUM(BC14,+CE14)</f>
        <v>25464</v>
      </c>
      <c r="DH14" s="121">
        <f>SUM(BD14,+CF14)</f>
        <v>0</v>
      </c>
      <c r="DI14" s="121">
        <f>SUM(BE14,+CG14)</f>
        <v>0</v>
      </c>
      <c r="DJ14" s="121">
        <f>SUM(BF14,+CH14)</f>
        <v>1068970</v>
      </c>
    </row>
    <row r="15" spans="1:114" s="136" customFormat="1" ht="13.5" customHeight="1" x14ac:dyDescent="0.15">
      <c r="A15" s="119" t="s">
        <v>27</v>
      </c>
      <c r="B15" s="120" t="s">
        <v>345</v>
      </c>
      <c r="C15" s="119" t="s">
        <v>346</v>
      </c>
      <c r="D15" s="121">
        <f>SUM(E15,+L15)</f>
        <v>1281375</v>
      </c>
      <c r="E15" s="121">
        <f>SUM(F15:I15,K15)</f>
        <v>55952</v>
      </c>
      <c r="F15" s="121">
        <v>0</v>
      </c>
      <c r="G15" s="121">
        <v>0</v>
      </c>
      <c r="H15" s="121">
        <v>0</v>
      </c>
      <c r="I15" s="121">
        <v>18340</v>
      </c>
      <c r="J15" s="122" t="s">
        <v>381</v>
      </c>
      <c r="K15" s="121">
        <v>37612</v>
      </c>
      <c r="L15" s="121">
        <v>1225423</v>
      </c>
      <c r="M15" s="121">
        <f>SUM(N15,+U15)</f>
        <v>125683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2" t="s">
        <v>381</v>
      </c>
      <c r="T15" s="121">
        <v>0</v>
      </c>
      <c r="U15" s="121">
        <v>125683</v>
      </c>
      <c r="V15" s="121">
        <f>+SUM(D15,M15)</f>
        <v>1407058</v>
      </c>
      <c r="W15" s="121">
        <f>+SUM(E15,N15)</f>
        <v>55952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18340</v>
      </c>
      <c r="AB15" s="122" t="str">
        <f>IF(+SUM(J15,S15)=0,"-",+SUM(J15,S15))</f>
        <v>-</v>
      </c>
      <c r="AC15" s="121">
        <f>+SUM(K15,T15)</f>
        <v>37612</v>
      </c>
      <c r="AD15" s="121">
        <f>+SUM(L15,U15)</f>
        <v>1351106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f>SUM(AN15,AS15,AW15,AX15,BD15)</f>
        <v>947926</v>
      </c>
      <c r="AN15" s="121">
        <f>SUM(AO15:AR15)</f>
        <v>34780</v>
      </c>
      <c r="AO15" s="121">
        <v>34780</v>
      </c>
      <c r="AP15" s="121">
        <v>0</v>
      </c>
      <c r="AQ15" s="121">
        <v>0</v>
      </c>
      <c r="AR15" s="121">
        <v>0</v>
      </c>
      <c r="AS15" s="121">
        <f>SUM(AT15:AV15)</f>
        <v>58989</v>
      </c>
      <c r="AT15" s="121">
        <v>50600</v>
      </c>
      <c r="AU15" s="121">
        <v>1595</v>
      </c>
      <c r="AV15" s="121">
        <v>6794</v>
      </c>
      <c r="AW15" s="121">
        <v>0</v>
      </c>
      <c r="AX15" s="121">
        <f>SUM(AY15:BB15)</f>
        <v>854157</v>
      </c>
      <c r="AY15" s="121">
        <v>577500</v>
      </c>
      <c r="AZ15" s="121">
        <v>261250</v>
      </c>
      <c r="BA15" s="121">
        <v>11550</v>
      </c>
      <c r="BB15" s="121">
        <v>3857</v>
      </c>
      <c r="BC15" s="121">
        <v>333449</v>
      </c>
      <c r="BD15" s="121">
        <v>0</v>
      </c>
      <c r="BE15" s="121">
        <v>0</v>
      </c>
      <c r="BF15" s="121">
        <f>SUM(AE15,+AM15,+BE15)</f>
        <v>947926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5057</v>
      </c>
      <c r="BP15" s="121">
        <f>SUM(BQ15:BT15)</f>
        <v>5057</v>
      </c>
      <c r="BQ15" s="121">
        <v>5057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1">
        <v>120626</v>
      </c>
      <c r="CF15" s="121">
        <v>0</v>
      </c>
      <c r="CG15" s="121">
        <v>0</v>
      </c>
      <c r="CH15" s="121">
        <f>SUM(BG15,+BO15,+CG15)</f>
        <v>5057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1">
        <f>SUM(AL15,+BN15)</f>
        <v>0</v>
      </c>
      <c r="CQ15" s="121">
        <f>SUM(AM15,+BO15)</f>
        <v>952983</v>
      </c>
      <c r="CR15" s="121">
        <f>SUM(AN15,+BP15)</f>
        <v>39837</v>
      </c>
      <c r="CS15" s="121">
        <f>SUM(AO15,+BQ15)</f>
        <v>39837</v>
      </c>
      <c r="CT15" s="121">
        <f>SUM(AP15,+BR15)</f>
        <v>0</v>
      </c>
      <c r="CU15" s="121">
        <f>SUM(AQ15,+BS15)</f>
        <v>0</v>
      </c>
      <c r="CV15" s="121">
        <f>SUM(AR15,+BT15)</f>
        <v>0</v>
      </c>
      <c r="CW15" s="121">
        <f>SUM(AS15,+BU15)</f>
        <v>58989</v>
      </c>
      <c r="CX15" s="121">
        <f>SUM(AT15,+BV15)</f>
        <v>50600</v>
      </c>
      <c r="CY15" s="121">
        <f>SUM(AU15,+BW15)</f>
        <v>1595</v>
      </c>
      <c r="CZ15" s="121">
        <f>SUM(AV15,+BX15)</f>
        <v>6794</v>
      </c>
      <c r="DA15" s="121">
        <f>SUM(AW15,+BY15)</f>
        <v>0</v>
      </c>
      <c r="DB15" s="121">
        <f>SUM(AX15,+BZ15)</f>
        <v>854157</v>
      </c>
      <c r="DC15" s="121">
        <f>SUM(AY15,+CA15)</f>
        <v>577500</v>
      </c>
      <c r="DD15" s="121">
        <f>SUM(AZ15,+CB15)</f>
        <v>261250</v>
      </c>
      <c r="DE15" s="121">
        <f>SUM(BA15,+CC15)</f>
        <v>11550</v>
      </c>
      <c r="DF15" s="121">
        <f>SUM(BB15,+CD15)</f>
        <v>3857</v>
      </c>
      <c r="DG15" s="121">
        <f>SUM(BC15,+CE15)</f>
        <v>454075</v>
      </c>
      <c r="DH15" s="121">
        <f>SUM(BD15,+CF15)</f>
        <v>0</v>
      </c>
      <c r="DI15" s="121">
        <f>SUM(BE15,+CG15)</f>
        <v>0</v>
      </c>
      <c r="DJ15" s="121">
        <f>SUM(BF15,+CH15)</f>
        <v>952983</v>
      </c>
    </row>
    <row r="16" spans="1:114" s="136" customFormat="1" ht="13.5" customHeight="1" x14ac:dyDescent="0.15">
      <c r="A16" s="119" t="s">
        <v>27</v>
      </c>
      <c r="B16" s="120" t="s">
        <v>349</v>
      </c>
      <c r="C16" s="119" t="s">
        <v>350</v>
      </c>
      <c r="D16" s="121">
        <f>SUM(E16,+L16)</f>
        <v>918424</v>
      </c>
      <c r="E16" s="121">
        <f>SUM(F16:I16,K16)</f>
        <v>176936</v>
      </c>
      <c r="F16" s="121">
        <v>0</v>
      </c>
      <c r="G16" s="121">
        <v>0</v>
      </c>
      <c r="H16" s="121">
        <v>0</v>
      </c>
      <c r="I16" s="121">
        <v>167625</v>
      </c>
      <c r="J16" s="122" t="s">
        <v>381</v>
      </c>
      <c r="K16" s="121">
        <v>9311</v>
      </c>
      <c r="L16" s="121">
        <v>741488</v>
      </c>
      <c r="M16" s="121">
        <f>SUM(N16,+U16)</f>
        <v>80101</v>
      </c>
      <c r="N16" s="121">
        <f>SUM(O16:R16,T16)</f>
        <v>10804</v>
      </c>
      <c r="O16" s="121">
        <v>0</v>
      </c>
      <c r="P16" s="121">
        <v>0</v>
      </c>
      <c r="Q16" s="121">
        <v>0</v>
      </c>
      <c r="R16" s="121">
        <v>10804</v>
      </c>
      <c r="S16" s="122" t="s">
        <v>381</v>
      </c>
      <c r="T16" s="121">
        <v>0</v>
      </c>
      <c r="U16" s="121">
        <v>69297</v>
      </c>
      <c r="V16" s="121">
        <f>+SUM(D16,M16)</f>
        <v>998525</v>
      </c>
      <c r="W16" s="121">
        <f>+SUM(E16,N16)</f>
        <v>187740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178429</v>
      </c>
      <c r="AB16" s="122" t="str">
        <f>IF(+SUM(J16,S16)=0,"-",+SUM(J16,S16))</f>
        <v>-</v>
      </c>
      <c r="AC16" s="121">
        <f>+SUM(K16,T16)</f>
        <v>9311</v>
      </c>
      <c r="AD16" s="121">
        <f>+SUM(L16,U16)</f>
        <v>810785</v>
      </c>
      <c r="AE16" s="121">
        <f>SUM(AF16,+AK16)</f>
        <v>48958</v>
      </c>
      <c r="AF16" s="121">
        <f>SUM(AG16:AJ16)</f>
        <v>39795</v>
      </c>
      <c r="AG16" s="121">
        <v>0</v>
      </c>
      <c r="AH16" s="121">
        <v>0</v>
      </c>
      <c r="AI16" s="121">
        <v>39795</v>
      </c>
      <c r="AJ16" s="121">
        <v>0</v>
      </c>
      <c r="AK16" s="121">
        <v>9163</v>
      </c>
      <c r="AL16" s="121">
        <v>0</v>
      </c>
      <c r="AM16" s="121">
        <f>SUM(AN16,AS16,AW16,AX16,BD16)</f>
        <v>843443</v>
      </c>
      <c r="AN16" s="121">
        <f>SUM(AO16:AR16)</f>
        <v>46072</v>
      </c>
      <c r="AO16" s="121">
        <v>46072</v>
      </c>
      <c r="AP16" s="121">
        <v>0</v>
      </c>
      <c r="AQ16" s="121">
        <v>0</v>
      </c>
      <c r="AR16" s="121">
        <v>0</v>
      </c>
      <c r="AS16" s="121">
        <f>SUM(AT16:AV16)</f>
        <v>63956</v>
      </c>
      <c r="AT16" s="121">
        <v>0</v>
      </c>
      <c r="AU16" s="121">
        <v>46391</v>
      </c>
      <c r="AV16" s="121">
        <v>17565</v>
      </c>
      <c r="AW16" s="121">
        <v>0</v>
      </c>
      <c r="AX16" s="121">
        <f>SUM(AY16:BB16)</f>
        <v>733415</v>
      </c>
      <c r="AY16" s="121">
        <v>309631</v>
      </c>
      <c r="AZ16" s="121">
        <v>421034</v>
      </c>
      <c r="BA16" s="121">
        <v>0</v>
      </c>
      <c r="BB16" s="121">
        <v>2750</v>
      </c>
      <c r="BC16" s="121">
        <v>0</v>
      </c>
      <c r="BD16" s="121">
        <v>0</v>
      </c>
      <c r="BE16" s="121">
        <v>26023</v>
      </c>
      <c r="BF16" s="121">
        <f>SUM(AE16,+AM16,+BE16)</f>
        <v>918424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51459</v>
      </c>
      <c r="BP16" s="121">
        <f>SUM(BQ16:BT16)</f>
        <v>5895</v>
      </c>
      <c r="BQ16" s="121">
        <v>5895</v>
      </c>
      <c r="BR16" s="121">
        <v>0</v>
      </c>
      <c r="BS16" s="121">
        <v>0</v>
      </c>
      <c r="BT16" s="121">
        <v>0</v>
      </c>
      <c r="BU16" s="121">
        <f>SUM(BV16:BX16)</f>
        <v>45564</v>
      </c>
      <c r="BV16" s="121">
        <v>45564</v>
      </c>
      <c r="BW16" s="121">
        <v>0</v>
      </c>
      <c r="BX16" s="121">
        <v>0</v>
      </c>
      <c r="BY16" s="121">
        <v>0</v>
      </c>
      <c r="BZ16" s="121">
        <f>SUM(CA16:CD16)</f>
        <v>0</v>
      </c>
      <c r="CA16" s="121">
        <v>0</v>
      </c>
      <c r="CB16" s="121">
        <v>0</v>
      </c>
      <c r="CC16" s="121">
        <v>0</v>
      </c>
      <c r="CD16" s="121">
        <v>0</v>
      </c>
      <c r="CE16" s="121">
        <v>28407</v>
      </c>
      <c r="CF16" s="121">
        <v>0</v>
      </c>
      <c r="CG16" s="121">
        <v>235</v>
      </c>
      <c r="CH16" s="121">
        <f>SUM(BG16,+BO16,+CG16)</f>
        <v>51694</v>
      </c>
      <c r="CI16" s="121">
        <f>SUM(AE16,+BG16)</f>
        <v>48958</v>
      </c>
      <c r="CJ16" s="121">
        <f>SUM(AF16,+BH16)</f>
        <v>39795</v>
      </c>
      <c r="CK16" s="121">
        <f>SUM(AG16,+BI16)</f>
        <v>0</v>
      </c>
      <c r="CL16" s="121">
        <f>SUM(AH16,+BJ16)</f>
        <v>0</v>
      </c>
      <c r="CM16" s="121">
        <f>SUM(AI16,+BK16)</f>
        <v>39795</v>
      </c>
      <c r="CN16" s="121">
        <f>SUM(AJ16,+BL16)</f>
        <v>0</v>
      </c>
      <c r="CO16" s="121">
        <f>SUM(AK16,+BM16)</f>
        <v>9163</v>
      </c>
      <c r="CP16" s="121">
        <f>SUM(AL16,+BN16)</f>
        <v>0</v>
      </c>
      <c r="CQ16" s="121">
        <f>SUM(AM16,+BO16)</f>
        <v>894902</v>
      </c>
      <c r="CR16" s="121">
        <f>SUM(AN16,+BP16)</f>
        <v>51967</v>
      </c>
      <c r="CS16" s="121">
        <f>SUM(AO16,+BQ16)</f>
        <v>51967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109520</v>
      </c>
      <c r="CX16" s="121">
        <f>SUM(AT16,+BV16)</f>
        <v>45564</v>
      </c>
      <c r="CY16" s="121">
        <f>SUM(AU16,+BW16)</f>
        <v>46391</v>
      </c>
      <c r="CZ16" s="121">
        <f>SUM(AV16,+BX16)</f>
        <v>17565</v>
      </c>
      <c r="DA16" s="121">
        <f>SUM(AW16,+BY16)</f>
        <v>0</v>
      </c>
      <c r="DB16" s="121">
        <f>SUM(AX16,+BZ16)</f>
        <v>733415</v>
      </c>
      <c r="DC16" s="121">
        <f>SUM(AY16,+CA16)</f>
        <v>309631</v>
      </c>
      <c r="DD16" s="121">
        <f>SUM(AZ16,+CB16)</f>
        <v>421034</v>
      </c>
      <c r="DE16" s="121">
        <f>SUM(BA16,+CC16)</f>
        <v>0</v>
      </c>
      <c r="DF16" s="121">
        <f>SUM(BB16,+CD16)</f>
        <v>2750</v>
      </c>
      <c r="DG16" s="121">
        <f>SUM(BC16,+CE16)</f>
        <v>28407</v>
      </c>
      <c r="DH16" s="121">
        <f>SUM(BD16,+CF16)</f>
        <v>0</v>
      </c>
      <c r="DI16" s="121">
        <f>SUM(BE16,+CG16)</f>
        <v>26258</v>
      </c>
      <c r="DJ16" s="121">
        <f>SUM(BF16,+CH16)</f>
        <v>970118</v>
      </c>
    </row>
    <row r="17" spans="1:114" s="136" customFormat="1" ht="13.5" customHeight="1" x14ac:dyDescent="0.15">
      <c r="A17" s="119" t="s">
        <v>27</v>
      </c>
      <c r="B17" s="120" t="s">
        <v>351</v>
      </c>
      <c r="C17" s="119" t="s">
        <v>352</v>
      </c>
      <c r="D17" s="121">
        <f>SUM(E17,+L17)</f>
        <v>603803</v>
      </c>
      <c r="E17" s="121">
        <f>SUM(F17:I17,K17)</f>
        <v>22533</v>
      </c>
      <c r="F17" s="121">
        <v>0</v>
      </c>
      <c r="G17" s="121">
        <v>0</v>
      </c>
      <c r="H17" s="121">
        <v>0</v>
      </c>
      <c r="I17" s="121">
        <v>10147</v>
      </c>
      <c r="J17" s="122" t="s">
        <v>381</v>
      </c>
      <c r="K17" s="121">
        <v>12386</v>
      </c>
      <c r="L17" s="121">
        <v>581270</v>
      </c>
      <c r="M17" s="121">
        <f>SUM(N17,+U17)</f>
        <v>22128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2" t="s">
        <v>381</v>
      </c>
      <c r="T17" s="121">
        <v>0</v>
      </c>
      <c r="U17" s="121">
        <v>22128</v>
      </c>
      <c r="V17" s="121">
        <f>+SUM(D17,M17)</f>
        <v>625931</v>
      </c>
      <c r="W17" s="121">
        <f>+SUM(E17,N17)</f>
        <v>22533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10147</v>
      </c>
      <c r="AB17" s="122" t="str">
        <f>IF(+SUM(J17,S17)=0,"-",+SUM(J17,S17))</f>
        <v>-</v>
      </c>
      <c r="AC17" s="121">
        <f>+SUM(K17,T17)</f>
        <v>12386</v>
      </c>
      <c r="AD17" s="121">
        <f>+SUM(L17,U17)</f>
        <v>603398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f>SUM(AN17,AS17,AW17,AX17,BD17)</f>
        <v>404844</v>
      </c>
      <c r="AN17" s="121">
        <f>SUM(AO17:AR17)</f>
        <v>37898</v>
      </c>
      <c r="AO17" s="121">
        <v>10546</v>
      </c>
      <c r="AP17" s="121">
        <v>9464</v>
      </c>
      <c r="AQ17" s="121">
        <v>17888</v>
      </c>
      <c r="AR17" s="121">
        <v>0</v>
      </c>
      <c r="AS17" s="121">
        <f>SUM(AT17:AV17)</f>
        <v>36533</v>
      </c>
      <c r="AT17" s="121">
        <v>2959</v>
      </c>
      <c r="AU17" s="121">
        <v>32685</v>
      </c>
      <c r="AV17" s="121">
        <v>889</v>
      </c>
      <c r="AW17" s="121">
        <v>0</v>
      </c>
      <c r="AX17" s="121">
        <f>SUM(AY17:BB17)</f>
        <v>330413</v>
      </c>
      <c r="AY17" s="121">
        <v>311072</v>
      </c>
      <c r="AZ17" s="121">
        <v>19341</v>
      </c>
      <c r="BA17" s="121">
        <v>0</v>
      </c>
      <c r="BB17" s="121">
        <v>0</v>
      </c>
      <c r="BC17" s="121">
        <v>198959</v>
      </c>
      <c r="BD17" s="121">
        <v>0</v>
      </c>
      <c r="BE17" s="121">
        <v>0</v>
      </c>
      <c r="BF17" s="121">
        <f>SUM(AE17,+AM17,+BE17)</f>
        <v>404844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0</v>
      </c>
      <c r="BP17" s="121">
        <f>SUM(BQ17:BT17)</f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1">
        <v>22128</v>
      </c>
      <c r="CF17" s="121">
        <v>0</v>
      </c>
      <c r="CG17" s="121">
        <v>0</v>
      </c>
      <c r="CH17" s="121">
        <f>SUM(BG17,+BO17,+CG17)</f>
        <v>0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1">
        <f>SUM(AL17,+BN17)</f>
        <v>0</v>
      </c>
      <c r="CQ17" s="121">
        <f>SUM(AM17,+BO17)</f>
        <v>404844</v>
      </c>
      <c r="CR17" s="121">
        <f>SUM(AN17,+BP17)</f>
        <v>37898</v>
      </c>
      <c r="CS17" s="121">
        <f>SUM(AO17,+BQ17)</f>
        <v>10546</v>
      </c>
      <c r="CT17" s="121">
        <f>SUM(AP17,+BR17)</f>
        <v>9464</v>
      </c>
      <c r="CU17" s="121">
        <f>SUM(AQ17,+BS17)</f>
        <v>17888</v>
      </c>
      <c r="CV17" s="121">
        <f>SUM(AR17,+BT17)</f>
        <v>0</v>
      </c>
      <c r="CW17" s="121">
        <f>SUM(AS17,+BU17)</f>
        <v>36533</v>
      </c>
      <c r="CX17" s="121">
        <f>SUM(AT17,+BV17)</f>
        <v>2959</v>
      </c>
      <c r="CY17" s="121">
        <f>SUM(AU17,+BW17)</f>
        <v>32685</v>
      </c>
      <c r="CZ17" s="121">
        <f>SUM(AV17,+BX17)</f>
        <v>889</v>
      </c>
      <c r="DA17" s="121">
        <f>SUM(AW17,+BY17)</f>
        <v>0</v>
      </c>
      <c r="DB17" s="121">
        <f>SUM(AX17,+BZ17)</f>
        <v>330413</v>
      </c>
      <c r="DC17" s="121">
        <f>SUM(AY17,+CA17)</f>
        <v>311072</v>
      </c>
      <c r="DD17" s="121">
        <f>SUM(AZ17,+CB17)</f>
        <v>19341</v>
      </c>
      <c r="DE17" s="121">
        <f>SUM(BA17,+CC17)</f>
        <v>0</v>
      </c>
      <c r="DF17" s="121">
        <f>SUM(BB17,+CD17)</f>
        <v>0</v>
      </c>
      <c r="DG17" s="121">
        <f>SUM(BC17,+CE17)</f>
        <v>221087</v>
      </c>
      <c r="DH17" s="121">
        <f>SUM(BD17,+CF17)</f>
        <v>0</v>
      </c>
      <c r="DI17" s="121">
        <f>SUM(BE17,+CG17)</f>
        <v>0</v>
      </c>
      <c r="DJ17" s="121">
        <f>SUM(BF17,+CH17)</f>
        <v>404844</v>
      </c>
    </row>
    <row r="18" spans="1:114" s="136" customFormat="1" ht="13.5" customHeight="1" x14ac:dyDescent="0.15">
      <c r="A18" s="119" t="s">
        <v>27</v>
      </c>
      <c r="B18" s="120" t="s">
        <v>353</v>
      </c>
      <c r="C18" s="119" t="s">
        <v>354</v>
      </c>
      <c r="D18" s="121">
        <f>SUM(E18,+L18)</f>
        <v>1052865</v>
      </c>
      <c r="E18" s="121">
        <f>SUM(F18:I18,K18)</f>
        <v>110236</v>
      </c>
      <c r="F18" s="121">
        <v>2500</v>
      </c>
      <c r="G18" s="121">
        <v>0</v>
      </c>
      <c r="H18" s="121">
        <v>0</v>
      </c>
      <c r="I18" s="121">
        <v>76835</v>
      </c>
      <c r="J18" s="122" t="s">
        <v>381</v>
      </c>
      <c r="K18" s="121">
        <v>30901</v>
      </c>
      <c r="L18" s="121">
        <v>942629</v>
      </c>
      <c r="M18" s="121">
        <f>SUM(N18,+U18)</f>
        <v>82716</v>
      </c>
      <c r="N18" s="121">
        <f>SUM(O18:R18,T18)</f>
        <v>38498.5</v>
      </c>
      <c r="O18" s="121">
        <v>0</v>
      </c>
      <c r="P18" s="121">
        <v>0</v>
      </c>
      <c r="Q18" s="121">
        <v>0</v>
      </c>
      <c r="R18" s="121">
        <v>38498.5</v>
      </c>
      <c r="S18" s="122" t="s">
        <v>381</v>
      </c>
      <c r="T18" s="121">
        <v>0</v>
      </c>
      <c r="U18" s="121">
        <v>44217.5</v>
      </c>
      <c r="V18" s="121">
        <f>+SUM(D18,M18)</f>
        <v>1135581</v>
      </c>
      <c r="W18" s="121">
        <f>+SUM(E18,N18)</f>
        <v>148734.5</v>
      </c>
      <c r="X18" s="121">
        <f>+SUM(F18,O18)</f>
        <v>2500</v>
      </c>
      <c r="Y18" s="121">
        <f>+SUM(G18,P18)</f>
        <v>0</v>
      </c>
      <c r="Z18" s="121">
        <f>+SUM(H18,Q18)</f>
        <v>0</v>
      </c>
      <c r="AA18" s="121">
        <f>+SUM(I18,R18)</f>
        <v>115333.5</v>
      </c>
      <c r="AB18" s="122" t="str">
        <f>IF(+SUM(J18,S18)=0,"-",+SUM(J18,S18))</f>
        <v>-</v>
      </c>
      <c r="AC18" s="121">
        <f>+SUM(K18,T18)</f>
        <v>30901</v>
      </c>
      <c r="AD18" s="121">
        <f>+SUM(L18,U18)</f>
        <v>986846.5</v>
      </c>
      <c r="AE18" s="121">
        <f>SUM(AF18,+AK18)</f>
        <v>22450</v>
      </c>
      <c r="AF18" s="121">
        <f>SUM(AG18:AJ18)</f>
        <v>22450</v>
      </c>
      <c r="AG18" s="121">
        <v>0</v>
      </c>
      <c r="AH18" s="121">
        <v>22450</v>
      </c>
      <c r="AI18" s="121">
        <v>0</v>
      </c>
      <c r="AJ18" s="121">
        <v>0</v>
      </c>
      <c r="AK18" s="121">
        <v>0</v>
      </c>
      <c r="AL18" s="121">
        <v>0</v>
      </c>
      <c r="AM18" s="121">
        <f>SUM(AN18,AS18,AW18,AX18,BD18)</f>
        <v>1030415</v>
      </c>
      <c r="AN18" s="121">
        <f>SUM(AO18:AR18)</f>
        <v>101487</v>
      </c>
      <c r="AO18" s="121">
        <v>26467</v>
      </c>
      <c r="AP18" s="121">
        <v>0</v>
      </c>
      <c r="AQ18" s="121">
        <v>75020</v>
      </c>
      <c r="AR18" s="121">
        <v>0</v>
      </c>
      <c r="AS18" s="121">
        <f>SUM(AT18:AV18)</f>
        <v>138631</v>
      </c>
      <c r="AT18" s="121">
        <v>26281</v>
      </c>
      <c r="AU18" s="121">
        <v>68349</v>
      </c>
      <c r="AV18" s="121">
        <v>44001</v>
      </c>
      <c r="AW18" s="121">
        <v>0</v>
      </c>
      <c r="AX18" s="121">
        <f>SUM(AY18:BB18)</f>
        <v>790297</v>
      </c>
      <c r="AY18" s="121">
        <v>366241</v>
      </c>
      <c r="AZ18" s="121">
        <v>421336</v>
      </c>
      <c r="BA18" s="121">
        <v>2720</v>
      </c>
      <c r="BB18" s="121">
        <v>0</v>
      </c>
      <c r="BC18" s="121">
        <v>0</v>
      </c>
      <c r="BD18" s="121">
        <v>0</v>
      </c>
      <c r="BE18" s="121">
        <v>0</v>
      </c>
      <c r="BF18" s="121">
        <f>SUM(AE18,+AM18,+BE18)</f>
        <v>1052865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82716</v>
      </c>
      <c r="BP18" s="121">
        <f>SUM(BQ18:BT18)</f>
        <v>4507</v>
      </c>
      <c r="BQ18" s="121">
        <v>0</v>
      </c>
      <c r="BR18" s="121">
        <v>0</v>
      </c>
      <c r="BS18" s="121">
        <v>4507</v>
      </c>
      <c r="BT18" s="121">
        <v>0</v>
      </c>
      <c r="BU18" s="121">
        <f>SUM(BV18:BX18)</f>
        <v>7204</v>
      </c>
      <c r="BV18" s="121">
        <v>638</v>
      </c>
      <c r="BW18" s="121">
        <v>6566</v>
      </c>
      <c r="BX18" s="121">
        <v>0</v>
      </c>
      <c r="BY18" s="121">
        <v>0</v>
      </c>
      <c r="BZ18" s="121">
        <f>SUM(CA18:CD18)</f>
        <v>71005</v>
      </c>
      <c r="CA18" s="121">
        <v>37608</v>
      </c>
      <c r="CB18" s="121">
        <v>33397</v>
      </c>
      <c r="CC18" s="121">
        <v>0</v>
      </c>
      <c r="CD18" s="121">
        <v>0</v>
      </c>
      <c r="CE18" s="121">
        <v>0</v>
      </c>
      <c r="CF18" s="121">
        <v>0</v>
      </c>
      <c r="CG18" s="121">
        <v>0</v>
      </c>
      <c r="CH18" s="121">
        <f>SUM(BG18,+BO18,+CG18)</f>
        <v>82716</v>
      </c>
      <c r="CI18" s="121">
        <f>SUM(AE18,+BG18)</f>
        <v>22450</v>
      </c>
      <c r="CJ18" s="121">
        <f>SUM(AF18,+BH18)</f>
        <v>22450</v>
      </c>
      <c r="CK18" s="121">
        <f>SUM(AG18,+BI18)</f>
        <v>0</v>
      </c>
      <c r="CL18" s="121">
        <f>SUM(AH18,+BJ18)</f>
        <v>22450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0</v>
      </c>
      <c r="CQ18" s="121">
        <f>SUM(AM18,+BO18)</f>
        <v>1113131</v>
      </c>
      <c r="CR18" s="121">
        <f>SUM(AN18,+BP18)</f>
        <v>105994</v>
      </c>
      <c r="CS18" s="121">
        <f>SUM(AO18,+BQ18)</f>
        <v>26467</v>
      </c>
      <c r="CT18" s="121">
        <f>SUM(AP18,+BR18)</f>
        <v>0</v>
      </c>
      <c r="CU18" s="121">
        <f>SUM(AQ18,+BS18)</f>
        <v>79527</v>
      </c>
      <c r="CV18" s="121">
        <f>SUM(AR18,+BT18)</f>
        <v>0</v>
      </c>
      <c r="CW18" s="121">
        <f>SUM(AS18,+BU18)</f>
        <v>145835</v>
      </c>
      <c r="CX18" s="121">
        <f>SUM(AT18,+BV18)</f>
        <v>26919</v>
      </c>
      <c r="CY18" s="121">
        <f>SUM(AU18,+BW18)</f>
        <v>74915</v>
      </c>
      <c r="CZ18" s="121">
        <f>SUM(AV18,+BX18)</f>
        <v>44001</v>
      </c>
      <c r="DA18" s="121">
        <f>SUM(AW18,+BY18)</f>
        <v>0</v>
      </c>
      <c r="DB18" s="121">
        <f>SUM(AX18,+BZ18)</f>
        <v>861302</v>
      </c>
      <c r="DC18" s="121">
        <f>SUM(AY18,+CA18)</f>
        <v>403849</v>
      </c>
      <c r="DD18" s="121">
        <f>SUM(AZ18,+CB18)</f>
        <v>454733</v>
      </c>
      <c r="DE18" s="121">
        <f>SUM(BA18,+CC18)</f>
        <v>2720</v>
      </c>
      <c r="DF18" s="121">
        <f>SUM(BB18,+CD18)</f>
        <v>0</v>
      </c>
      <c r="DG18" s="121">
        <f>SUM(BC18,+CE18)</f>
        <v>0</v>
      </c>
      <c r="DH18" s="121">
        <f>SUM(BD18,+CF18)</f>
        <v>0</v>
      </c>
      <c r="DI18" s="121">
        <f>SUM(BE18,+CG18)</f>
        <v>0</v>
      </c>
      <c r="DJ18" s="121">
        <f>SUM(BF18,+CH18)</f>
        <v>1135581</v>
      </c>
    </row>
    <row r="19" spans="1:114" s="136" customFormat="1" ht="13.5" customHeight="1" x14ac:dyDescent="0.15">
      <c r="A19" s="119" t="s">
        <v>27</v>
      </c>
      <c r="B19" s="120" t="s">
        <v>355</v>
      </c>
      <c r="C19" s="119" t="s">
        <v>356</v>
      </c>
      <c r="D19" s="121">
        <f>SUM(E19,+L19)</f>
        <v>1205796</v>
      </c>
      <c r="E19" s="121">
        <f>SUM(F19:I19,K19)</f>
        <v>3176</v>
      </c>
      <c r="F19" s="121">
        <v>0</v>
      </c>
      <c r="G19" s="121">
        <v>0</v>
      </c>
      <c r="H19" s="121">
        <v>0</v>
      </c>
      <c r="I19" s="121">
        <v>3176</v>
      </c>
      <c r="J19" s="122" t="s">
        <v>381</v>
      </c>
      <c r="K19" s="121">
        <v>0</v>
      </c>
      <c r="L19" s="121">
        <v>1202620</v>
      </c>
      <c r="M19" s="121">
        <f>SUM(N19,+U19)</f>
        <v>243976</v>
      </c>
      <c r="N19" s="121">
        <f>SUM(O19:R19,T19)</f>
        <v>90</v>
      </c>
      <c r="O19" s="121">
        <v>0</v>
      </c>
      <c r="P19" s="121">
        <v>0</v>
      </c>
      <c r="Q19" s="121">
        <v>0</v>
      </c>
      <c r="R19" s="121">
        <v>0</v>
      </c>
      <c r="S19" s="122" t="s">
        <v>381</v>
      </c>
      <c r="T19" s="121">
        <v>90</v>
      </c>
      <c r="U19" s="121">
        <v>243886</v>
      </c>
      <c r="V19" s="121">
        <f>+SUM(D19,M19)</f>
        <v>1449772</v>
      </c>
      <c r="W19" s="121">
        <f>+SUM(E19,N19)</f>
        <v>3266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3176</v>
      </c>
      <c r="AB19" s="122" t="str">
        <f>IF(+SUM(J19,S19)=0,"-",+SUM(J19,S19))</f>
        <v>-</v>
      </c>
      <c r="AC19" s="121">
        <f>+SUM(K19,T19)</f>
        <v>90</v>
      </c>
      <c r="AD19" s="121">
        <f>+SUM(L19,U19)</f>
        <v>1446506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f>SUM(AN19,AS19,AW19,AX19,BD19)</f>
        <v>498421</v>
      </c>
      <c r="AN19" s="121">
        <f>SUM(AO19:AR19)</f>
        <v>27221</v>
      </c>
      <c r="AO19" s="121">
        <v>27221</v>
      </c>
      <c r="AP19" s="121">
        <v>0</v>
      </c>
      <c r="AQ19" s="121">
        <v>0</v>
      </c>
      <c r="AR19" s="121">
        <v>0</v>
      </c>
      <c r="AS19" s="121">
        <f>SUM(AT19:AV19)</f>
        <v>0</v>
      </c>
      <c r="AT19" s="121">
        <v>0</v>
      </c>
      <c r="AU19" s="121">
        <v>0</v>
      </c>
      <c r="AV19" s="121">
        <v>0</v>
      </c>
      <c r="AW19" s="121">
        <v>0</v>
      </c>
      <c r="AX19" s="121">
        <f>SUM(AY19:BB19)</f>
        <v>471200</v>
      </c>
      <c r="AY19" s="121">
        <v>466386</v>
      </c>
      <c r="AZ19" s="121">
        <v>0</v>
      </c>
      <c r="BA19" s="121">
        <v>0</v>
      </c>
      <c r="BB19" s="121">
        <v>4814</v>
      </c>
      <c r="BC19" s="121">
        <v>707375</v>
      </c>
      <c r="BD19" s="121">
        <v>0</v>
      </c>
      <c r="BE19" s="121">
        <v>0</v>
      </c>
      <c r="BF19" s="121">
        <f>SUM(AE19,+AM19,+BE19)</f>
        <v>498421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90</v>
      </c>
      <c r="BP19" s="121">
        <f>SUM(BQ19:BT19)</f>
        <v>90</v>
      </c>
      <c r="BQ19" s="121">
        <v>90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0</v>
      </c>
      <c r="CA19" s="121">
        <v>0</v>
      </c>
      <c r="CB19" s="121">
        <v>0</v>
      </c>
      <c r="CC19" s="121">
        <v>0</v>
      </c>
      <c r="CD19" s="121">
        <v>0</v>
      </c>
      <c r="CE19" s="121">
        <v>243886</v>
      </c>
      <c r="CF19" s="121">
        <v>0</v>
      </c>
      <c r="CG19" s="121">
        <v>0</v>
      </c>
      <c r="CH19" s="121">
        <f>SUM(BG19,+BO19,+CG19)</f>
        <v>90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0</v>
      </c>
      <c r="CQ19" s="121">
        <f>SUM(AM19,+BO19)</f>
        <v>498511</v>
      </c>
      <c r="CR19" s="121">
        <f>SUM(AN19,+BP19)</f>
        <v>27311</v>
      </c>
      <c r="CS19" s="121">
        <f>SUM(AO19,+BQ19)</f>
        <v>27311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0</v>
      </c>
      <c r="CX19" s="121">
        <f>SUM(AT19,+BV19)</f>
        <v>0</v>
      </c>
      <c r="CY19" s="121">
        <f>SUM(AU19,+BW19)</f>
        <v>0</v>
      </c>
      <c r="CZ19" s="121">
        <f>SUM(AV19,+BX19)</f>
        <v>0</v>
      </c>
      <c r="DA19" s="121">
        <f>SUM(AW19,+BY19)</f>
        <v>0</v>
      </c>
      <c r="DB19" s="121">
        <f>SUM(AX19,+BZ19)</f>
        <v>471200</v>
      </c>
      <c r="DC19" s="121">
        <f>SUM(AY19,+CA19)</f>
        <v>466386</v>
      </c>
      <c r="DD19" s="121">
        <f>SUM(AZ19,+CB19)</f>
        <v>0</v>
      </c>
      <c r="DE19" s="121">
        <f>SUM(BA19,+CC19)</f>
        <v>0</v>
      </c>
      <c r="DF19" s="121">
        <f>SUM(BB19,+CD19)</f>
        <v>4814</v>
      </c>
      <c r="DG19" s="121">
        <f>SUM(BC19,+CE19)</f>
        <v>951261</v>
      </c>
      <c r="DH19" s="121">
        <f>SUM(BD19,+CF19)</f>
        <v>0</v>
      </c>
      <c r="DI19" s="121">
        <f>SUM(BE19,+CG19)</f>
        <v>0</v>
      </c>
      <c r="DJ19" s="121">
        <f>SUM(BF19,+CH19)</f>
        <v>498511</v>
      </c>
    </row>
    <row r="20" spans="1:114" s="136" customFormat="1" ht="13.5" customHeight="1" x14ac:dyDescent="0.15">
      <c r="A20" s="119" t="s">
        <v>27</v>
      </c>
      <c r="B20" s="120" t="s">
        <v>365</v>
      </c>
      <c r="C20" s="119" t="s">
        <v>366</v>
      </c>
      <c r="D20" s="121">
        <f>SUM(E20,+L20)</f>
        <v>324232</v>
      </c>
      <c r="E20" s="121">
        <f>SUM(F20:I20,K20)</f>
        <v>0</v>
      </c>
      <c r="F20" s="121">
        <v>0</v>
      </c>
      <c r="G20" s="121">
        <v>0</v>
      </c>
      <c r="H20" s="121">
        <v>0</v>
      </c>
      <c r="I20" s="121">
        <v>0</v>
      </c>
      <c r="J20" s="122" t="s">
        <v>381</v>
      </c>
      <c r="K20" s="121">
        <v>0</v>
      </c>
      <c r="L20" s="121">
        <v>324232</v>
      </c>
      <c r="M20" s="121">
        <f>SUM(N20,+U20)</f>
        <v>38994</v>
      </c>
      <c r="N20" s="121">
        <f>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2" t="s">
        <v>381</v>
      </c>
      <c r="T20" s="121">
        <v>0</v>
      </c>
      <c r="U20" s="121">
        <v>38994</v>
      </c>
      <c r="V20" s="121">
        <f>+SUM(D20,M20)</f>
        <v>363226</v>
      </c>
      <c r="W20" s="121">
        <f>+SUM(E20,N20)</f>
        <v>0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0</v>
      </c>
      <c r="AB20" s="122" t="str">
        <f>IF(+SUM(J20,S20)=0,"-",+SUM(J20,S20))</f>
        <v>-</v>
      </c>
      <c r="AC20" s="121">
        <f>+SUM(K20,T20)</f>
        <v>0</v>
      </c>
      <c r="AD20" s="121">
        <f>+SUM(L20,U20)</f>
        <v>363226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25963</v>
      </c>
      <c r="AM20" s="121">
        <f>SUM(AN20,AS20,AW20,AX20,BD20)</f>
        <v>0</v>
      </c>
      <c r="AN20" s="121">
        <f>SUM(AO20:AR20)</f>
        <v>0</v>
      </c>
      <c r="AO20" s="121">
        <v>0</v>
      </c>
      <c r="AP20" s="121">
        <v>0</v>
      </c>
      <c r="AQ20" s="121">
        <v>0</v>
      </c>
      <c r="AR20" s="121">
        <v>0</v>
      </c>
      <c r="AS20" s="121">
        <f>SUM(AT20:AV20)</f>
        <v>0</v>
      </c>
      <c r="AT20" s="121">
        <v>0</v>
      </c>
      <c r="AU20" s="121">
        <v>0</v>
      </c>
      <c r="AV20" s="121">
        <v>0</v>
      </c>
      <c r="AW20" s="121">
        <v>0</v>
      </c>
      <c r="AX20" s="121">
        <f>SUM(AY20:BB20)</f>
        <v>0</v>
      </c>
      <c r="AY20" s="121">
        <v>0</v>
      </c>
      <c r="AZ20" s="121">
        <v>0</v>
      </c>
      <c r="BA20" s="121">
        <v>0</v>
      </c>
      <c r="BB20" s="121">
        <v>0</v>
      </c>
      <c r="BC20" s="121">
        <v>298269</v>
      </c>
      <c r="BD20" s="121">
        <v>0</v>
      </c>
      <c r="BE20" s="121">
        <v>0</v>
      </c>
      <c r="BF20" s="121">
        <f>SUM(AE20,+AM20,+BE20)</f>
        <v>0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2552</v>
      </c>
      <c r="BO20" s="121">
        <f>SUM(BP20,BU20,BY20,BZ20,CF20)</f>
        <v>0</v>
      </c>
      <c r="BP20" s="121">
        <f>SUM(BQ20:BT20)</f>
        <v>0</v>
      </c>
      <c r="BQ20" s="121">
        <v>0</v>
      </c>
      <c r="BR20" s="121">
        <v>0</v>
      </c>
      <c r="BS20" s="121">
        <v>0</v>
      </c>
      <c r="BT20" s="121">
        <v>0</v>
      </c>
      <c r="BU20" s="121">
        <f>SUM(BV20:BX20)</f>
        <v>0</v>
      </c>
      <c r="BV20" s="121">
        <v>0</v>
      </c>
      <c r="BW20" s="121">
        <v>0</v>
      </c>
      <c r="BX20" s="121">
        <v>0</v>
      </c>
      <c r="BY20" s="121">
        <v>0</v>
      </c>
      <c r="BZ20" s="121">
        <f>SUM(CA20:CD20)</f>
        <v>0</v>
      </c>
      <c r="CA20" s="121">
        <v>0</v>
      </c>
      <c r="CB20" s="121">
        <v>0</v>
      </c>
      <c r="CC20" s="121">
        <v>0</v>
      </c>
      <c r="CD20" s="121">
        <v>0</v>
      </c>
      <c r="CE20" s="121">
        <v>36442</v>
      </c>
      <c r="CF20" s="121">
        <v>0</v>
      </c>
      <c r="CG20" s="121">
        <v>0</v>
      </c>
      <c r="CH20" s="121">
        <f>SUM(BG20,+BO20,+CG20)</f>
        <v>0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28515</v>
      </c>
      <c r="CQ20" s="121">
        <f>SUM(AM20,+BO20)</f>
        <v>0</v>
      </c>
      <c r="CR20" s="121">
        <f>SUM(AN20,+BP20)</f>
        <v>0</v>
      </c>
      <c r="CS20" s="121">
        <f>SUM(AO20,+BQ20)</f>
        <v>0</v>
      </c>
      <c r="CT20" s="121">
        <f>SUM(AP20,+BR20)</f>
        <v>0</v>
      </c>
      <c r="CU20" s="121">
        <f>SUM(AQ20,+BS20)</f>
        <v>0</v>
      </c>
      <c r="CV20" s="121">
        <f>SUM(AR20,+BT20)</f>
        <v>0</v>
      </c>
      <c r="CW20" s="121">
        <f>SUM(AS20,+BU20)</f>
        <v>0</v>
      </c>
      <c r="CX20" s="121">
        <f>SUM(AT20,+BV20)</f>
        <v>0</v>
      </c>
      <c r="CY20" s="121">
        <f>SUM(AU20,+BW20)</f>
        <v>0</v>
      </c>
      <c r="CZ20" s="121">
        <f>SUM(AV20,+BX20)</f>
        <v>0</v>
      </c>
      <c r="DA20" s="121">
        <f>SUM(AW20,+BY20)</f>
        <v>0</v>
      </c>
      <c r="DB20" s="121">
        <f>SUM(AX20,+BZ20)</f>
        <v>0</v>
      </c>
      <c r="DC20" s="121">
        <f>SUM(AY20,+CA20)</f>
        <v>0</v>
      </c>
      <c r="DD20" s="121">
        <f>SUM(AZ20,+CB20)</f>
        <v>0</v>
      </c>
      <c r="DE20" s="121">
        <f>SUM(BA20,+CC20)</f>
        <v>0</v>
      </c>
      <c r="DF20" s="121">
        <f>SUM(BB20,+CD20)</f>
        <v>0</v>
      </c>
      <c r="DG20" s="121">
        <f>SUM(BC20,+CE20)</f>
        <v>334711</v>
      </c>
      <c r="DH20" s="121">
        <f>SUM(BD20,+CF20)</f>
        <v>0</v>
      </c>
      <c r="DI20" s="121">
        <f>SUM(BE20,+CG20)</f>
        <v>0</v>
      </c>
      <c r="DJ20" s="121">
        <f>SUM(BF20,+CH20)</f>
        <v>0</v>
      </c>
    </row>
    <row r="21" spans="1:114" s="136" customFormat="1" ht="13.5" customHeight="1" x14ac:dyDescent="0.15">
      <c r="A21" s="119" t="s">
        <v>27</v>
      </c>
      <c r="B21" s="120" t="s">
        <v>367</v>
      </c>
      <c r="C21" s="119" t="s">
        <v>368</v>
      </c>
      <c r="D21" s="121">
        <f>SUM(E21,+L21)</f>
        <v>239413</v>
      </c>
      <c r="E21" s="121">
        <f>SUM(F21:I21,K21)</f>
        <v>11923</v>
      </c>
      <c r="F21" s="121">
        <v>0</v>
      </c>
      <c r="G21" s="121">
        <v>53</v>
      </c>
      <c r="H21" s="121">
        <v>0</v>
      </c>
      <c r="I21" s="121">
        <v>2085</v>
      </c>
      <c r="J21" s="122" t="s">
        <v>381</v>
      </c>
      <c r="K21" s="121">
        <v>9785</v>
      </c>
      <c r="L21" s="121">
        <v>227490</v>
      </c>
      <c r="M21" s="121">
        <f>SUM(N21,+U21)</f>
        <v>54936</v>
      </c>
      <c r="N21" s="121">
        <f>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2" t="s">
        <v>381</v>
      </c>
      <c r="T21" s="121">
        <v>0</v>
      </c>
      <c r="U21" s="121">
        <v>54936</v>
      </c>
      <c r="V21" s="121">
        <f>+SUM(D21,M21)</f>
        <v>294349</v>
      </c>
      <c r="W21" s="121">
        <f>+SUM(E21,N21)</f>
        <v>11923</v>
      </c>
      <c r="X21" s="121">
        <f>+SUM(F21,O21)</f>
        <v>0</v>
      </c>
      <c r="Y21" s="121">
        <f>+SUM(G21,P21)</f>
        <v>53</v>
      </c>
      <c r="Z21" s="121">
        <f>+SUM(H21,Q21)</f>
        <v>0</v>
      </c>
      <c r="AA21" s="121">
        <f>+SUM(I21,R21)</f>
        <v>2085</v>
      </c>
      <c r="AB21" s="122" t="str">
        <f>IF(+SUM(J21,S21)=0,"-",+SUM(J21,S21))</f>
        <v>-</v>
      </c>
      <c r="AC21" s="121">
        <f>+SUM(K21,T21)</f>
        <v>9785</v>
      </c>
      <c r="AD21" s="121">
        <f>+SUM(L21,U21)</f>
        <v>282426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f>SUM(AN21,AS21,AW21,AX21,BD21)</f>
        <v>82695</v>
      </c>
      <c r="AN21" s="121">
        <f>SUM(AO21:AR21)</f>
        <v>0</v>
      </c>
      <c r="AO21" s="121">
        <v>0</v>
      </c>
      <c r="AP21" s="121">
        <v>0</v>
      </c>
      <c r="AQ21" s="121">
        <v>0</v>
      </c>
      <c r="AR21" s="121">
        <v>0</v>
      </c>
      <c r="AS21" s="121">
        <f>SUM(AT21:AV21)</f>
        <v>82695</v>
      </c>
      <c r="AT21" s="121">
        <v>82695</v>
      </c>
      <c r="AU21" s="121">
        <v>0</v>
      </c>
      <c r="AV21" s="121">
        <v>0</v>
      </c>
      <c r="AW21" s="121">
        <v>0</v>
      </c>
      <c r="AX21" s="121">
        <f>SUM(AY21:BB21)</f>
        <v>0</v>
      </c>
      <c r="AY21" s="121">
        <v>0</v>
      </c>
      <c r="AZ21" s="121">
        <v>0</v>
      </c>
      <c r="BA21" s="121">
        <v>0</v>
      </c>
      <c r="BB21" s="121">
        <v>0</v>
      </c>
      <c r="BC21" s="121">
        <v>141930</v>
      </c>
      <c r="BD21" s="121">
        <v>0</v>
      </c>
      <c r="BE21" s="121">
        <v>14788</v>
      </c>
      <c r="BF21" s="121">
        <f>SUM(AE21,+AM21,+BE21)</f>
        <v>97483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0</v>
      </c>
      <c r="BP21" s="121">
        <f>SUM(BQ21:BT21)</f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1">
        <v>54936</v>
      </c>
      <c r="CF21" s="121">
        <v>0</v>
      </c>
      <c r="CG21" s="121">
        <v>0</v>
      </c>
      <c r="CH21" s="121">
        <f>SUM(BG21,+BO21,+CG21)</f>
        <v>0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0</v>
      </c>
      <c r="CQ21" s="121">
        <f>SUM(AM21,+BO21)</f>
        <v>82695</v>
      </c>
      <c r="CR21" s="121">
        <f>SUM(AN21,+BP21)</f>
        <v>0</v>
      </c>
      <c r="CS21" s="121">
        <f>SUM(AO21,+BQ21)</f>
        <v>0</v>
      </c>
      <c r="CT21" s="121">
        <f>SUM(AP21,+BR21)</f>
        <v>0</v>
      </c>
      <c r="CU21" s="121">
        <f>SUM(AQ21,+BS21)</f>
        <v>0</v>
      </c>
      <c r="CV21" s="121">
        <f>SUM(AR21,+BT21)</f>
        <v>0</v>
      </c>
      <c r="CW21" s="121">
        <f>SUM(AS21,+BU21)</f>
        <v>82695</v>
      </c>
      <c r="CX21" s="121">
        <f>SUM(AT21,+BV21)</f>
        <v>82695</v>
      </c>
      <c r="CY21" s="121">
        <f>SUM(AU21,+BW21)</f>
        <v>0</v>
      </c>
      <c r="CZ21" s="121">
        <f>SUM(AV21,+BX21)</f>
        <v>0</v>
      </c>
      <c r="DA21" s="121">
        <f>SUM(AW21,+BY21)</f>
        <v>0</v>
      </c>
      <c r="DB21" s="121">
        <f>SUM(AX21,+BZ21)</f>
        <v>0</v>
      </c>
      <c r="DC21" s="121">
        <f>SUM(AY21,+CA21)</f>
        <v>0</v>
      </c>
      <c r="DD21" s="121">
        <f>SUM(AZ21,+CB21)</f>
        <v>0</v>
      </c>
      <c r="DE21" s="121">
        <f>SUM(BA21,+CC21)</f>
        <v>0</v>
      </c>
      <c r="DF21" s="121">
        <f>SUM(BB21,+CD21)</f>
        <v>0</v>
      </c>
      <c r="DG21" s="121">
        <f>SUM(BC21,+CE21)</f>
        <v>196866</v>
      </c>
      <c r="DH21" s="121">
        <f>SUM(BD21,+CF21)</f>
        <v>0</v>
      </c>
      <c r="DI21" s="121">
        <f>SUM(BE21,+CG21)</f>
        <v>14788</v>
      </c>
      <c r="DJ21" s="121">
        <f>SUM(BF21,+CH21)</f>
        <v>97483</v>
      </c>
    </row>
    <row r="22" spans="1:114" s="136" customFormat="1" ht="13.5" customHeight="1" x14ac:dyDescent="0.15">
      <c r="A22" s="119" t="s">
        <v>27</v>
      </c>
      <c r="B22" s="120" t="s">
        <v>369</v>
      </c>
      <c r="C22" s="119" t="s">
        <v>370</v>
      </c>
      <c r="D22" s="121">
        <f>SUM(E22,+L22)</f>
        <v>140918</v>
      </c>
      <c r="E22" s="121">
        <f>SUM(F22:I22,K22)</f>
        <v>316</v>
      </c>
      <c r="F22" s="121">
        <v>0</v>
      </c>
      <c r="G22" s="121">
        <v>0</v>
      </c>
      <c r="H22" s="121">
        <v>0</v>
      </c>
      <c r="I22" s="121">
        <v>0</v>
      </c>
      <c r="J22" s="122" t="s">
        <v>381</v>
      </c>
      <c r="K22" s="121">
        <v>316</v>
      </c>
      <c r="L22" s="121">
        <v>140602</v>
      </c>
      <c r="M22" s="121">
        <f>SUM(N22,+U22)</f>
        <v>53368</v>
      </c>
      <c r="N22" s="121">
        <f>SUM(O22:R22,T22)</f>
        <v>12</v>
      </c>
      <c r="O22" s="121">
        <v>0</v>
      </c>
      <c r="P22" s="121">
        <v>0</v>
      </c>
      <c r="Q22" s="121">
        <v>0</v>
      </c>
      <c r="R22" s="121">
        <v>0</v>
      </c>
      <c r="S22" s="122" t="s">
        <v>381</v>
      </c>
      <c r="T22" s="121">
        <v>12</v>
      </c>
      <c r="U22" s="121">
        <v>53356</v>
      </c>
      <c r="V22" s="121">
        <f>+SUM(D22,M22)</f>
        <v>194286</v>
      </c>
      <c r="W22" s="121">
        <f>+SUM(E22,N22)</f>
        <v>328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0</v>
      </c>
      <c r="AB22" s="122" t="str">
        <f>IF(+SUM(J22,S22)=0,"-",+SUM(J22,S22))</f>
        <v>-</v>
      </c>
      <c r="AC22" s="121">
        <f>+SUM(K22,T22)</f>
        <v>328</v>
      </c>
      <c r="AD22" s="121">
        <f>+SUM(L22,U22)</f>
        <v>193958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f>SUM(AN22,AS22,AW22,AX22,BD22)</f>
        <v>55762</v>
      </c>
      <c r="AN22" s="121">
        <f>SUM(AO22:AR22)</f>
        <v>10816</v>
      </c>
      <c r="AO22" s="121">
        <v>10816</v>
      </c>
      <c r="AP22" s="121">
        <v>0</v>
      </c>
      <c r="AQ22" s="121">
        <v>0</v>
      </c>
      <c r="AR22" s="121">
        <v>0</v>
      </c>
      <c r="AS22" s="121">
        <f>SUM(AT22:AV22)</f>
        <v>0</v>
      </c>
      <c r="AT22" s="121">
        <v>0</v>
      </c>
      <c r="AU22" s="121">
        <v>0</v>
      </c>
      <c r="AV22" s="121">
        <v>0</v>
      </c>
      <c r="AW22" s="121">
        <v>0</v>
      </c>
      <c r="AX22" s="121">
        <f>SUM(AY22:BB22)</f>
        <v>44946</v>
      </c>
      <c r="AY22" s="121">
        <v>44946</v>
      </c>
      <c r="AZ22" s="121">
        <v>0</v>
      </c>
      <c r="BA22" s="121">
        <v>0</v>
      </c>
      <c r="BB22" s="121">
        <v>0</v>
      </c>
      <c r="BC22" s="121">
        <v>85156</v>
      </c>
      <c r="BD22" s="121">
        <v>0</v>
      </c>
      <c r="BE22" s="121">
        <v>0</v>
      </c>
      <c r="BF22" s="121">
        <f>SUM(AE22,+AM22,+BE22)</f>
        <v>55762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5408</v>
      </c>
      <c r="BP22" s="121">
        <f>SUM(BQ22:BT22)</f>
        <v>5408</v>
      </c>
      <c r="BQ22" s="121">
        <v>5408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1">
        <v>47960</v>
      </c>
      <c r="CF22" s="121">
        <v>0</v>
      </c>
      <c r="CG22" s="121">
        <v>0</v>
      </c>
      <c r="CH22" s="121">
        <f>SUM(BG22,+BO22,+CG22)</f>
        <v>5408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0</v>
      </c>
      <c r="CQ22" s="121">
        <f>SUM(AM22,+BO22)</f>
        <v>61170</v>
      </c>
      <c r="CR22" s="121">
        <f>SUM(AN22,+BP22)</f>
        <v>16224</v>
      </c>
      <c r="CS22" s="121">
        <f>SUM(AO22,+BQ22)</f>
        <v>16224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0</v>
      </c>
      <c r="CX22" s="121">
        <f>SUM(AT22,+BV22)</f>
        <v>0</v>
      </c>
      <c r="CY22" s="121">
        <f>SUM(AU22,+BW22)</f>
        <v>0</v>
      </c>
      <c r="CZ22" s="121">
        <f>SUM(AV22,+BX22)</f>
        <v>0</v>
      </c>
      <c r="DA22" s="121">
        <f>SUM(AW22,+BY22)</f>
        <v>0</v>
      </c>
      <c r="DB22" s="121">
        <f>SUM(AX22,+BZ22)</f>
        <v>44946</v>
      </c>
      <c r="DC22" s="121">
        <f>SUM(AY22,+CA22)</f>
        <v>44946</v>
      </c>
      <c r="DD22" s="121">
        <f>SUM(AZ22,+CB22)</f>
        <v>0</v>
      </c>
      <c r="DE22" s="121">
        <f>SUM(BA22,+CC22)</f>
        <v>0</v>
      </c>
      <c r="DF22" s="121">
        <f>SUM(BB22,+CD22)</f>
        <v>0</v>
      </c>
      <c r="DG22" s="121">
        <f>SUM(BC22,+CE22)</f>
        <v>133116</v>
      </c>
      <c r="DH22" s="121">
        <f>SUM(BD22,+CF22)</f>
        <v>0</v>
      </c>
      <c r="DI22" s="121">
        <f>SUM(BE22,+CG22)</f>
        <v>0</v>
      </c>
      <c r="DJ22" s="121">
        <f>SUM(BF22,+CH22)</f>
        <v>61170</v>
      </c>
    </row>
    <row r="23" spans="1:114" s="136" customFormat="1" ht="13.5" customHeight="1" x14ac:dyDescent="0.15">
      <c r="A23" s="119" t="s">
        <v>27</v>
      </c>
      <c r="B23" s="120" t="s">
        <v>372</v>
      </c>
      <c r="C23" s="119" t="s">
        <v>373</v>
      </c>
      <c r="D23" s="121">
        <f>SUM(E23,+L23)</f>
        <v>278264</v>
      </c>
      <c r="E23" s="121">
        <f>SUM(F23:I23,K23)</f>
        <v>0</v>
      </c>
      <c r="F23" s="121">
        <v>0</v>
      </c>
      <c r="G23" s="121">
        <v>0</v>
      </c>
      <c r="H23" s="121">
        <v>0</v>
      </c>
      <c r="I23" s="121">
        <v>0</v>
      </c>
      <c r="J23" s="122" t="s">
        <v>381</v>
      </c>
      <c r="K23" s="121">
        <v>0</v>
      </c>
      <c r="L23" s="121">
        <v>278264</v>
      </c>
      <c r="M23" s="121">
        <f>SUM(N23,+U23)</f>
        <v>78055</v>
      </c>
      <c r="N23" s="121">
        <f>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2" t="s">
        <v>381</v>
      </c>
      <c r="T23" s="121">
        <v>0</v>
      </c>
      <c r="U23" s="121">
        <v>78055</v>
      </c>
      <c r="V23" s="121">
        <f>+SUM(D23,M23)</f>
        <v>356319</v>
      </c>
      <c r="W23" s="121">
        <f>+SUM(E23,N23)</f>
        <v>0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0</v>
      </c>
      <c r="AB23" s="122" t="str">
        <f>IF(+SUM(J23,S23)=0,"-",+SUM(J23,S23))</f>
        <v>-</v>
      </c>
      <c r="AC23" s="121">
        <f>+SUM(K23,T23)</f>
        <v>0</v>
      </c>
      <c r="AD23" s="121">
        <f>+SUM(L23,U23)</f>
        <v>356319</v>
      </c>
      <c r="AE23" s="121">
        <f>SUM(AF23,+AK23)</f>
        <v>0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25338</v>
      </c>
      <c r="AM23" s="121">
        <f>SUM(AN23,AS23,AW23,AX23,BD23)</f>
        <v>127117</v>
      </c>
      <c r="AN23" s="121">
        <f>SUM(AO23:AR23)</f>
        <v>0</v>
      </c>
      <c r="AO23" s="121">
        <v>0</v>
      </c>
      <c r="AP23" s="121">
        <v>0</v>
      </c>
      <c r="AQ23" s="121">
        <v>0</v>
      </c>
      <c r="AR23" s="121">
        <v>0</v>
      </c>
      <c r="AS23" s="121">
        <f>SUM(AT23:AV23)</f>
        <v>0</v>
      </c>
      <c r="AT23" s="121">
        <v>0</v>
      </c>
      <c r="AU23" s="121">
        <v>0</v>
      </c>
      <c r="AV23" s="121">
        <v>0</v>
      </c>
      <c r="AW23" s="121">
        <v>0</v>
      </c>
      <c r="AX23" s="121">
        <f>SUM(AY23:BB23)</f>
        <v>127117</v>
      </c>
      <c r="AY23" s="121">
        <v>83333</v>
      </c>
      <c r="AZ23" s="121">
        <v>43784</v>
      </c>
      <c r="BA23" s="121">
        <v>0</v>
      </c>
      <c r="BB23" s="121">
        <v>0</v>
      </c>
      <c r="BC23" s="121">
        <v>125809</v>
      </c>
      <c r="BD23" s="121">
        <v>0</v>
      </c>
      <c r="BE23" s="121">
        <v>0</v>
      </c>
      <c r="BF23" s="121">
        <f>SUM(AE23,+AM23,+BE23)</f>
        <v>127117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0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1">
        <v>78055</v>
      </c>
      <c r="CF23" s="121">
        <v>0</v>
      </c>
      <c r="CG23" s="121">
        <v>0</v>
      </c>
      <c r="CH23" s="121">
        <f>SUM(BG23,+BO23,+CG23)</f>
        <v>0</v>
      </c>
      <c r="CI23" s="121">
        <f>SUM(AE23,+BG23)</f>
        <v>0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25338</v>
      </c>
      <c r="CQ23" s="121">
        <f>SUM(AM23,+BO23)</f>
        <v>127117</v>
      </c>
      <c r="CR23" s="121">
        <f>SUM(AN23,+BP23)</f>
        <v>0</v>
      </c>
      <c r="CS23" s="121">
        <f>SUM(AO23,+BQ23)</f>
        <v>0</v>
      </c>
      <c r="CT23" s="121">
        <f>SUM(AP23,+BR23)</f>
        <v>0</v>
      </c>
      <c r="CU23" s="121">
        <f>SUM(AQ23,+BS23)</f>
        <v>0</v>
      </c>
      <c r="CV23" s="121">
        <f>SUM(AR23,+BT23)</f>
        <v>0</v>
      </c>
      <c r="CW23" s="121">
        <f>SUM(AS23,+BU23)</f>
        <v>0</v>
      </c>
      <c r="CX23" s="121">
        <f>SUM(AT23,+BV23)</f>
        <v>0</v>
      </c>
      <c r="CY23" s="121">
        <f>SUM(AU23,+BW23)</f>
        <v>0</v>
      </c>
      <c r="CZ23" s="121">
        <f>SUM(AV23,+BX23)</f>
        <v>0</v>
      </c>
      <c r="DA23" s="121">
        <f>SUM(AW23,+BY23)</f>
        <v>0</v>
      </c>
      <c r="DB23" s="121">
        <f>SUM(AX23,+BZ23)</f>
        <v>127117</v>
      </c>
      <c r="DC23" s="121">
        <f>SUM(AY23,+CA23)</f>
        <v>83333</v>
      </c>
      <c r="DD23" s="121">
        <f>SUM(AZ23,+CB23)</f>
        <v>43784</v>
      </c>
      <c r="DE23" s="121">
        <f>SUM(BA23,+CC23)</f>
        <v>0</v>
      </c>
      <c r="DF23" s="121">
        <f>SUM(BB23,+CD23)</f>
        <v>0</v>
      </c>
      <c r="DG23" s="121">
        <f>SUM(BC23,+CE23)</f>
        <v>203864</v>
      </c>
      <c r="DH23" s="121">
        <f>SUM(BD23,+CF23)</f>
        <v>0</v>
      </c>
      <c r="DI23" s="121">
        <f>SUM(BE23,+CG23)</f>
        <v>0</v>
      </c>
      <c r="DJ23" s="121">
        <f>SUM(BF23,+CH23)</f>
        <v>127117</v>
      </c>
    </row>
    <row r="24" spans="1:114" s="136" customFormat="1" ht="13.5" customHeight="1" x14ac:dyDescent="0.15">
      <c r="A24" s="119" t="s">
        <v>27</v>
      </c>
      <c r="B24" s="120" t="s">
        <v>375</v>
      </c>
      <c r="C24" s="119" t="s">
        <v>376</v>
      </c>
      <c r="D24" s="121">
        <f>SUM(E24,+L24)</f>
        <v>86217</v>
      </c>
      <c r="E24" s="121">
        <f>SUM(F24:I24,K24)</f>
        <v>0</v>
      </c>
      <c r="F24" s="121">
        <v>0</v>
      </c>
      <c r="G24" s="121">
        <v>0</v>
      </c>
      <c r="H24" s="121">
        <v>0</v>
      </c>
      <c r="I24" s="121">
        <v>0</v>
      </c>
      <c r="J24" s="122" t="s">
        <v>381</v>
      </c>
      <c r="K24" s="121">
        <v>0</v>
      </c>
      <c r="L24" s="121">
        <v>86217</v>
      </c>
      <c r="M24" s="121">
        <f>SUM(N24,+U24)</f>
        <v>33549</v>
      </c>
      <c r="N24" s="121">
        <f>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2" t="s">
        <v>381</v>
      </c>
      <c r="T24" s="121">
        <v>0</v>
      </c>
      <c r="U24" s="121">
        <v>33549</v>
      </c>
      <c r="V24" s="121">
        <f>+SUM(D24,M24)</f>
        <v>119766</v>
      </c>
      <c r="W24" s="121">
        <f>+SUM(E24,N24)</f>
        <v>0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0</v>
      </c>
      <c r="AB24" s="122" t="str">
        <f>IF(+SUM(J24,S24)=0,"-",+SUM(J24,S24))</f>
        <v>-</v>
      </c>
      <c r="AC24" s="121">
        <f>+SUM(K24,T24)</f>
        <v>0</v>
      </c>
      <c r="AD24" s="121">
        <f>+SUM(L24,U24)</f>
        <v>119766</v>
      </c>
      <c r="AE24" s="121">
        <f>SUM(AF24,+AK24)</f>
        <v>0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13500</v>
      </c>
      <c r="AM24" s="121">
        <f>SUM(AN24,AS24,AW24,AX24,BD24)</f>
        <v>0</v>
      </c>
      <c r="AN24" s="121">
        <f>SUM(AO24:AR24)</f>
        <v>0</v>
      </c>
      <c r="AO24" s="121">
        <v>0</v>
      </c>
      <c r="AP24" s="121">
        <v>0</v>
      </c>
      <c r="AQ24" s="121">
        <v>0</v>
      </c>
      <c r="AR24" s="121">
        <v>0</v>
      </c>
      <c r="AS24" s="121">
        <f>SUM(AT24:AV24)</f>
        <v>0</v>
      </c>
      <c r="AT24" s="121">
        <v>0</v>
      </c>
      <c r="AU24" s="121">
        <v>0</v>
      </c>
      <c r="AV24" s="121">
        <v>0</v>
      </c>
      <c r="AW24" s="121">
        <v>0</v>
      </c>
      <c r="AX24" s="121">
        <f>SUM(AY24:BB24)</f>
        <v>0</v>
      </c>
      <c r="AY24" s="121">
        <v>0</v>
      </c>
      <c r="AZ24" s="121">
        <v>0</v>
      </c>
      <c r="BA24" s="121">
        <v>0</v>
      </c>
      <c r="BB24" s="121">
        <v>0</v>
      </c>
      <c r="BC24" s="121">
        <v>72717</v>
      </c>
      <c r="BD24" s="121">
        <v>0</v>
      </c>
      <c r="BE24" s="121">
        <v>0</v>
      </c>
      <c r="BF24" s="121">
        <f>SUM(AE24,+AM24,+BE24)</f>
        <v>0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0</v>
      </c>
      <c r="BP24" s="121">
        <f>SUM(BQ24:BT24)</f>
        <v>0</v>
      </c>
      <c r="BQ24" s="121">
        <v>0</v>
      </c>
      <c r="BR24" s="121">
        <v>0</v>
      </c>
      <c r="BS24" s="121">
        <v>0</v>
      </c>
      <c r="BT24" s="121">
        <v>0</v>
      </c>
      <c r="BU24" s="121">
        <f>SUM(BV24:BX24)</f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>SUM(CA24:CD24)</f>
        <v>0</v>
      </c>
      <c r="CA24" s="121">
        <v>0</v>
      </c>
      <c r="CB24" s="121">
        <v>0</v>
      </c>
      <c r="CC24" s="121">
        <v>0</v>
      </c>
      <c r="CD24" s="121">
        <v>0</v>
      </c>
      <c r="CE24" s="121">
        <v>33549</v>
      </c>
      <c r="CF24" s="121">
        <v>0</v>
      </c>
      <c r="CG24" s="121">
        <v>0</v>
      </c>
      <c r="CH24" s="121">
        <f>SUM(BG24,+BO24,+CG24)</f>
        <v>0</v>
      </c>
      <c r="CI24" s="121">
        <f>SUM(AE24,+BG24)</f>
        <v>0</v>
      </c>
      <c r="CJ24" s="121">
        <f>SUM(AF24,+BH24)</f>
        <v>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13500</v>
      </c>
      <c r="CQ24" s="121">
        <f>SUM(AM24,+BO24)</f>
        <v>0</v>
      </c>
      <c r="CR24" s="121">
        <f>SUM(AN24,+BP24)</f>
        <v>0</v>
      </c>
      <c r="CS24" s="121">
        <f>SUM(AO24,+BQ24)</f>
        <v>0</v>
      </c>
      <c r="CT24" s="121">
        <f>SUM(AP24,+BR24)</f>
        <v>0</v>
      </c>
      <c r="CU24" s="121">
        <f>SUM(AQ24,+BS24)</f>
        <v>0</v>
      </c>
      <c r="CV24" s="121">
        <f>SUM(AR24,+BT24)</f>
        <v>0</v>
      </c>
      <c r="CW24" s="121">
        <f>SUM(AS24,+BU24)</f>
        <v>0</v>
      </c>
      <c r="CX24" s="121">
        <f>SUM(AT24,+BV24)</f>
        <v>0</v>
      </c>
      <c r="CY24" s="121">
        <f>SUM(AU24,+BW24)</f>
        <v>0</v>
      </c>
      <c r="CZ24" s="121">
        <f>SUM(AV24,+BX24)</f>
        <v>0</v>
      </c>
      <c r="DA24" s="121">
        <f>SUM(AW24,+BY24)</f>
        <v>0</v>
      </c>
      <c r="DB24" s="121">
        <f>SUM(AX24,+BZ24)</f>
        <v>0</v>
      </c>
      <c r="DC24" s="121">
        <f>SUM(AY24,+CA24)</f>
        <v>0</v>
      </c>
      <c r="DD24" s="121">
        <f>SUM(AZ24,+CB24)</f>
        <v>0</v>
      </c>
      <c r="DE24" s="121">
        <f>SUM(BA24,+CC24)</f>
        <v>0</v>
      </c>
      <c r="DF24" s="121">
        <f>SUM(BB24,+CD24)</f>
        <v>0</v>
      </c>
      <c r="DG24" s="121">
        <f>SUM(BC24,+CE24)</f>
        <v>106266</v>
      </c>
      <c r="DH24" s="121">
        <f>SUM(BD24,+CF24)</f>
        <v>0</v>
      </c>
      <c r="DI24" s="121">
        <f>SUM(BE24,+CG24)</f>
        <v>0</v>
      </c>
      <c r="DJ24" s="121">
        <f>SUM(BF24,+CH24)</f>
        <v>0</v>
      </c>
    </row>
    <row r="25" spans="1:114" s="136" customFormat="1" ht="13.5" customHeight="1" x14ac:dyDescent="0.15">
      <c r="A25" s="119" t="s">
        <v>27</v>
      </c>
      <c r="B25" s="120" t="s">
        <v>377</v>
      </c>
      <c r="C25" s="119" t="s">
        <v>378</v>
      </c>
      <c r="D25" s="121">
        <f>SUM(E25,+L25)</f>
        <v>149142</v>
      </c>
      <c r="E25" s="121">
        <f>SUM(F25:I25,K25)</f>
        <v>656</v>
      </c>
      <c r="F25" s="121">
        <v>0</v>
      </c>
      <c r="G25" s="121">
        <v>0</v>
      </c>
      <c r="H25" s="121">
        <v>0</v>
      </c>
      <c r="I25" s="121">
        <v>623</v>
      </c>
      <c r="J25" s="122" t="s">
        <v>381</v>
      </c>
      <c r="K25" s="121">
        <v>33</v>
      </c>
      <c r="L25" s="121">
        <v>148486</v>
      </c>
      <c r="M25" s="121">
        <f>SUM(N25,+U25)</f>
        <v>37423</v>
      </c>
      <c r="N25" s="121">
        <f>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2" t="s">
        <v>381</v>
      </c>
      <c r="T25" s="121">
        <v>0</v>
      </c>
      <c r="U25" s="121">
        <v>37423</v>
      </c>
      <c r="V25" s="121">
        <f>+SUM(D25,M25)</f>
        <v>186565</v>
      </c>
      <c r="W25" s="121">
        <f>+SUM(E25,N25)</f>
        <v>656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623</v>
      </c>
      <c r="AB25" s="122" t="str">
        <f>IF(+SUM(J25,S25)=0,"-",+SUM(J25,S25))</f>
        <v>-</v>
      </c>
      <c r="AC25" s="121">
        <f>+SUM(K25,T25)</f>
        <v>33</v>
      </c>
      <c r="AD25" s="121">
        <f>+SUM(L25,U25)</f>
        <v>185909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13153</v>
      </c>
      <c r="AM25" s="121">
        <f>SUM(AN25,AS25,AW25,AX25,BD25)</f>
        <v>66189</v>
      </c>
      <c r="AN25" s="121">
        <f>SUM(AO25:AR25)</f>
        <v>0</v>
      </c>
      <c r="AO25" s="121">
        <v>0</v>
      </c>
      <c r="AP25" s="121">
        <v>0</v>
      </c>
      <c r="AQ25" s="121">
        <v>0</v>
      </c>
      <c r="AR25" s="121">
        <v>0</v>
      </c>
      <c r="AS25" s="121">
        <f>SUM(AT25:AV25)</f>
        <v>0</v>
      </c>
      <c r="AT25" s="121">
        <v>0</v>
      </c>
      <c r="AU25" s="121">
        <v>0</v>
      </c>
      <c r="AV25" s="121">
        <v>0</v>
      </c>
      <c r="AW25" s="121">
        <v>0</v>
      </c>
      <c r="AX25" s="121">
        <f>SUM(AY25:BB25)</f>
        <v>66189</v>
      </c>
      <c r="AY25" s="121">
        <v>58697</v>
      </c>
      <c r="AZ25" s="121">
        <v>2418</v>
      </c>
      <c r="BA25" s="121">
        <v>4885</v>
      </c>
      <c r="BB25" s="121">
        <v>189</v>
      </c>
      <c r="BC25" s="121">
        <v>69800</v>
      </c>
      <c r="BD25" s="121">
        <v>0</v>
      </c>
      <c r="BE25" s="121">
        <v>0</v>
      </c>
      <c r="BF25" s="121">
        <f>SUM(AE25,+AM25,+BE25)</f>
        <v>66189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0</v>
      </c>
      <c r="BP25" s="121">
        <f>SUM(BQ25:BT25)</f>
        <v>0</v>
      </c>
      <c r="BQ25" s="121">
        <v>0</v>
      </c>
      <c r="BR25" s="121">
        <v>0</v>
      </c>
      <c r="BS25" s="121">
        <v>0</v>
      </c>
      <c r="BT25" s="121">
        <v>0</v>
      </c>
      <c r="BU25" s="121">
        <f>SUM(BV25:BX25)</f>
        <v>0</v>
      </c>
      <c r="BV25" s="121">
        <v>0</v>
      </c>
      <c r="BW25" s="121">
        <v>0</v>
      </c>
      <c r="BX25" s="121">
        <v>0</v>
      </c>
      <c r="BY25" s="121">
        <v>0</v>
      </c>
      <c r="BZ25" s="121">
        <f>SUM(CA25:CD25)</f>
        <v>0</v>
      </c>
      <c r="CA25" s="121">
        <v>0</v>
      </c>
      <c r="CB25" s="121">
        <v>0</v>
      </c>
      <c r="CC25" s="121">
        <v>0</v>
      </c>
      <c r="CD25" s="121">
        <v>0</v>
      </c>
      <c r="CE25" s="121">
        <v>37423</v>
      </c>
      <c r="CF25" s="121">
        <v>0</v>
      </c>
      <c r="CG25" s="121">
        <v>0</v>
      </c>
      <c r="CH25" s="121">
        <f>SUM(BG25,+BO25,+CG25)</f>
        <v>0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13153</v>
      </c>
      <c r="CQ25" s="121">
        <f>SUM(AM25,+BO25)</f>
        <v>66189</v>
      </c>
      <c r="CR25" s="121">
        <f>SUM(AN25,+BP25)</f>
        <v>0</v>
      </c>
      <c r="CS25" s="121">
        <f>SUM(AO25,+BQ25)</f>
        <v>0</v>
      </c>
      <c r="CT25" s="121">
        <f>SUM(AP25,+BR25)</f>
        <v>0</v>
      </c>
      <c r="CU25" s="121">
        <f>SUM(AQ25,+BS25)</f>
        <v>0</v>
      </c>
      <c r="CV25" s="121">
        <f>SUM(AR25,+BT25)</f>
        <v>0</v>
      </c>
      <c r="CW25" s="121">
        <f>SUM(AS25,+BU25)</f>
        <v>0</v>
      </c>
      <c r="CX25" s="121">
        <f>SUM(AT25,+BV25)</f>
        <v>0</v>
      </c>
      <c r="CY25" s="121">
        <f>SUM(AU25,+BW25)</f>
        <v>0</v>
      </c>
      <c r="CZ25" s="121">
        <f>SUM(AV25,+BX25)</f>
        <v>0</v>
      </c>
      <c r="DA25" s="121">
        <f>SUM(AW25,+BY25)</f>
        <v>0</v>
      </c>
      <c r="DB25" s="121">
        <f>SUM(AX25,+BZ25)</f>
        <v>66189</v>
      </c>
      <c r="DC25" s="121">
        <f>SUM(AY25,+CA25)</f>
        <v>58697</v>
      </c>
      <c r="DD25" s="121">
        <f>SUM(AZ25,+CB25)</f>
        <v>2418</v>
      </c>
      <c r="DE25" s="121">
        <f>SUM(BA25,+CC25)</f>
        <v>4885</v>
      </c>
      <c r="DF25" s="121">
        <f>SUM(BB25,+CD25)</f>
        <v>189</v>
      </c>
      <c r="DG25" s="121">
        <f>SUM(BC25,+CE25)</f>
        <v>107223</v>
      </c>
      <c r="DH25" s="121">
        <f>SUM(BD25,+CF25)</f>
        <v>0</v>
      </c>
      <c r="DI25" s="121">
        <f>SUM(BE25,+CG25)</f>
        <v>0</v>
      </c>
      <c r="DJ25" s="121">
        <f>SUM(BF25,+CH25)</f>
        <v>66189</v>
      </c>
    </row>
    <row r="26" spans="1:114" s="136" customFormat="1" ht="13.5" customHeight="1" x14ac:dyDescent="0.15">
      <c r="A26" s="119" t="s">
        <v>27</v>
      </c>
      <c r="B26" s="120" t="s">
        <v>379</v>
      </c>
      <c r="C26" s="119" t="s">
        <v>380</v>
      </c>
      <c r="D26" s="121">
        <f>SUM(E26,+L26)</f>
        <v>138324</v>
      </c>
      <c r="E26" s="121">
        <f>SUM(F26:I26,K26)</f>
        <v>883</v>
      </c>
      <c r="F26" s="121">
        <v>0</v>
      </c>
      <c r="G26" s="121">
        <v>0</v>
      </c>
      <c r="H26" s="121">
        <v>0</v>
      </c>
      <c r="I26" s="121">
        <v>0</v>
      </c>
      <c r="J26" s="122" t="s">
        <v>381</v>
      </c>
      <c r="K26" s="121">
        <v>883</v>
      </c>
      <c r="L26" s="121">
        <v>137441</v>
      </c>
      <c r="M26" s="121">
        <f>SUM(N26,+U26)</f>
        <v>44471</v>
      </c>
      <c r="N26" s="121">
        <f>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2" t="s">
        <v>381</v>
      </c>
      <c r="T26" s="121">
        <v>0</v>
      </c>
      <c r="U26" s="121">
        <v>44471</v>
      </c>
      <c r="V26" s="121">
        <f>+SUM(D26,M26)</f>
        <v>182795</v>
      </c>
      <c r="W26" s="121">
        <f>+SUM(E26,N26)</f>
        <v>883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0</v>
      </c>
      <c r="AB26" s="122" t="str">
        <f>IF(+SUM(J26,S26)=0,"-",+SUM(J26,S26))</f>
        <v>-</v>
      </c>
      <c r="AC26" s="121">
        <f>+SUM(K26,T26)</f>
        <v>883</v>
      </c>
      <c r="AD26" s="121">
        <f>+SUM(L26,U26)</f>
        <v>181912</v>
      </c>
      <c r="AE26" s="121">
        <f>SUM(AF26,+AK26)</f>
        <v>0</v>
      </c>
      <c r="AF26" s="121">
        <f>SUM(AG26:AJ26)</f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13448</v>
      </c>
      <c r="AM26" s="121">
        <f>SUM(AN26,AS26,AW26,AX26,BD26)</f>
        <v>51523</v>
      </c>
      <c r="AN26" s="121">
        <f>SUM(AO26:AR26)</f>
        <v>0</v>
      </c>
      <c r="AO26" s="121">
        <v>0</v>
      </c>
      <c r="AP26" s="121">
        <v>0</v>
      </c>
      <c r="AQ26" s="121">
        <v>0</v>
      </c>
      <c r="AR26" s="121">
        <v>0</v>
      </c>
      <c r="AS26" s="121">
        <f>SUM(AT26:AV26)</f>
        <v>51523</v>
      </c>
      <c r="AT26" s="121">
        <v>51523</v>
      </c>
      <c r="AU26" s="121">
        <v>0</v>
      </c>
      <c r="AV26" s="121">
        <v>0</v>
      </c>
      <c r="AW26" s="121">
        <v>0</v>
      </c>
      <c r="AX26" s="121">
        <f>SUM(AY26:BB26)</f>
        <v>0</v>
      </c>
      <c r="AY26" s="121">
        <v>0</v>
      </c>
      <c r="AZ26" s="121">
        <v>0</v>
      </c>
      <c r="BA26" s="121">
        <v>0</v>
      </c>
      <c r="BB26" s="121">
        <v>0</v>
      </c>
      <c r="BC26" s="121">
        <v>73353</v>
      </c>
      <c r="BD26" s="121">
        <v>0</v>
      </c>
      <c r="BE26" s="121">
        <v>0</v>
      </c>
      <c r="BF26" s="121">
        <f>SUM(AE26,+AM26,+BE26)</f>
        <v>51523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0</v>
      </c>
      <c r="BP26" s="121">
        <f>SUM(BQ26:BT26)</f>
        <v>0</v>
      </c>
      <c r="BQ26" s="121">
        <v>0</v>
      </c>
      <c r="BR26" s="121">
        <v>0</v>
      </c>
      <c r="BS26" s="121">
        <v>0</v>
      </c>
      <c r="BT26" s="121">
        <v>0</v>
      </c>
      <c r="BU26" s="121">
        <f>SUM(BV26:BX26)</f>
        <v>0</v>
      </c>
      <c r="BV26" s="121">
        <v>0</v>
      </c>
      <c r="BW26" s="121">
        <v>0</v>
      </c>
      <c r="BX26" s="121">
        <v>0</v>
      </c>
      <c r="BY26" s="121">
        <v>0</v>
      </c>
      <c r="BZ26" s="121">
        <f>SUM(CA26:CD26)</f>
        <v>0</v>
      </c>
      <c r="CA26" s="121">
        <v>0</v>
      </c>
      <c r="CB26" s="121">
        <v>0</v>
      </c>
      <c r="CC26" s="121">
        <v>0</v>
      </c>
      <c r="CD26" s="121">
        <v>0</v>
      </c>
      <c r="CE26" s="121">
        <v>44471</v>
      </c>
      <c r="CF26" s="121">
        <v>0</v>
      </c>
      <c r="CG26" s="121">
        <v>0</v>
      </c>
      <c r="CH26" s="121">
        <f>SUM(BG26,+BO26,+CG26)</f>
        <v>0</v>
      </c>
      <c r="CI26" s="121">
        <f>SUM(AE26,+BG26)</f>
        <v>0</v>
      </c>
      <c r="CJ26" s="121">
        <f>SUM(AF26,+BH26)</f>
        <v>0</v>
      </c>
      <c r="CK26" s="121">
        <f>SUM(AG26,+BI26)</f>
        <v>0</v>
      </c>
      <c r="CL26" s="121">
        <f>SUM(AH26,+BJ26)</f>
        <v>0</v>
      </c>
      <c r="CM26" s="121">
        <f>SUM(AI26,+BK26)</f>
        <v>0</v>
      </c>
      <c r="CN26" s="121">
        <f>SUM(AJ26,+BL26)</f>
        <v>0</v>
      </c>
      <c r="CO26" s="121">
        <f>SUM(AK26,+BM26)</f>
        <v>0</v>
      </c>
      <c r="CP26" s="121">
        <f>SUM(AL26,+BN26)</f>
        <v>13448</v>
      </c>
      <c r="CQ26" s="121">
        <f>SUM(AM26,+BO26)</f>
        <v>51523</v>
      </c>
      <c r="CR26" s="121">
        <f>SUM(AN26,+BP26)</f>
        <v>0</v>
      </c>
      <c r="CS26" s="121">
        <f>SUM(AO26,+BQ26)</f>
        <v>0</v>
      </c>
      <c r="CT26" s="121">
        <f>SUM(AP26,+BR26)</f>
        <v>0</v>
      </c>
      <c r="CU26" s="121">
        <f>SUM(AQ26,+BS26)</f>
        <v>0</v>
      </c>
      <c r="CV26" s="121">
        <f>SUM(AR26,+BT26)</f>
        <v>0</v>
      </c>
      <c r="CW26" s="121">
        <f>SUM(AS26,+BU26)</f>
        <v>51523</v>
      </c>
      <c r="CX26" s="121">
        <f>SUM(AT26,+BV26)</f>
        <v>51523</v>
      </c>
      <c r="CY26" s="121">
        <f>SUM(AU26,+BW26)</f>
        <v>0</v>
      </c>
      <c r="CZ26" s="121">
        <f>SUM(AV26,+BX26)</f>
        <v>0</v>
      </c>
      <c r="DA26" s="121">
        <f>SUM(AW26,+BY26)</f>
        <v>0</v>
      </c>
      <c r="DB26" s="121">
        <f>SUM(AX26,+BZ26)</f>
        <v>0</v>
      </c>
      <c r="DC26" s="121">
        <f>SUM(AY26,+CA26)</f>
        <v>0</v>
      </c>
      <c r="DD26" s="121">
        <f>SUM(AZ26,+CB26)</f>
        <v>0</v>
      </c>
      <c r="DE26" s="121">
        <f>SUM(BA26,+CC26)</f>
        <v>0</v>
      </c>
      <c r="DF26" s="121">
        <f>SUM(BB26,+CD26)</f>
        <v>0</v>
      </c>
      <c r="DG26" s="121">
        <f>SUM(BC26,+CE26)</f>
        <v>117824</v>
      </c>
      <c r="DH26" s="121">
        <f>SUM(BD26,+CF26)</f>
        <v>0</v>
      </c>
      <c r="DI26" s="121">
        <f>SUM(BE26,+CG26)</f>
        <v>0</v>
      </c>
      <c r="DJ26" s="121">
        <f>SUM(BF26,+CH26)</f>
        <v>51523</v>
      </c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2"/>
      <c r="K27" s="121"/>
      <c r="L27" s="121"/>
      <c r="M27" s="121"/>
      <c r="N27" s="121"/>
      <c r="O27" s="121"/>
      <c r="P27" s="121"/>
      <c r="Q27" s="121"/>
      <c r="R27" s="121"/>
      <c r="S27" s="122"/>
      <c r="T27" s="121"/>
      <c r="U27" s="121"/>
      <c r="V27" s="121"/>
      <c r="W27" s="121"/>
      <c r="X27" s="121"/>
      <c r="Y27" s="121"/>
      <c r="Z27" s="121"/>
      <c r="AA27" s="121"/>
      <c r="AB27" s="122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1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1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1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1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2"/>
      <c r="K28" s="121"/>
      <c r="L28" s="121"/>
      <c r="M28" s="121"/>
      <c r="N28" s="121"/>
      <c r="O28" s="121"/>
      <c r="P28" s="121"/>
      <c r="Q28" s="121"/>
      <c r="R28" s="121"/>
      <c r="S28" s="122"/>
      <c r="T28" s="121"/>
      <c r="U28" s="121"/>
      <c r="V28" s="121"/>
      <c r="W28" s="121"/>
      <c r="X28" s="121"/>
      <c r="Y28" s="121"/>
      <c r="Z28" s="121"/>
      <c r="AA28" s="121"/>
      <c r="AB28" s="122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1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1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1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1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1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2"/>
      <c r="K29" s="121"/>
      <c r="L29" s="121"/>
      <c r="M29" s="121"/>
      <c r="N29" s="121"/>
      <c r="O29" s="121"/>
      <c r="P29" s="121"/>
      <c r="Q29" s="121"/>
      <c r="R29" s="121"/>
      <c r="S29" s="122"/>
      <c r="T29" s="121"/>
      <c r="U29" s="121"/>
      <c r="V29" s="121"/>
      <c r="W29" s="121"/>
      <c r="X29" s="121"/>
      <c r="Y29" s="121"/>
      <c r="Z29" s="121"/>
      <c r="AA29" s="121"/>
      <c r="AB29" s="122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1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1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1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1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2"/>
      <c r="K30" s="121"/>
      <c r="L30" s="121"/>
      <c r="M30" s="121"/>
      <c r="N30" s="121"/>
      <c r="O30" s="121"/>
      <c r="P30" s="121"/>
      <c r="Q30" s="121"/>
      <c r="R30" s="121"/>
      <c r="S30" s="122"/>
      <c r="T30" s="121"/>
      <c r="U30" s="121"/>
      <c r="V30" s="121"/>
      <c r="W30" s="121"/>
      <c r="X30" s="121"/>
      <c r="Y30" s="121"/>
      <c r="Z30" s="121"/>
      <c r="AA30" s="121"/>
      <c r="AB30" s="122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1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1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1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1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1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2"/>
      <c r="K31" s="121"/>
      <c r="L31" s="121"/>
      <c r="M31" s="121"/>
      <c r="N31" s="121"/>
      <c r="O31" s="121"/>
      <c r="P31" s="121"/>
      <c r="Q31" s="121"/>
      <c r="R31" s="121"/>
      <c r="S31" s="122"/>
      <c r="T31" s="121"/>
      <c r="U31" s="121"/>
      <c r="V31" s="121"/>
      <c r="W31" s="121"/>
      <c r="X31" s="121"/>
      <c r="Y31" s="121"/>
      <c r="Z31" s="121"/>
      <c r="AA31" s="121"/>
      <c r="AB31" s="122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1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1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1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1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2"/>
      <c r="K32" s="121"/>
      <c r="L32" s="121"/>
      <c r="M32" s="121"/>
      <c r="N32" s="121"/>
      <c r="O32" s="121"/>
      <c r="P32" s="121"/>
      <c r="Q32" s="121"/>
      <c r="R32" s="121"/>
      <c r="S32" s="122"/>
      <c r="T32" s="121"/>
      <c r="U32" s="121"/>
      <c r="V32" s="121"/>
      <c r="W32" s="121"/>
      <c r="X32" s="121"/>
      <c r="Y32" s="121"/>
      <c r="Z32" s="121"/>
      <c r="AA32" s="121"/>
      <c r="AB32" s="122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1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1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1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2"/>
      <c r="K33" s="121"/>
      <c r="L33" s="121"/>
      <c r="M33" s="121"/>
      <c r="N33" s="121"/>
      <c r="O33" s="121"/>
      <c r="P33" s="121"/>
      <c r="Q33" s="121"/>
      <c r="R33" s="121"/>
      <c r="S33" s="122"/>
      <c r="T33" s="121"/>
      <c r="U33" s="121"/>
      <c r="V33" s="121"/>
      <c r="W33" s="121"/>
      <c r="X33" s="121"/>
      <c r="Y33" s="121"/>
      <c r="Z33" s="121"/>
      <c r="AA33" s="121"/>
      <c r="AB33" s="122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1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2"/>
      <c r="K34" s="121"/>
      <c r="L34" s="121"/>
      <c r="M34" s="121"/>
      <c r="N34" s="121"/>
      <c r="O34" s="121"/>
      <c r="P34" s="121"/>
      <c r="Q34" s="121"/>
      <c r="R34" s="121"/>
      <c r="S34" s="122"/>
      <c r="T34" s="121"/>
      <c r="U34" s="121"/>
      <c r="V34" s="121"/>
      <c r="W34" s="121"/>
      <c r="X34" s="121"/>
      <c r="Y34" s="121"/>
      <c r="Z34" s="121"/>
      <c r="AA34" s="121"/>
      <c r="AB34" s="122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2"/>
      <c r="K35" s="121"/>
      <c r="L35" s="121"/>
      <c r="M35" s="121"/>
      <c r="N35" s="121"/>
      <c r="O35" s="121"/>
      <c r="P35" s="121"/>
      <c r="Q35" s="121"/>
      <c r="R35" s="121"/>
      <c r="S35" s="122"/>
      <c r="T35" s="121"/>
      <c r="U35" s="121"/>
      <c r="V35" s="121"/>
      <c r="W35" s="121"/>
      <c r="X35" s="121"/>
      <c r="Y35" s="121"/>
      <c r="Z35" s="121"/>
      <c r="AA35" s="121"/>
      <c r="AB35" s="122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2"/>
      <c r="K36" s="121"/>
      <c r="L36" s="121"/>
      <c r="M36" s="121"/>
      <c r="N36" s="121"/>
      <c r="O36" s="121"/>
      <c r="P36" s="121"/>
      <c r="Q36" s="121"/>
      <c r="R36" s="121"/>
      <c r="S36" s="122"/>
      <c r="T36" s="121"/>
      <c r="U36" s="121"/>
      <c r="V36" s="121"/>
      <c r="W36" s="121"/>
      <c r="X36" s="121"/>
      <c r="Y36" s="121"/>
      <c r="Z36" s="121"/>
      <c r="AA36" s="121"/>
      <c r="AB36" s="122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1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1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2"/>
      <c r="K37" s="121"/>
      <c r="L37" s="121"/>
      <c r="M37" s="121"/>
      <c r="N37" s="121"/>
      <c r="O37" s="121"/>
      <c r="P37" s="121"/>
      <c r="Q37" s="121"/>
      <c r="R37" s="121"/>
      <c r="S37" s="122"/>
      <c r="T37" s="121"/>
      <c r="U37" s="121"/>
      <c r="V37" s="121"/>
      <c r="W37" s="121"/>
      <c r="X37" s="121"/>
      <c r="Y37" s="121"/>
      <c r="Z37" s="121"/>
      <c r="AA37" s="121"/>
      <c r="AB37" s="122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1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1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2"/>
      <c r="K38" s="121"/>
      <c r="L38" s="121"/>
      <c r="M38" s="121"/>
      <c r="N38" s="121"/>
      <c r="O38" s="121"/>
      <c r="P38" s="121"/>
      <c r="Q38" s="121"/>
      <c r="R38" s="121"/>
      <c r="S38" s="122"/>
      <c r="T38" s="121"/>
      <c r="U38" s="121"/>
      <c r="V38" s="121"/>
      <c r="W38" s="121"/>
      <c r="X38" s="121"/>
      <c r="Y38" s="121"/>
      <c r="Z38" s="121"/>
      <c r="AA38" s="121"/>
      <c r="AB38" s="122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1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2"/>
      <c r="K39" s="121"/>
      <c r="L39" s="121"/>
      <c r="M39" s="121"/>
      <c r="N39" s="121"/>
      <c r="O39" s="121"/>
      <c r="P39" s="121"/>
      <c r="Q39" s="121"/>
      <c r="R39" s="121"/>
      <c r="S39" s="122"/>
      <c r="T39" s="121"/>
      <c r="U39" s="121"/>
      <c r="V39" s="121"/>
      <c r="W39" s="121"/>
      <c r="X39" s="121"/>
      <c r="Y39" s="121"/>
      <c r="Z39" s="121"/>
      <c r="AA39" s="121"/>
      <c r="AB39" s="122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2"/>
      <c r="K40" s="121"/>
      <c r="L40" s="121"/>
      <c r="M40" s="121"/>
      <c r="N40" s="121"/>
      <c r="O40" s="121"/>
      <c r="P40" s="121"/>
      <c r="Q40" s="121"/>
      <c r="R40" s="121"/>
      <c r="S40" s="122"/>
      <c r="T40" s="121"/>
      <c r="U40" s="121"/>
      <c r="V40" s="121"/>
      <c r="W40" s="121"/>
      <c r="X40" s="121"/>
      <c r="Y40" s="121"/>
      <c r="Z40" s="121"/>
      <c r="AA40" s="121"/>
      <c r="AB40" s="122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1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2"/>
      <c r="K41" s="121"/>
      <c r="L41" s="121"/>
      <c r="M41" s="121"/>
      <c r="N41" s="121"/>
      <c r="O41" s="121"/>
      <c r="P41" s="121"/>
      <c r="Q41" s="121"/>
      <c r="R41" s="121"/>
      <c r="S41" s="122"/>
      <c r="T41" s="121"/>
      <c r="U41" s="121"/>
      <c r="V41" s="121"/>
      <c r="W41" s="121"/>
      <c r="X41" s="121"/>
      <c r="Y41" s="121"/>
      <c r="Z41" s="121"/>
      <c r="AA41" s="121"/>
      <c r="AB41" s="122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2"/>
      <c r="K42" s="121"/>
      <c r="L42" s="121"/>
      <c r="M42" s="121"/>
      <c r="N42" s="121"/>
      <c r="O42" s="121"/>
      <c r="P42" s="121"/>
      <c r="Q42" s="121"/>
      <c r="R42" s="121"/>
      <c r="S42" s="122"/>
      <c r="T42" s="121"/>
      <c r="U42" s="121"/>
      <c r="V42" s="121"/>
      <c r="W42" s="121"/>
      <c r="X42" s="121"/>
      <c r="Y42" s="121"/>
      <c r="Z42" s="121"/>
      <c r="AA42" s="121"/>
      <c r="AB42" s="122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2"/>
      <c r="K43" s="121"/>
      <c r="L43" s="121"/>
      <c r="M43" s="121"/>
      <c r="N43" s="121"/>
      <c r="O43" s="121"/>
      <c r="P43" s="121"/>
      <c r="Q43" s="121"/>
      <c r="R43" s="121"/>
      <c r="S43" s="122"/>
      <c r="T43" s="121"/>
      <c r="U43" s="121"/>
      <c r="V43" s="121"/>
      <c r="W43" s="121"/>
      <c r="X43" s="121"/>
      <c r="Y43" s="121"/>
      <c r="Z43" s="121"/>
      <c r="AA43" s="121"/>
      <c r="AB43" s="122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2"/>
      <c r="K44" s="121"/>
      <c r="L44" s="121"/>
      <c r="M44" s="121"/>
      <c r="N44" s="121"/>
      <c r="O44" s="121"/>
      <c r="P44" s="121"/>
      <c r="Q44" s="121"/>
      <c r="R44" s="121"/>
      <c r="S44" s="122"/>
      <c r="T44" s="121"/>
      <c r="U44" s="121"/>
      <c r="V44" s="121"/>
      <c r="W44" s="121"/>
      <c r="X44" s="121"/>
      <c r="Y44" s="121"/>
      <c r="Z44" s="121"/>
      <c r="AA44" s="121"/>
      <c r="AB44" s="122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2"/>
      <c r="K45" s="121"/>
      <c r="L45" s="121"/>
      <c r="M45" s="121"/>
      <c r="N45" s="121"/>
      <c r="O45" s="121"/>
      <c r="P45" s="121"/>
      <c r="Q45" s="121"/>
      <c r="R45" s="121"/>
      <c r="S45" s="122"/>
      <c r="T45" s="121"/>
      <c r="U45" s="121"/>
      <c r="V45" s="121"/>
      <c r="W45" s="121"/>
      <c r="X45" s="121"/>
      <c r="Y45" s="121"/>
      <c r="Z45" s="121"/>
      <c r="AA45" s="121"/>
      <c r="AB45" s="122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2"/>
      <c r="K46" s="121"/>
      <c r="L46" s="121"/>
      <c r="M46" s="121"/>
      <c r="N46" s="121"/>
      <c r="O46" s="121"/>
      <c r="P46" s="121"/>
      <c r="Q46" s="121"/>
      <c r="R46" s="121"/>
      <c r="S46" s="122"/>
      <c r="T46" s="121"/>
      <c r="U46" s="121"/>
      <c r="V46" s="121"/>
      <c r="W46" s="121"/>
      <c r="X46" s="121"/>
      <c r="Y46" s="121"/>
      <c r="Z46" s="121"/>
      <c r="AA46" s="121"/>
      <c r="AB46" s="122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2"/>
      <c r="K47" s="121"/>
      <c r="L47" s="121"/>
      <c r="M47" s="121"/>
      <c r="N47" s="121"/>
      <c r="O47" s="121"/>
      <c r="P47" s="121"/>
      <c r="Q47" s="121"/>
      <c r="R47" s="121"/>
      <c r="S47" s="122"/>
      <c r="T47" s="121"/>
      <c r="U47" s="121"/>
      <c r="V47" s="121"/>
      <c r="W47" s="121"/>
      <c r="X47" s="121"/>
      <c r="Y47" s="121"/>
      <c r="Z47" s="121"/>
      <c r="AA47" s="121"/>
      <c r="AB47" s="122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2"/>
      <c r="K48" s="121"/>
      <c r="L48" s="121"/>
      <c r="M48" s="121"/>
      <c r="N48" s="121"/>
      <c r="O48" s="121"/>
      <c r="P48" s="121"/>
      <c r="Q48" s="121"/>
      <c r="R48" s="121"/>
      <c r="S48" s="122"/>
      <c r="T48" s="121"/>
      <c r="U48" s="121"/>
      <c r="V48" s="121"/>
      <c r="W48" s="121"/>
      <c r="X48" s="121"/>
      <c r="Y48" s="121"/>
      <c r="Z48" s="121"/>
      <c r="AA48" s="121"/>
      <c r="AB48" s="122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26">
    <sortCondition ref="A8:A26"/>
    <sortCondition ref="B8:B26"/>
    <sortCondition ref="C8:C26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&amp;L廃棄物処理事業経費（市区町村の合計）（令和3年度実績）</oddHeader>
  </headerFooter>
  <colBreaks count="5" manualBreakCount="5">
    <brk id="21" min="1" max="25" man="1"/>
    <brk id="30" min="1" max="25" man="1"/>
    <brk id="38" min="1" max="25" man="1"/>
    <brk id="66" min="1" max="25" man="1"/>
    <brk id="94" min="1" max="2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滋賀県</v>
      </c>
      <c r="B7" s="139" t="str">
        <f>'廃棄物事業経費（市町村）'!B7</f>
        <v>25000</v>
      </c>
      <c r="C7" s="138" t="s">
        <v>33</v>
      </c>
      <c r="D7" s="140">
        <f>SUM(E7,+L7)</f>
        <v>2776301</v>
      </c>
      <c r="E7" s="140">
        <f>SUM(F7:I7)+K7</f>
        <v>2653829</v>
      </c>
      <c r="F7" s="140">
        <f t="shared" ref="F7:L7" si="0">SUM(F$8:F$57)</f>
        <v>467445</v>
      </c>
      <c r="G7" s="140">
        <f t="shared" si="0"/>
        <v>0</v>
      </c>
      <c r="H7" s="140">
        <f t="shared" si="0"/>
        <v>769600</v>
      </c>
      <c r="I7" s="140">
        <f t="shared" si="0"/>
        <v>965437</v>
      </c>
      <c r="J7" s="140">
        <f t="shared" si="0"/>
        <v>3517576</v>
      </c>
      <c r="K7" s="140">
        <f t="shared" si="0"/>
        <v>451347</v>
      </c>
      <c r="L7" s="140">
        <f t="shared" si="0"/>
        <v>122472</v>
      </c>
      <c r="M7" s="140">
        <f>SUM(N7,+U7)</f>
        <v>351291</v>
      </c>
      <c r="N7" s="140">
        <f>SUM(O7:R7,T7)</f>
        <v>263547</v>
      </c>
      <c r="O7" s="140">
        <f t="shared" ref="O7:U7" si="1">SUM(O$8:O$57)</f>
        <v>6799</v>
      </c>
      <c r="P7" s="140">
        <f t="shared" si="1"/>
        <v>0</v>
      </c>
      <c r="Q7" s="140">
        <f t="shared" si="1"/>
        <v>0</v>
      </c>
      <c r="R7" s="140">
        <f t="shared" si="1"/>
        <v>243890</v>
      </c>
      <c r="S7" s="140">
        <f t="shared" si="1"/>
        <v>1064995</v>
      </c>
      <c r="T7" s="140">
        <f t="shared" si="1"/>
        <v>12858</v>
      </c>
      <c r="U7" s="140">
        <f t="shared" si="1"/>
        <v>87744</v>
      </c>
      <c r="V7" s="140">
        <f t="shared" ref="V7:AD7" si="2">+SUM(D7,M7)</f>
        <v>3127592</v>
      </c>
      <c r="W7" s="140">
        <f t="shared" si="2"/>
        <v>2917376</v>
      </c>
      <c r="X7" s="140">
        <f t="shared" si="2"/>
        <v>474244</v>
      </c>
      <c r="Y7" s="140">
        <f t="shared" si="2"/>
        <v>0</v>
      </c>
      <c r="Z7" s="140">
        <f t="shared" si="2"/>
        <v>769600</v>
      </c>
      <c r="AA7" s="140">
        <f t="shared" si="2"/>
        <v>1209327</v>
      </c>
      <c r="AB7" s="140">
        <f t="shared" si="2"/>
        <v>4582571</v>
      </c>
      <c r="AC7" s="140">
        <f t="shared" si="2"/>
        <v>464205</v>
      </c>
      <c r="AD7" s="140">
        <f t="shared" si="2"/>
        <v>210216</v>
      </c>
      <c r="AE7" s="140">
        <f>SUM(AF7,+AK7)</f>
        <v>1764241</v>
      </c>
      <c r="AF7" s="140">
        <f>SUM(AG7:AJ7)</f>
        <v>1558919</v>
      </c>
      <c r="AG7" s="140">
        <f>SUM(AG$8:AG$57)</f>
        <v>0</v>
      </c>
      <c r="AH7" s="140">
        <f>SUM(AH$8:AH$57)</f>
        <v>1558919</v>
      </c>
      <c r="AI7" s="140">
        <f>SUM(AI$8:AI$57)</f>
        <v>0</v>
      </c>
      <c r="AJ7" s="140">
        <f>SUM(AJ$8:AJ$57)</f>
        <v>0</v>
      </c>
      <c r="AK7" s="140">
        <f>SUM(AK$8:AK$57)</f>
        <v>205322</v>
      </c>
      <c r="AL7" s="143" t="s">
        <v>314</v>
      </c>
      <c r="AM7" s="140">
        <f>SUM(AN7,AS7,AW7,AX7,BD7)</f>
        <v>4086628</v>
      </c>
      <c r="AN7" s="140">
        <f>SUM(AO7:AR7)</f>
        <v>576603</v>
      </c>
      <c r="AO7" s="140">
        <f>SUM(AO$8:AO$57)</f>
        <v>523386</v>
      </c>
      <c r="AP7" s="140">
        <f>SUM(AP$8:AP$57)</f>
        <v>15805</v>
      </c>
      <c r="AQ7" s="140">
        <f>SUM(AQ$8:AQ$57)</f>
        <v>31084</v>
      </c>
      <c r="AR7" s="140">
        <f>SUM(AR$8:AR$57)</f>
        <v>6328</v>
      </c>
      <c r="AS7" s="140">
        <f>SUM(AT7:AV7)</f>
        <v>1565671</v>
      </c>
      <c r="AT7" s="140">
        <f>SUM(AT$8:AT$57)</f>
        <v>56587</v>
      </c>
      <c r="AU7" s="140">
        <f>SUM(AU$8:AU$57)</f>
        <v>1357550</v>
      </c>
      <c r="AV7" s="140">
        <f>SUM(AV$8:AV$57)</f>
        <v>151534</v>
      </c>
      <c r="AW7" s="140">
        <f>SUM(AW$8:AW$57)</f>
        <v>0</v>
      </c>
      <c r="AX7" s="140">
        <f>SUM(AY7:BB7)</f>
        <v>1918018</v>
      </c>
      <c r="AY7" s="140">
        <f>SUM(AY$8:AY$57)</f>
        <v>583619</v>
      </c>
      <c r="AZ7" s="140">
        <f>SUM(AZ$8:AZ$57)</f>
        <v>1062725</v>
      </c>
      <c r="BA7" s="140">
        <f>SUM(BA$8:BA$57)</f>
        <v>222912</v>
      </c>
      <c r="BB7" s="140">
        <f>SUM(BB$8:BB$57)</f>
        <v>48762</v>
      </c>
      <c r="BC7" s="143" t="s">
        <v>315</v>
      </c>
      <c r="BD7" s="140">
        <f>SUM(BD$8:BD$57)</f>
        <v>26336</v>
      </c>
      <c r="BE7" s="140">
        <f>SUM(BE$8:BE$57)</f>
        <v>443008</v>
      </c>
      <c r="BF7" s="140">
        <f>SUM(AE7,+AM7,+BE7)</f>
        <v>6293877</v>
      </c>
      <c r="BG7" s="140">
        <f>SUM(BH7,+BM7)</f>
        <v>24502</v>
      </c>
      <c r="BH7" s="140">
        <f>SUM(BI7:BL7)</f>
        <v>20806</v>
      </c>
      <c r="BI7" s="140">
        <f>SUM(BI$8:BI$57)</f>
        <v>0</v>
      </c>
      <c r="BJ7" s="140">
        <f>SUM(BJ$8:BJ$57)</f>
        <v>20806</v>
      </c>
      <c r="BK7" s="140">
        <f>SUM(BK$8:BK$57)</f>
        <v>0</v>
      </c>
      <c r="BL7" s="140">
        <f>SUM(BL$8:BL$57)</f>
        <v>0</v>
      </c>
      <c r="BM7" s="140">
        <f>SUM(BM$8:BM$57)</f>
        <v>3696</v>
      </c>
      <c r="BN7" s="143" t="s">
        <v>314</v>
      </c>
      <c r="BO7" s="140">
        <f>SUM(BP7,BU7,BY7,BZ7,CF7)</f>
        <v>1245340</v>
      </c>
      <c r="BP7" s="140">
        <f>SUM(BQ7:BT7)</f>
        <v>204005</v>
      </c>
      <c r="BQ7" s="140">
        <f>SUM(BQ$8:BQ$57)</f>
        <v>188200</v>
      </c>
      <c r="BR7" s="140">
        <f>SUM(BR$8:BR$57)</f>
        <v>0</v>
      </c>
      <c r="BS7" s="140">
        <f>SUM(BS$8:BS$57)</f>
        <v>15805</v>
      </c>
      <c r="BT7" s="140">
        <f>SUM(BT$8:BT$57)</f>
        <v>0</v>
      </c>
      <c r="BU7" s="140">
        <f>SUM(BV7:BX7)</f>
        <v>266483</v>
      </c>
      <c r="BV7" s="140">
        <f>SUM(BV$8:BV$57)</f>
        <v>0</v>
      </c>
      <c r="BW7" s="140">
        <f>SUM(BW$8:BW$57)</f>
        <v>266483</v>
      </c>
      <c r="BX7" s="140">
        <f>SUM(BX$8:BX$57)</f>
        <v>0</v>
      </c>
      <c r="BY7" s="140">
        <f>SUM(BY$8:BY$57)</f>
        <v>0</v>
      </c>
      <c r="BZ7" s="140">
        <f>SUM(CA7:CD7)</f>
        <v>771201</v>
      </c>
      <c r="CA7" s="140">
        <f>SUM(CA$8:CA$57)</f>
        <v>361489</v>
      </c>
      <c r="CB7" s="140">
        <f>SUM(CB$8:CB$57)</f>
        <v>343717</v>
      </c>
      <c r="CC7" s="140">
        <f>SUM(CC$8:CC$57)</f>
        <v>3213</v>
      </c>
      <c r="CD7" s="140">
        <f>SUM(CD$8:CD$57)</f>
        <v>62782</v>
      </c>
      <c r="CE7" s="143" t="s">
        <v>314</v>
      </c>
      <c r="CF7" s="140">
        <f>SUM(CF$8:CF$57)</f>
        <v>3651</v>
      </c>
      <c r="CG7" s="140">
        <f>SUM(CG$8:CG$57)</f>
        <v>146444</v>
      </c>
      <c r="CH7" s="140">
        <f>SUM(BG7,+BO7,+CG7)</f>
        <v>1416286</v>
      </c>
      <c r="CI7" s="140">
        <f t="shared" ref="CI7:CO7" si="3">SUM(AE7,+BG7)</f>
        <v>1788743</v>
      </c>
      <c r="CJ7" s="140">
        <f t="shared" si="3"/>
        <v>1579725</v>
      </c>
      <c r="CK7" s="140">
        <f t="shared" si="3"/>
        <v>0</v>
      </c>
      <c r="CL7" s="140">
        <f t="shared" si="3"/>
        <v>1579725</v>
      </c>
      <c r="CM7" s="140">
        <f t="shared" si="3"/>
        <v>0</v>
      </c>
      <c r="CN7" s="140">
        <f t="shared" si="3"/>
        <v>0</v>
      </c>
      <c r="CO7" s="140">
        <f t="shared" si="3"/>
        <v>209018</v>
      </c>
      <c r="CP7" s="143" t="s">
        <v>314</v>
      </c>
      <c r="CQ7" s="140">
        <f t="shared" ref="CQ7:DF7" si="4">SUM(AM7,+BO7)</f>
        <v>5331968</v>
      </c>
      <c r="CR7" s="140">
        <f t="shared" si="4"/>
        <v>780608</v>
      </c>
      <c r="CS7" s="140">
        <f t="shared" si="4"/>
        <v>711586</v>
      </c>
      <c r="CT7" s="140">
        <f t="shared" si="4"/>
        <v>15805</v>
      </c>
      <c r="CU7" s="140">
        <f t="shared" si="4"/>
        <v>46889</v>
      </c>
      <c r="CV7" s="140">
        <f t="shared" si="4"/>
        <v>6328</v>
      </c>
      <c r="CW7" s="140">
        <f t="shared" si="4"/>
        <v>1832154</v>
      </c>
      <c r="CX7" s="140">
        <f t="shared" si="4"/>
        <v>56587</v>
      </c>
      <c r="CY7" s="140">
        <f t="shared" si="4"/>
        <v>1624033</v>
      </c>
      <c r="CZ7" s="140">
        <f t="shared" si="4"/>
        <v>151534</v>
      </c>
      <c r="DA7" s="140">
        <f t="shared" si="4"/>
        <v>0</v>
      </c>
      <c r="DB7" s="140">
        <f t="shared" si="4"/>
        <v>2689219</v>
      </c>
      <c r="DC7" s="140">
        <f t="shared" si="4"/>
        <v>945108</v>
      </c>
      <c r="DD7" s="140">
        <f t="shared" si="4"/>
        <v>1406442</v>
      </c>
      <c r="DE7" s="140">
        <f t="shared" si="4"/>
        <v>226125</v>
      </c>
      <c r="DF7" s="140">
        <f t="shared" si="4"/>
        <v>111544</v>
      </c>
      <c r="DG7" s="143" t="s">
        <v>314</v>
      </c>
      <c r="DH7" s="140">
        <f>SUM(BD7,+CF7)</f>
        <v>29987</v>
      </c>
      <c r="DI7" s="140">
        <f>SUM(BE7,+CG7)</f>
        <v>589452</v>
      </c>
      <c r="DJ7" s="140">
        <f>SUM(BF7,+CH7)</f>
        <v>7710163</v>
      </c>
    </row>
    <row r="8" spans="1:114" s="136" customFormat="1" ht="13.5" customHeight="1" x14ac:dyDescent="0.15">
      <c r="A8" s="119" t="s">
        <v>27</v>
      </c>
      <c r="B8" s="120" t="s">
        <v>333</v>
      </c>
      <c r="C8" s="119" t="s">
        <v>334</v>
      </c>
      <c r="D8" s="121">
        <f>SUM(E8,+L8)</f>
        <v>733955</v>
      </c>
      <c r="E8" s="121">
        <f>SUM(F8:I8)+K8</f>
        <v>733955</v>
      </c>
      <c r="F8" s="121">
        <v>56157</v>
      </c>
      <c r="G8" s="121">
        <v>0</v>
      </c>
      <c r="H8" s="121">
        <v>0</v>
      </c>
      <c r="I8" s="121">
        <v>424272</v>
      </c>
      <c r="J8" s="121">
        <v>1370648</v>
      </c>
      <c r="K8" s="121">
        <v>253526</v>
      </c>
      <c r="L8" s="121">
        <v>0</v>
      </c>
      <c r="M8" s="121">
        <f>SUM(N8,+U8)</f>
        <v>63946</v>
      </c>
      <c r="N8" s="121">
        <f>SUM(O8:R8,T8)</f>
        <v>63946</v>
      </c>
      <c r="O8" s="121">
        <v>6799</v>
      </c>
      <c r="P8" s="121">
        <v>0</v>
      </c>
      <c r="Q8" s="121">
        <v>0</v>
      </c>
      <c r="R8" s="121">
        <v>44386</v>
      </c>
      <c r="S8" s="121">
        <v>214763</v>
      </c>
      <c r="T8" s="121">
        <v>12761</v>
      </c>
      <c r="U8" s="121">
        <v>0</v>
      </c>
      <c r="V8" s="121">
        <f>+SUM(D8,M8)</f>
        <v>797901</v>
      </c>
      <c r="W8" s="121">
        <f>+SUM(E8,N8)</f>
        <v>797901</v>
      </c>
      <c r="X8" s="121">
        <f>+SUM(F8,O8)</f>
        <v>62956</v>
      </c>
      <c r="Y8" s="121">
        <f>+SUM(G8,P8)</f>
        <v>0</v>
      </c>
      <c r="Z8" s="121">
        <f>+SUM(H8,Q8)</f>
        <v>0</v>
      </c>
      <c r="AA8" s="121">
        <f>+SUM(I8,R8)</f>
        <v>468658</v>
      </c>
      <c r="AB8" s="121">
        <f>+SUM(J8,S8)</f>
        <v>1585411</v>
      </c>
      <c r="AC8" s="121">
        <f>+SUM(K8,T8)</f>
        <v>266287</v>
      </c>
      <c r="AD8" s="121">
        <f>+SUM(L8,U8)</f>
        <v>0</v>
      </c>
      <c r="AE8" s="121">
        <f>SUM(AF8,+AK8)</f>
        <v>171840</v>
      </c>
      <c r="AF8" s="121">
        <f>SUM(AG8:AJ8)</f>
        <v>171840</v>
      </c>
      <c r="AG8" s="121">
        <v>0</v>
      </c>
      <c r="AH8" s="121">
        <v>171840</v>
      </c>
      <c r="AI8" s="121">
        <v>0</v>
      </c>
      <c r="AJ8" s="121">
        <v>0</v>
      </c>
      <c r="AK8" s="121">
        <v>0</v>
      </c>
      <c r="AL8" s="122" t="s">
        <v>381</v>
      </c>
      <c r="AM8" s="121">
        <f>SUM(AN8,AS8,AW8,AX8,BD8)</f>
        <v>1785328</v>
      </c>
      <c r="AN8" s="121">
        <f>SUM(AO8:AR8)</f>
        <v>194405</v>
      </c>
      <c r="AO8" s="121">
        <v>142248</v>
      </c>
      <c r="AP8" s="121">
        <v>15805</v>
      </c>
      <c r="AQ8" s="121">
        <v>31084</v>
      </c>
      <c r="AR8" s="121">
        <v>5268</v>
      </c>
      <c r="AS8" s="121">
        <f>SUM(AT8:AV8)</f>
        <v>620161</v>
      </c>
      <c r="AT8" s="121">
        <v>56587</v>
      </c>
      <c r="AU8" s="121">
        <v>532775</v>
      </c>
      <c r="AV8" s="121">
        <v>30799</v>
      </c>
      <c r="AW8" s="121">
        <v>0</v>
      </c>
      <c r="AX8" s="121">
        <f>SUM(AY8:BB8)</f>
        <v>970762</v>
      </c>
      <c r="AY8" s="121">
        <v>583619</v>
      </c>
      <c r="AZ8" s="121">
        <v>282824</v>
      </c>
      <c r="BA8" s="121">
        <v>104319</v>
      </c>
      <c r="BB8" s="121">
        <v>0</v>
      </c>
      <c r="BC8" s="122" t="s">
        <v>381</v>
      </c>
      <c r="BD8" s="121">
        <v>0</v>
      </c>
      <c r="BE8" s="121">
        <v>147435</v>
      </c>
      <c r="BF8" s="121">
        <f>SUM(AE8,+AM8,+BE8)</f>
        <v>2104603</v>
      </c>
      <c r="BG8" s="121">
        <f>SUM(BH8,+BM8)</f>
        <v>20806</v>
      </c>
      <c r="BH8" s="121">
        <f>SUM(BI8:BL8)</f>
        <v>20806</v>
      </c>
      <c r="BI8" s="121">
        <v>0</v>
      </c>
      <c r="BJ8" s="121">
        <v>20806</v>
      </c>
      <c r="BK8" s="121">
        <v>0</v>
      </c>
      <c r="BL8" s="121">
        <v>0</v>
      </c>
      <c r="BM8" s="121">
        <v>0</v>
      </c>
      <c r="BN8" s="122" t="s">
        <v>381</v>
      </c>
      <c r="BO8" s="121">
        <f>SUM(BP8,BU8,BY8,BZ8,CF8)</f>
        <v>234222</v>
      </c>
      <c r="BP8" s="121">
        <f>SUM(BQ8:BT8)</f>
        <v>40040</v>
      </c>
      <c r="BQ8" s="121">
        <v>24235</v>
      </c>
      <c r="BR8" s="121">
        <v>0</v>
      </c>
      <c r="BS8" s="121">
        <v>15805</v>
      </c>
      <c r="BT8" s="121">
        <v>0</v>
      </c>
      <c r="BU8" s="121">
        <f>SUM(BV8:BX8)</f>
        <v>137131</v>
      </c>
      <c r="BV8" s="121">
        <v>0</v>
      </c>
      <c r="BW8" s="121">
        <v>137131</v>
      </c>
      <c r="BX8" s="121">
        <v>0</v>
      </c>
      <c r="BY8" s="121">
        <v>0</v>
      </c>
      <c r="BZ8" s="121">
        <f>SUM(CA8:CD8)</f>
        <v>57051</v>
      </c>
      <c r="CA8" s="121">
        <v>48431</v>
      </c>
      <c r="CB8" s="121">
        <v>2946</v>
      </c>
      <c r="CC8" s="121">
        <v>0</v>
      </c>
      <c r="CD8" s="121">
        <v>5674</v>
      </c>
      <c r="CE8" s="122" t="s">
        <v>381</v>
      </c>
      <c r="CF8" s="121">
        <v>0</v>
      </c>
      <c r="CG8" s="121">
        <v>23681</v>
      </c>
      <c r="CH8" s="121">
        <f>SUM(BG8,+BO8,+CG8)</f>
        <v>278709</v>
      </c>
      <c r="CI8" s="121">
        <f>SUM(AE8,+BG8)</f>
        <v>192646</v>
      </c>
      <c r="CJ8" s="121">
        <f>SUM(AF8,+BH8)</f>
        <v>192646</v>
      </c>
      <c r="CK8" s="121">
        <f>SUM(AG8,+BI8)</f>
        <v>0</v>
      </c>
      <c r="CL8" s="121">
        <f>SUM(AH8,+BJ8)</f>
        <v>192646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2" t="s">
        <v>381</v>
      </c>
      <c r="CQ8" s="121">
        <f>SUM(AM8,+BO8)</f>
        <v>2019550</v>
      </c>
      <c r="CR8" s="121">
        <f>SUM(AN8,+BP8)</f>
        <v>234445</v>
      </c>
      <c r="CS8" s="121">
        <f>SUM(AO8,+BQ8)</f>
        <v>166483</v>
      </c>
      <c r="CT8" s="121">
        <f>SUM(AP8,+BR8)</f>
        <v>15805</v>
      </c>
      <c r="CU8" s="121">
        <f>SUM(AQ8,+BS8)</f>
        <v>46889</v>
      </c>
      <c r="CV8" s="121">
        <f>SUM(AR8,+BT8)</f>
        <v>5268</v>
      </c>
      <c r="CW8" s="121">
        <f>SUM(AS8,+BU8)</f>
        <v>757292</v>
      </c>
      <c r="CX8" s="121">
        <f>SUM(AT8,+BV8)</f>
        <v>56587</v>
      </c>
      <c r="CY8" s="121">
        <f>SUM(AU8,+BW8)</f>
        <v>669906</v>
      </c>
      <c r="CZ8" s="121">
        <f>SUM(AV8,+BX8)</f>
        <v>30799</v>
      </c>
      <c r="DA8" s="121">
        <f>SUM(AW8,+BY8)</f>
        <v>0</v>
      </c>
      <c r="DB8" s="121">
        <f>SUM(AX8,+BZ8)</f>
        <v>1027813</v>
      </c>
      <c r="DC8" s="121">
        <f>SUM(AY8,+CA8)</f>
        <v>632050</v>
      </c>
      <c r="DD8" s="121">
        <f>SUM(AZ8,+CB8)</f>
        <v>285770</v>
      </c>
      <c r="DE8" s="121">
        <f>SUM(BA8,+CC8)</f>
        <v>104319</v>
      </c>
      <c r="DF8" s="121">
        <f>SUM(BB8,+CD8)</f>
        <v>5674</v>
      </c>
      <c r="DG8" s="122" t="s">
        <v>381</v>
      </c>
      <c r="DH8" s="121">
        <f>SUM(BD8,+CF8)</f>
        <v>0</v>
      </c>
      <c r="DI8" s="121">
        <f>SUM(BE8,+CG8)</f>
        <v>171116</v>
      </c>
      <c r="DJ8" s="121">
        <f>SUM(BF8,+CH8)</f>
        <v>2383312</v>
      </c>
    </row>
    <row r="9" spans="1:114" s="136" customFormat="1" ht="13.5" customHeight="1" x14ac:dyDescent="0.15">
      <c r="A9" s="119" t="s">
        <v>27</v>
      </c>
      <c r="B9" s="120" t="s">
        <v>357</v>
      </c>
      <c r="C9" s="119" t="s">
        <v>371</v>
      </c>
      <c r="D9" s="121">
        <f>SUM(E9,+L9)</f>
        <v>0</v>
      </c>
      <c r="E9" s="121">
        <f>SUM(F9:I9)+K9</f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0</v>
      </c>
      <c r="L9" s="121">
        <v>0</v>
      </c>
      <c r="M9" s="121">
        <f>SUM(N9,+U9)</f>
        <v>107033</v>
      </c>
      <c r="N9" s="121">
        <f>SUM(O9:R9,T9)</f>
        <v>86606</v>
      </c>
      <c r="O9" s="121">
        <v>0</v>
      </c>
      <c r="P9" s="121">
        <v>0</v>
      </c>
      <c r="Q9" s="121">
        <v>0</v>
      </c>
      <c r="R9" s="121">
        <v>86606</v>
      </c>
      <c r="S9" s="121">
        <v>346782</v>
      </c>
      <c r="T9" s="121">
        <v>0</v>
      </c>
      <c r="U9" s="121">
        <v>20427</v>
      </c>
      <c r="V9" s="121">
        <f>+SUM(D9,M9)</f>
        <v>107033</v>
      </c>
      <c r="W9" s="121">
        <f>+SUM(E9,N9)</f>
        <v>86606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86606</v>
      </c>
      <c r="AB9" s="121">
        <f>+SUM(J9,S9)</f>
        <v>346782</v>
      </c>
      <c r="AC9" s="121">
        <f>+SUM(K9,T9)</f>
        <v>0</v>
      </c>
      <c r="AD9" s="121">
        <f>+SUM(L9,U9)</f>
        <v>20427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2" t="s">
        <v>381</v>
      </c>
      <c r="AM9" s="121">
        <f>SUM(AN9,AS9,AW9,AX9,BD9)</f>
        <v>0</v>
      </c>
      <c r="AN9" s="121">
        <f>SUM(AO9:AR9)</f>
        <v>0</v>
      </c>
      <c r="AO9" s="121">
        <v>0</v>
      </c>
      <c r="AP9" s="121">
        <v>0</v>
      </c>
      <c r="AQ9" s="121">
        <v>0</v>
      </c>
      <c r="AR9" s="121">
        <v>0</v>
      </c>
      <c r="AS9" s="121">
        <f>SUM(AT9:AV9)</f>
        <v>0</v>
      </c>
      <c r="AT9" s="121">
        <v>0</v>
      </c>
      <c r="AU9" s="121">
        <v>0</v>
      </c>
      <c r="AV9" s="121">
        <v>0</v>
      </c>
      <c r="AW9" s="121">
        <v>0</v>
      </c>
      <c r="AX9" s="121">
        <f>SUM(AY9:BB9)</f>
        <v>0</v>
      </c>
      <c r="AY9" s="121">
        <v>0</v>
      </c>
      <c r="AZ9" s="121">
        <v>0</v>
      </c>
      <c r="BA9" s="121">
        <v>0</v>
      </c>
      <c r="BB9" s="121">
        <v>0</v>
      </c>
      <c r="BC9" s="122" t="s">
        <v>381</v>
      </c>
      <c r="BD9" s="121">
        <v>0</v>
      </c>
      <c r="BE9" s="121">
        <v>0</v>
      </c>
      <c r="BF9" s="121">
        <f>SUM(AE9,+AM9,+BE9)</f>
        <v>0</v>
      </c>
      <c r="BG9" s="121">
        <f>SUM(BH9,+BM9)</f>
        <v>3696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3696</v>
      </c>
      <c r="BN9" s="122" t="s">
        <v>381</v>
      </c>
      <c r="BO9" s="121">
        <f>SUM(BP9,BU9,BY9,BZ9,CF9)</f>
        <v>420912</v>
      </c>
      <c r="BP9" s="121">
        <f>SUM(BQ9:BT9)</f>
        <v>46108</v>
      </c>
      <c r="BQ9" s="121">
        <v>46108</v>
      </c>
      <c r="BR9" s="121">
        <v>0</v>
      </c>
      <c r="BS9" s="121">
        <v>0</v>
      </c>
      <c r="BT9" s="121">
        <v>0</v>
      </c>
      <c r="BU9" s="121">
        <f>SUM(BV9:BX9)</f>
        <v>0</v>
      </c>
      <c r="BV9" s="121">
        <v>0</v>
      </c>
      <c r="BW9" s="121">
        <v>0</v>
      </c>
      <c r="BX9" s="121">
        <v>0</v>
      </c>
      <c r="BY9" s="121">
        <v>0</v>
      </c>
      <c r="BZ9" s="121">
        <f>SUM(CA9:CD9)</f>
        <v>371153</v>
      </c>
      <c r="CA9" s="121">
        <v>152415</v>
      </c>
      <c r="CB9" s="121">
        <v>172964</v>
      </c>
      <c r="CC9" s="121">
        <v>0</v>
      </c>
      <c r="CD9" s="121">
        <v>45774</v>
      </c>
      <c r="CE9" s="122" t="s">
        <v>381</v>
      </c>
      <c r="CF9" s="121">
        <v>3651</v>
      </c>
      <c r="CG9" s="121">
        <v>29207</v>
      </c>
      <c r="CH9" s="121">
        <f>SUM(BG9,+BO9,+CG9)</f>
        <v>453815</v>
      </c>
      <c r="CI9" s="121">
        <f>SUM(AE9,+BG9)</f>
        <v>3696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3696</v>
      </c>
      <c r="CP9" s="122" t="s">
        <v>381</v>
      </c>
      <c r="CQ9" s="121">
        <f>SUM(AM9,+BO9)</f>
        <v>420912</v>
      </c>
      <c r="CR9" s="121">
        <f>SUM(AN9,+BP9)</f>
        <v>46108</v>
      </c>
      <c r="CS9" s="121">
        <f>SUM(AO9,+BQ9)</f>
        <v>46108</v>
      </c>
      <c r="CT9" s="121">
        <f>SUM(AP9,+BR9)</f>
        <v>0</v>
      </c>
      <c r="CU9" s="121">
        <f>SUM(AQ9,+BS9)</f>
        <v>0</v>
      </c>
      <c r="CV9" s="121">
        <f>SUM(AR9,+BT9)</f>
        <v>0</v>
      </c>
      <c r="CW9" s="121">
        <f>SUM(AS9,+BU9)</f>
        <v>0</v>
      </c>
      <c r="CX9" s="121">
        <f>SUM(AT9,+BV9)</f>
        <v>0</v>
      </c>
      <c r="CY9" s="121">
        <f>SUM(AU9,+BW9)</f>
        <v>0</v>
      </c>
      <c r="CZ9" s="121">
        <f>SUM(AV9,+BX9)</f>
        <v>0</v>
      </c>
      <c r="DA9" s="121">
        <f>SUM(AW9,+BY9)</f>
        <v>0</v>
      </c>
      <c r="DB9" s="121">
        <f>SUM(AX9,+BZ9)</f>
        <v>371153</v>
      </c>
      <c r="DC9" s="121">
        <f>SUM(AY9,+CA9)</f>
        <v>152415</v>
      </c>
      <c r="DD9" s="121">
        <f>SUM(AZ9,+CB9)</f>
        <v>172964</v>
      </c>
      <c r="DE9" s="121">
        <f>SUM(BA9,+CC9)</f>
        <v>0</v>
      </c>
      <c r="DF9" s="121">
        <f>SUM(BB9,+CD9)</f>
        <v>45774</v>
      </c>
      <c r="DG9" s="122" t="s">
        <v>381</v>
      </c>
      <c r="DH9" s="121">
        <f>SUM(BD9,+CF9)</f>
        <v>3651</v>
      </c>
      <c r="DI9" s="121">
        <f>SUM(BE9,+CG9)</f>
        <v>29207</v>
      </c>
      <c r="DJ9" s="121">
        <f>SUM(BF9,+CH9)</f>
        <v>453815</v>
      </c>
    </row>
    <row r="10" spans="1:114" s="136" customFormat="1" ht="13.5" customHeight="1" x14ac:dyDescent="0.15">
      <c r="A10" s="119" t="s">
        <v>27</v>
      </c>
      <c r="B10" s="120" t="s">
        <v>359</v>
      </c>
      <c r="C10" s="119" t="s">
        <v>360</v>
      </c>
      <c r="D10" s="121">
        <f>SUM(E10,+L10)</f>
        <v>291972</v>
      </c>
      <c r="E10" s="121">
        <f>SUM(F10:I10)+K10</f>
        <v>233304</v>
      </c>
      <c r="F10" s="121">
        <v>0</v>
      </c>
      <c r="G10" s="121">
        <v>0</v>
      </c>
      <c r="H10" s="121">
        <v>0</v>
      </c>
      <c r="I10" s="121">
        <v>233304</v>
      </c>
      <c r="J10" s="121">
        <v>933111</v>
      </c>
      <c r="K10" s="121">
        <v>0</v>
      </c>
      <c r="L10" s="121">
        <v>58668</v>
      </c>
      <c r="M10" s="121">
        <f>SUM(N10,+U10)</f>
        <v>0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>
        <v>0</v>
      </c>
      <c r="T10" s="121">
        <v>0</v>
      </c>
      <c r="U10" s="121">
        <v>0</v>
      </c>
      <c r="V10" s="121">
        <f>+SUM(D10,M10)</f>
        <v>291972</v>
      </c>
      <c r="W10" s="121">
        <f>+SUM(E10,N10)</f>
        <v>233304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233304</v>
      </c>
      <c r="AB10" s="121">
        <f>+SUM(J10,S10)</f>
        <v>933111</v>
      </c>
      <c r="AC10" s="121">
        <f>+SUM(K10,T10)</f>
        <v>0</v>
      </c>
      <c r="AD10" s="121">
        <f>+SUM(L10,U10)</f>
        <v>58668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2" t="s">
        <v>381</v>
      </c>
      <c r="AM10" s="121">
        <f>SUM(AN10,AS10,AW10,AX10,BD10)</f>
        <v>1029480</v>
      </c>
      <c r="AN10" s="121">
        <f>SUM(AO10:AR10)</f>
        <v>58010</v>
      </c>
      <c r="AO10" s="121">
        <v>58010</v>
      </c>
      <c r="AP10" s="121">
        <v>0</v>
      </c>
      <c r="AQ10" s="121">
        <v>0</v>
      </c>
      <c r="AR10" s="121">
        <v>0</v>
      </c>
      <c r="AS10" s="121">
        <f>SUM(AT10:AV10)</f>
        <v>231742</v>
      </c>
      <c r="AT10" s="121">
        <v>0</v>
      </c>
      <c r="AU10" s="121">
        <v>197321</v>
      </c>
      <c r="AV10" s="121">
        <v>34421</v>
      </c>
      <c r="AW10" s="121">
        <v>0</v>
      </c>
      <c r="AX10" s="121">
        <f>SUM(AY10:BB10)</f>
        <v>713392</v>
      </c>
      <c r="AY10" s="121">
        <v>0</v>
      </c>
      <c r="AZ10" s="121">
        <v>701558</v>
      </c>
      <c r="BA10" s="121">
        <v>11834</v>
      </c>
      <c r="BB10" s="121">
        <v>0</v>
      </c>
      <c r="BC10" s="122" t="s">
        <v>381</v>
      </c>
      <c r="BD10" s="121">
        <v>26336</v>
      </c>
      <c r="BE10" s="121">
        <v>195603</v>
      </c>
      <c r="BF10" s="121">
        <f>SUM(AE10,+AM10,+BE10)</f>
        <v>1225083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381</v>
      </c>
      <c r="BO10" s="121">
        <f>SUM(BP10,BU10,BY10,BZ10,CF10)</f>
        <v>0</v>
      </c>
      <c r="BP10" s="121">
        <f>SUM(BQ10:BT10)</f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2" t="s">
        <v>381</v>
      </c>
      <c r="CF10" s="121">
        <v>0</v>
      </c>
      <c r="CG10" s="121">
        <v>0</v>
      </c>
      <c r="CH10" s="121">
        <f>SUM(BG10,+BO10,+CG10)</f>
        <v>0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2" t="s">
        <v>381</v>
      </c>
      <c r="CQ10" s="121">
        <f>SUM(AM10,+BO10)</f>
        <v>1029480</v>
      </c>
      <c r="CR10" s="121">
        <f>SUM(AN10,+BP10)</f>
        <v>58010</v>
      </c>
      <c r="CS10" s="121">
        <f>SUM(AO10,+BQ10)</f>
        <v>58010</v>
      </c>
      <c r="CT10" s="121">
        <f>SUM(AP10,+BR10)</f>
        <v>0</v>
      </c>
      <c r="CU10" s="121">
        <f>SUM(AQ10,+BS10)</f>
        <v>0</v>
      </c>
      <c r="CV10" s="121">
        <f>SUM(AR10,+BT10)</f>
        <v>0</v>
      </c>
      <c r="CW10" s="121">
        <f>SUM(AS10,+BU10)</f>
        <v>231742</v>
      </c>
      <c r="CX10" s="121">
        <f>SUM(AT10,+BV10)</f>
        <v>0</v>
      </c>
      <c r="CY10" s="121">
        <f>SUM(AU10,+BW10)</f>
        <v>197321</v>
      </c>
      <c r="CZ10" s="121">
        <f>SUM(AV10,+BX10)</f>
        <v>34421</v>
      </c>
      <c r="DA10" s="121">
        <f>SUM(AW10,+BY10)</f>
        <v>0</v>
      </c>
      <c r="DB10" s="121">
        <f>SUM(AX10,+BZ10)</f>
        <v>713392</v>
      </c>
      <c r="DC10" s="121">
        <f>SUM(AY10,+CA10)</f>
        <v>0</v>
      </c>
      <c r="DD10" s="121">
        <f>SUM(AZ10,+CB10)</f>
        <v>701558</v>
      </c>
      <c r="DE10" s="121">
        <f>SUM(BA10,+CC10)</f>
        <v>11834</v>
      </c>
      <c r="DF10" s="121">
        <f>SUM(BB10,+CD10)</f>
        <v>0</v>
      </c>
      <c r="DG10" s="122" t="s">
        <v>381</v>
      </c>
      <c r="DH10" s="121">
        <f>SUM(BD10,+CF10)</f>
        <v>26336</v>
      </c>
      <c r="DI10" s="121">
        <f>SUM(BE10,+CG10)</f>
        <v>195603</v>
      </c>
      <c r="DJ10" s="121">
        <f>SUM(BF10,+CH10)</f>
        <v>1225083</v>
      </c>
    </row>
    <row r="11" spans="1:114" s="136" customFormat="1" ht="13.5" customHeight="1" x14ac:dyDescent="0.15">
      <c r="A11" s="119" t="s">
        <v>27</v>
      </c>
      <c r="B11" s="120" t="s">
        <v>347</v>
      </c>
      <c r="C11" s="119" t="s">
        <v>348</v>
      </c>
      <c r="D11" s="121">
        <f>SUM(E11,+L11)</f>
        <v>1560033</v>
      </c>
      <c r="E11" s="121">
        <f>SUM(F11:I11)+K11</f>
        <v>1558953</v>
      </c>
      <c r="F11" s="121">
        <v>343653</v>
      </c>
      <c r="G11" s="121">
        <v>0</v>
      </c>
      <c r="H11" s="121">
        <v>769600</v>
      </c>
      <c r="I11" s="121">
        <v>272544</v>
      </c>
      <c r="J11" s="121">
        <v>532408</v>
      </c>
      <c r="K11" s="121">
        <v>173156</v>
      </c>
      <c r="L11" s="121">
        <v>1080</v>
      </c>
      <c r="M11" s="121">
        <f>SUM(N11,+U11)</f>
        <v>157769</v>
      </c>
      <c r="N11" s="121">
        <f>SUM(O11:R11,T11)</f>
        <v>92101</v>
      </c>
      <c r="O11" s="121">
        <v>0</v>
      </c>
      <c r="P11" s="121">
        <v>0</v>
      </c>
      <c r="Q11" s="121">
        <v>0</v>
      </c>
      <c r="R11" s="121">
        <v>92004</v>
      </c>
      <c r="S11" s="121">
        <v>142754</v>
      </c>
      <c r="T11" s="121">
        <v>97</v>
      </c>
      <c r="U11" s="121">
        <v>65668</v>
      </c>
      <c r="V11" s="121">
        <f>+SUM(D11,M11)</f>
        <v>1717802</v>
      </c>
      <c r="W11" s="121">
        <f>+SUM(E11,N11)</f>
        <v>1651054</v>
      </c>
      <c r="X11" s="121">
        <f>+SUM(F11,O11)</f>
        <v>343653</v>
      </c>
      <c r="Y11" s="121">
        <f>+SUM(G11,P11)</f>
        <v>0</v>
      </c>
      <c r="Z11" s="121">
        <f>+SUM(H11,Q11)</f>
        <v>769600</v>
      </c>
      <c r="AA11" s="121">
        <f>+SUM(I11,R11)</f>
        <v>364548</v>
      </c>
      <c r="AB11" s="121">
        <f>+SUM(J11,S11)</f>
        <v>675162</v>
      </c>
      <c r="AC11" s="121">
        <f>+SUM(K11,T11)</f>
        <v>173253</v>
      </c>
      <c r="AD11" s="121">
        <f>+SUM(L11,U11)</f>
        <v>66748</v>
      </c>
      <c r="AE11" s="121">
        <f>SUM(AF11,+AK11)</f>
        <v>1387079</v>
      </c>
      <c r="AF11" s="121">
        <f>SUM(AG11:AJ11)</f>
        <v>1387079</v>
      </c>
      <c r="AG11" s="121">
        <v>0</v>
      </c>
      <c r="AH11" s="121">
        <v>1387079</v>
      </c>
      <c r="AI11" s="121">
        <v>0</v>
      </c>
      <c r="AJ11" s="121">
        <v>0</v>
      </c>
      <c r="AK11" s="121">
        <v>0</v>
      </c>
      <c r="AL11" s="122" t="s">
        <v>381</v>
      </c>
      <c r="AM11" s="121">
        <f>SUM(AN11,AS11,AW11,AX11,BD11)</f>
        <v>699511</v>
      </c>
      <c r="AN11" s="121">
        <f>SUM(AO11:AR11)</f>
        <v>198387</v>
      </c>
      <c r="AO11" s="121">
        <v>198387</v>
      </c>
      <c r="AP11" s="121">
        <v>0</v>
      </c>
      <c r="AQ11" s="121">
        <v>0</v>
      </c>
      <c r="AR11" s="121">
        <v>0</v>
      </c>
      <c r="AS11" s="121">
        <f>SUM(AT11:AV11)</f>
        <v>412064</v>
      </c>
      <c r="AT11" s="121">
        <v>0</v>
      </c>
      <c r="AU11" s="121">
        <v>412064</v>
      </c>
      <c r="AV11" s="121">
        <v>0</v>
      </c>
      <c r="AW11" s="121">
        <v>0</v>
      </c>
      <c r="AX11" s="121">
        <f>SUM(AY11:BB11)</f>
        <v>89060</v>
      </c>
      <c r="AY11" s="121">
        <v>0</v>
      </c>
      <c r="AZ11" s="121">
        <v>0</v>
      </c>
      <c r="BA11" s="121">
        <v>81118</v>
      </c>
      <c r="BB11" s="121">
        <v>7942</v>
      </c>
      <c r="BC11" s="122" t="s">
        <v>381</v>
      </c>
      <c r="BD11" s="121">
        <v>0</v>
      </c>
      <c r="BE11" s="121">
        <v>5851</v>
      </c>
      <c r="BF11" s="121">
        <f>SUM(AE11,+AM11,+BE11)</f>
        <v>2092441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381</v>
      </c>
      <c r="BO11" s="121">
        <f>SUM(BP11,BU11,BY11,BZ11,CF11)</f>
        <v>226465</v>
      </c>
      <c r="BP11" s="121">
        <f>SUM(BQ11:BT11)</f>
        <v>31846</v>
      </c>
      <c r="BQ11" s="121">
        <v>31846</v>
      </c>
      <c r="BR11" s="121">
        <v>0</v>
      </c>
      <c r="BS11" s="121">
        <v>0</v>
      </c>
      <c r="BT11" s="121">
        <v>0</v>
      </c>
      <c r="BU11" s="121">
        <f>SUM(BV11:BX11)</f>
        <v>74571</v>
      </c>
      <c r="BV11" s="121">
        <v>0</v>
      </c>
      <c r="BW11" s="121">
        <v>74571</v>
      </c>
      <c r="BX11" s="121">
        <v>0</v>
      </c>
      <c r="BY11" s="121">
        <v>0</v>
      </c>
      <c r="BZ11" s="121">
        <f>SUM(CA11:CD11)</f>
        <v>120048</v>
      </c>
      <c r="CA11" s="121">
        <v>94881</v>
      </c>
      <c r="CB11" s="121">
        <v>22605</v>
      </c>
      <c r="CC11" s="121">
        <v>0</v>
      </c>
      <c r="CD11" s="121">
        <v>2562</v>
      </c>
      <c r="CE11" s="122" t="s">
        <v>381</v>
      </c>
      <c r="CF11" s="121">
        <v>0</v>
      </c>
      <c r="CG11" s="121">
        <v>74058</v>
      </c>
      <c r="CH11" s="121">
        <f>SUM(BG11,+BO11,+CG11)</f>
        <v>300523</v>
      </c>
      <c r="CI11" s="121">
        <f>SUM(AE11,+BG11)</f>
        <v>1387079</v>
      </c>
      <c r="CJ11" s="121">
        <f>SUM(AF11,+BH11)</f>
        <v>1387079</v>
      </c>
      <c r="CK11" s="121">
        <f>SUM(AG11,+BI11)</f>
        <v>0</v>
      </c>
      <c r="CL11" s="121">
        <f>SUM(AH11,+BJ11)</f>
        <v>1387079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2" t="s">
        <v>381</v>
      </c>
      <c r="CQ11" s="121">
        <f>SUM(AM11,+BO11)</f>
        <v>925976</v>
      </c>
      <c r="CR11" s="121">
        <f>SUM(AN11,+BP11)</f>
        <v>230233</v>
      </c>
      <c r="CS11" s="121">
        <f>SUM(AO11,+BQ11)</f>
        <v>230233</v>
      </c>
      <c r="CT11" s="121">
        <f>SUM(AP11,+BR11)</f>
        <v>0</v>
      </c>
      <c r="CU11" s="121">
        <f>SUM(AQ11,+BS11)</f>
        <v>0</v>
      </c>
      <c r="CV11" s="121">
        <f>SUM(AR11,+BT11)</f>
        <v>0</v>
      </c>
      <c r="CW11" s="121">
        <f>SUM(AS11,+BU11)</f>
        <v>486635</v>
      </c>
      <c r="CX11" s="121">
        <f>SUM(AT11,+BV11)</f>
        <v>0</v>
      </c>
      <c r="CY11" s="121">
        <f>SUM(AU11,+BW11)</f>
        <v>486635</v>
      </c>
      <c r="CZ11" s="121">
        <f>SUM(AV11,+BX11)</f>
        <v>0</v>
      </c>
      <c r="DA11" s="121">
        <f>SUM(AW11,+BY11)</f>
        <v>0</v>
      </c>
      <c r="DB11" s="121">
        <f>SUM(AX11,+BZ11)</f>
        <v>209108</v>
      </c>
      <c r="DC11" s="121">
        <f>SUM(AY11,+CA11)</f>
        <v>94881</v>
      </c>
      <c r="DD11" s="121">
        <f>SUM(AZ11,+CB11)</f>
        <v>22605</v>
      </c>
      <c r="DE11" s="121">
        <f>SUM(BA11,+CC11)</f>
        <v>81118</v>
      </c>
      <c r="DF11" s="121">
        <f>SUM(BB11,+CD11)</f>
        <v>10504</v>
      </c>
      <c r="DG11" s="122" t="s">
        <v>381</v>
      </c>
      <c r="DH11" s="121">
        <f>SUM(BD11,+CF11)</f>
        <v>0</v>
      </c>
      <c r="DI11" s="121">
        <f>SUM(BE11,+CG11)</f>
        <v>79909</v>
      </c>
      <c r="DJ11" s="121">
        <f>SUM(BF11,+CH11)</f>
        <v>2392964</v>
      </c>
    </row>
    <row r="12" spans="1:114" s="136" customFormat="1" ht="13.5" customHeight="1" x14ac:dyDescent="0.15">
      <c r="A12" s="119" t="s">
        <v>27</v>
      </c>
      <c r="B12" s="120" t="s">
        <v>361</v>
      </c>
      <c r="C12" s="119" t="s">
        <v>374</v>
      </c>
      <c r="D12" s="121">
        <f>SUM(E12,+L12)</f>
        <v>95139</v>
      </c>
      <c r="E12" s="121">
        <f>SUM(F12:I12)+K12</f>
        <v>33023</v>
      </c>
      <c r="F12" s="121">
        <v>0</v>
      </c>
      <c r="G12" s="121">
        <v>0</v>
      </c>
      <c r="H12" s="121">
        <v>0</v>
      </c>
      <c r="I12" s="121">
        <v>33023</v>
      </c>
      <c r="J12" s="121">
        <v>245543</v>
      </c>
      <c r="K12" s="121">
        <v>0</v>
      </c>
      <c r="L12" s="121">
        <v>62116</v>
      </c>
      <c r="M12" s="121">
        <f>SUM(N12,+U12)</f>
        <v>22543</v>
      </c>
      <c r="N12" s="121">
        <f>SUM(O12:R12,T12)</f>
        <v>20894</v>
      </c>
      <c r="O12" s="121">
        <v>0</v>
      </c>
      <c r="P12" s="121">
        <v>0</v>
      </c>
      <c r="Q12" s="121">
        <v>0</v>
      </c>
      <c r="R12" s="121">
        <v>20894</v>
      </c>
      <c r="S12" s="121">
        <v>193498</v>
      </c>
      <c r="T12" s="121">
        <v>0</v>
      </c>
      <c r="U12" s="121">
        <v>1649</v>
      </c>
      <c r="V12" s="121">
        <f>+SUM(D12,M12)</f>
        <v>117682</v>
      </c>
      <c r="W12" s="121">
        <f>+SUM(E12,N12)</f>
        <v>53917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53917</v>
      </c>
      <c r="AB12" s="121">
        <f>+SUM(J12,S12)</f>
        <v>439041</v>
      </c>
      <c r="AC12" s="121">
        <f>+SUM(K12,T12)</f>
        <v>0</v>
      </c>
      <c r="AD12" s="121">
        <f>+SUM(L12,U12)</f>
        <v>63765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2" t="s">
        <v>381</v>
      </c>
      <c r="AM12" s="121">
        <f>SUM(AN12,AS12,AW12,AX12,BD12)</f>
        <v>320913</v>
      </c>
      <c r="AN12" s="121">
        <f>SUM(AO12:AR12)</f>
        <v>59294</v>
      </c>
      <c r="AO12" s="121">
        <v>59294</v>
      </c>
      <c r="AP12" s="121">
        <v>0</v>
      </c>
      <c r="AQ12" s="121">
        <v>0</v>
      </c>
      <c r="AR12" s="121">
        <v>0</v>
      </c>
      <c r="AS12" s="121">
        <f>SUM(AT12:AV12)</f>
        <v>215390</v>
      </c>
      <c r="AT12" s="121">
        <v>0</v>
      </c>
      <c r="AU12" s="121">
        <v>215390</v>
      </c>
      <c r="AV12" s="121">
        <v>0</v>
      </c>
      <c r="AW12" s="121">
        <v>0</v>
      </c>
      <c r="AX12" s="121">
        <f>SUM(AY12:BB12)</f>
        <v>46229</v>
      </c>
      <c r="AY12" s="121">
        <v>0</v>
      </c>
      <c r="AZ12" s="121">
        <v>0</v>
      </c>
      <c r="BA12" s="121">
        <v>7661</v>
      </c>
      <c r="BB12" s="121">
        <v>38568</v>
      </c>
      <c r="BC12" s="122" t="s">
        <v>381</v>
      </c>
      <c r="BD12" s="121">
        <v>0</v>
      </c>
      <c r="BE12" s="121">
        <v>19769</v>
      </c>
      <c r="BF12" s="121">
        <f>SUM(AE12,+AM12,+BE12)</f>
        <v>340682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381</v>
      </c>
      <c r="BO12" s="121">
        <f>SUM(BP12,BU12,BY12,BZ12,CF12)</f>
        <v>196543</v>
      </c>
      <c r="BP12" s="121">
        <f>SUM(BQ12:BT12)</f>
        <v>70621</v>
      </c>
      <c r="BQ12" s="121">
        <v>70621</v>
      </c>
      <c r="BR12" s="121">
        <v>0</v>
      </c>
      <c r="BS12" s="121">
        <v>0</v>
      </c>
      <c r="BT12" s="121">
        <v>0</v>
      </c>
      <c r="BU12" s="121">
        <f>SUM(BV12:BX12)</f>
        <v>48175</v>
      </c>
      <c r="BV12" s="121">
        <v>0</v>
      </c>
      <c r="BW12" s="121">
        <v>48175</v>
      </c>
      <c r="BX12" s="121">
        <v>0</v>
      </c>
      <c r="BY12" s="121">
        <v>0</v>
      </c>
      <c r="BZ12" s="121">
        <f>SUM(CA12:CD12)</f>
        <v>77747</v>
      </c>
      <c r="CA12" s="121">
        <v>65762</v>
      </c>
      <c r="CB12" s="121">
        <v>0</v>
      </c>
      <c r="CC12" s="121">
        <v>3213</v>
      </c>
      <c r="CD12" s="121">
        <v>8772</v>
      </c>
      <c r="CE12" s="122" t="s">
        <v>381</v>
      </c>
      <c r="CF12" s="121">
        <v>0</v>
      </c>
      <c r="CG12" s="121">
        <v>19498</v>
      </c>
      <c r="CH12" s="121">
        <f>SUM(BG12,+BO12,+CG12)</f>
        <v>216041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2" t="s">
        <v>381</v>
      </c>
      <c r="CQ12" s="121">
        <f>SUM(AM12,+BO12)</f>
        <v>517456</v>
      </c>
      <c r="CR12" s="121">
        <f>SUM(AN12,+BP12)</f>
        <v>129915</v>
      </c>
      <c r="CS12" s="121">
        <f>SUM(AO12,+BQ12)</f>
        <v>129915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263565</v>
      </c>
      <c r="CX12" s="121">
        <f>SUM(AT12,+BV12)</f>
        <v>0</v>
      </c>
      <c r="CY12" s="121">
        <f>SUM(AU12,+BW12)</f>
        <v>263565</v>
      </c>
      <c r="CZ12" s="121">
        <f>SUM(AV12,+BX12)</f>
        <v>0</v>
      </c>
      <c r="DA12" s="121">
        <f>SUM(AW12,+BY12)</f>
        <v>0</v>
      </c>
      <c r="DB12" s="121">
        <f>SUM(AX12,+BZ12)</f>
        <v>123976</v>
      </c>
      <c r="DC12" s="121">
        <f>SUM(AY12,+CA12)</f>
        <v>65762</v>
      </c>
      <c r="DD12" s="121">
        <f>SUM(AZ12,+CB12)</f>
        <v>0</v>
      </c>
      <c r="DE12" s="121">
        <f>SUM(BA12,+CC12)</f>
        <v>10874</v>
      </c>
      <c r="DF12" s="121">
        <f>SUM(BB12,+CD12)</f>
        <v>47340</v>
      </c>
      <c r="DG12" s="122" t="s">
        <v>381</v>
      </c>
      <c r="DH12" s="121">
        <f>SUM(BD12,+CF12)</f>
        <v>0</v>
      </c>
      <c r="DI12" s="121">
        <f>SUM(BE12,+CG12)</f>
        <v>39267</v>
      </c>
      <c r="DJ12" s="121">
        <f>SUM(BF12,+CH12)</f>
        <v>556723</v>
      </c>
    </row>
    <row r="13" spans="1:114" s="136" customFormat="1" ht="13.5" customHeight="1" x14ac:dyDescent="0.15">
      <c r="A13" s="119" t="s">
        <v>27</v>
      </c>
      <c r="B13" s="120" t="s">
        <v>363</v>
      </c>
      <c r="C13" s="119" t="s">
        <v>364</v>
      </c>
      <c r="D13" s="121">
        <f>SUM(E13,+L13)</f>
        <v>608</v>
      </c>
      <c r="E13" s="121">
        <f>SUM(F13:I13)+K13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2741</v>
      </c>
      <c r="K13" s="121">
        <v>0</v>
      </c>
      <c r="L13" s="121">
        <v>608</v>
      </c>
      <c r="M13" s="121">
        <f>SUM(N13,+U13)</f>
        <v>0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>
        <v>0</v>
      </c>
      <c r="T13" s="121">
        <v>0</v>
      </c>
      <c r="U13" s="121">
        <v>0</v>
      </c>
      <c r="V13" s="121">
        <f>+SUM(D13,M13)</f>
        <v>608</v>
      </c>
      <c r="W13" s="121">
        <f>+SUM(E13,N13)</f>
        <v>0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0</v>
      </c>
      <c r="AB13" s="121">
        <f>+SUM(J13,S13)</f>
        <v>2741</v>
      </c>
      <c r="AC13" s="121">
        <f>+SUM(K13,T13)</f>
        <v>0</v>
      </c>
      <c r="AD13" s="121">
        <f>+SUM(L13,U13)</f>
        <v>608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2" t="s">
        <v>381</v>
      </c>
      <c r="AM13" s="121">
        <f>SUM(AN13,AS13,AW13,AX13,BD13)</f>
        <v>3312</v>
      </c>
      <c r="AN13" s="121">
        <f>SUM(AO13:AR13)</f>
        <v>1060</v>
      </c>
      <c r="AO13" s="121">
        <v>0</v>
      </c>
      <c r="AP13" s="121">
        <v>0</v>
      </c>
      <c r="AQ13" s="121">
        <v>0</v>
      </c>
      <c r="AR13" s="121">
        <v>1060</v>
      </c>
      <c r="AS13" s="121">
        <f>SUM(AT13:AV13)</f>
        <v>0</v>
      </c>
      <c r="AT13" s="121">
        <v>0</v>
      </c>
      <c r="AU13" s="121">
        <v>0</v>
      </c>
      <c r="AV13" s="121">
        <v>0</v>
      </c>
      <c r="AW13" s="121">
        <v>0</v>
      </c>
      <c r="AX13" s="121">
        <f>SUM(AY13:BB13)</f>
        <v>2252</v>
      </c>
      <c r="AY13" s="121">
        <v>0</v>
      </c>
      <c r="AZ13" s="121">
        <v>0</v>
      </c>
      <c r="BA13" s="121">
        <v>0</v>
      </c>
      <c r="BB13" s="121">
        <v>2252</v>
      </c>
      <c r="BC13" s="122" t="s">
        <v>381</v>
      </c>
      <c r="BD13" s="121">
        <v>0</v>
      </c>
      <c r="BE13" s="121">
        <v>37</v>
      </c>
      <c r="BF13" s="121">
        <f>SUM(AE13,+AM13,+BE13)</f>
        <v>3349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381</v>
      </c>
      <c r="BO13" s="121">
        <f>SUM(BP13,BU13,BY13,BZ13,CF13)</f>
        <v>0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0</v>
      </c>
      <c r="CA13" s="121">
        <v>0</v>
      </c>
      <c r="CB13" s="121">
        <v>0</v>
      </c>
      <c r="CC13" s="121">
        <v>0</v>
      </c>
      <c r="CD13" s="121">
        <v>0</v>
      </c>
      <c r="CE13" s="122" t="s">
        <v>381</v>
      </c>
      <c r="CF13" s="121">
        <v>0</v>
      </c>
      <c r="CG13" s="121">
        <v>0</v>
      </c>
      <c r="CH13" s="121">
        <f>SUM(BG13,+BO13,+CG13)</f>
        <v>0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2" t="s">
        <v>381</v>
      </c>
      <c r="CQ13" s="121">
        <f>SUM(AM13,+BO13)</f>
        <v>3312</v>
      </c>
      <c r="CR13" s="121">
        <f>SUM(AN13,+BP13)</f>
        <v>1060</v>
      </c>
      <c r="CS13" s="121">
        <f>SUM(AO13,+BQ13)</f>
        <v>0</v>
      </c>
      <c r="CT13" s="121">
        <f>SUM(AP13,+BR13)</f>
        <v>0</v>
      </c>
      <c r="CU13" s="121">
        <f>SUM(AQ13,+BS13)</f>
        <v>0</v>
      </c>
      <c r="CV13" s="121">
        <f>SUM(AR13,+BT13)</f>
        <v>1060</v>
      </c>
      <c r="CW13" s="121">
        <f>SUM(AS13,+BU13)</f>
        <v>0</v>
      </c>
      <c r="CX13" s="121">
        <f>SUM(AT13,+BV13)</f>
        <v>0</v>
      </c>
      <c r="CY13" s="121">
        <f>SUM(AU13,+BW13)</f>
        <v>0</v>
      </c>
      <c r="CZ13" s="121">
        <f>SUM(AV13,+BX13)</f>
        <v>0</v>
      </c>
      <c r="DA13" s="121">
        <f>SUM(AW13,+BY13)</f>
        <v>0</v>
      </c>
      <c r="DB13" s="121">
        <f>SUM(AX13,+BZ13)</f>
        <v>2252</v>
      </c>
      <c r="DC13" s="121">
        <f>SUM(AY13,+CA13)</f>
        <v>0</v>
      </c>
      <c r="DD13" s="121">
        <f>SUM(AZ13,+CB13)</f>
        <v>0</v>
      </c>
      <c r="DE13" s="121">
        <f>SUM(BA13,+CC13)</f>
        <v>0</v>
      </c>
      <c r="DF13" s="121">
        <f>SUM(BB13,+CD13)</f>
        <v>2252</v>
      </c>
      <c r="DG13" s="122" t="s">
        <v>381</v>
      </c>
      <c r="DH13" s="121">
        <f>SUM(BD13,+CF13)</f>
        <v>0</v>
      </c>
      <c r="DI13" s="121">
        <f>SUM(BE13,+CG13)</f>
        <v>37</v>
      </c>
      <c r="DJ13" s="121">
        <f>SUM(BF13,+CH13)</f>
        <v>3349</v>
      </c>
    </row>
    <row r="14" spans="1:114" s="136" customFormat="1" ht="13.5" customHeight="1" x14ac:dyDescent="0.15">
      <c r="A14" s="119" t="s">
        <v>27</v>
      </c>
      <c r="B14" s="120" t="s">
        <v>339</v>
      </c>
      <c r="C14" s="119" t="s">
        <v>340</v>
      </c>
      <c r="D14" s="121">
        <f>SUM(E14,+L14)</f>
        <v>0</v>
      </c>
      <c r="E14" s="121">
        <f>SUM(F14:I14)+K14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v>0</v>
      </c>
      <c r="M14" s="121">
        <f>SUM(N14,+U14)</f>
        <v>0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>
        <v>167198</v>
      </c>
      <c r="T14" s="121">
        <v>0</v>
      </c>
      <c r="U14" s="121">
        <v>0</v>
      </c>
      <c r="V14" s="121">
        <f>+SUM(D14,M14)</f>
        <v>0</v>
      </c>
      <c r="W14" s="121">
        <f>+SUM(E14,N14)</f>
        <v>0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0</v>
      </c>
      <c r="AB14" s="121">
        <f>+SUM(J14,S14)</f>
        <v>167198</v>
      </c>
      <c r="AC14" s="121">
        <f>+SUM(K14,T14)</f>
        <v>0</v>
      </c>
      <c r="AD14" s="121">
        <f>+SUM(L14,U14)</f>
        <v>0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2" t="s">
        <v>381</v>
      </c>
      <c r="AM14" s="121">
        <f>SUM(AN14,AS14,AW14,AX14,BD14)</f>
        <v>0</v>
      </c>
      <c r="AN14" s="121">
        <f>SUM(AO14:AR14)</f>
        <v>0</v>
      </c>
      <c r="AO14" s="121">
        <v>0</v>
      </c>
      <c r="AP14" s="121">
        <v>0</v>
      </c>
      <c r="AQ14" s="121">
        <v>0</v>
      </c>
      <c r="AR14" s="121">
        <v>0</v>
      </c>
      <c r="AS14" s="121">
        <f>SUM(AT14:AV14)</f>
        <v>0</v>
      </c>
      <c r="AT14" s="121">
        <v>0</v>
      </c>
      <c r="AU14" s="121">
        <v>0</v>
      </c>
      <c r="AV14" s="121">
        <v>0</v>
      </c>
      <c r="AW14" s="121">
        <v>0</v>
      </c>
      <c r="AX14" s="121">
        <f>SUM(AY14:BB14)</f>
        <v>0</v>
      </c>
      <c r="AY14" s="121">
        <v>0</v>
      </c>
      <c r="AZ14" s="121">
        <v>0</v>
      </c>
      <c r="BA14" s="121">
        <v>0</v>
      </c>
      <c r="BB14" s="121">
        <v>0</v>
      </c>
      <c r="BC14" s="122" t="s">
        <v>381</v>
      </c>
      <c r="BD14" s="121">
        <v>0</v>
      </c>
      <c r="BE14" s="121">
        <v>0</v>
      </c>
      <c r="BF14" s="121">
        <f>SUM(AE14,+AM14,+BE14)</f>
        <v>0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2" t="s">
        <v>381</v>
      </c>
      <c r="BO14" s="121">
        <f>SUM(BP14,BU14,BY14,BZ14,CF14)</f>
        <v>167198</v>
      </c>
      <c r="BP14" s="121">
        <f>SUM(BQ14:BT14)</f>
        <v>15390</v>
      </c>
      <c r="BQ14" s="121">
        <v>15390</v>
      </c>
      <c r="BR14" s="121">
        <v>0</v>
      </c>
      <c r="BS14" s="121">
        <v>0</v>
      </c>
      <c r="BT14" s="121">
        <v>0</v>
      </c>
      <c r="BU14" s="121">
        <f>SUM(BV14:BX14)</f>
        <v>6606</v>
      </c>
      <c r="BV14" s="121">
        <v>0</v>
      </c>
      <c r="BW14" s="121">
        <v>6606</v>
      </c>
      <c r="BX14" s="121">
        <v>0</v>
      </c>
      <c r="BY14" s="121">
        <v>0</v>
      </c>
      <c r="BZ14" s="121">
        <f>SUM(CA14:CD14)</f>
        <v>145202</v>
      </c>
      <c r="CA14" s="121">
        <v>0</v>
      </c>
      <c r="CB14" s="121">
        <v>145202</v>
      </c>
      <c r="CC14" s="121">
        <v>0</v>
      </c>
      <c r="CD14" s="121">
        <v>0</v>
      </c>
      <c r="CE14" s="122" t="s">
        <v>381</v>
      </c>
      <c r="CF14" s="121">
        <v>0</v>
      </c>
      <c r="CG14" s="121">
        <v>0</v>
      </c>
      <c r="CH14" s="121">
        <f>SUM(BG14,+BO14,+CG14)</f>
        <v>167198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2" t="s">
        <v>381</v>
      </c>
      <c r="CQ14" s="121">
        <f>SUM(AM14,+BO14)</f>
        <v>167198</v>
      </c>
      <c r="CR14" s="121">
        <f>SUM(AN14,+BP14)</f>
        <v>15390</v>
      </c>
      <c r="CS14" s="121">
        <f>SUM(AO14,+BQ14)</f>
        <v>15390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6606</v>
      </c>
      <c r="CX14" s="121">
        <f>SUM(AT14,+BV14)</f>
        <v>0</v>
      </c>
      <c r="CY14" s="121">
        <f>SUM(AU14,+BW14)</f>
        <v>6606</v>
      </c>
      <c r="CZ14" s="121">
        <f>SUM(AV14,+BX14)</f>
        <v>0</v>
      </c>
      <c r="DA14" s="121">
        <f>SUM(AW14,+BY14)</f>
        <v>0</v>
      </c>
      <c r="DB14" s="121">
        <f>SUM(AX14,+BZ14)</f>
        <v>145202</v>
      </c>
      <c r="DC14" s="121">
        <f>SUM(AY14,+CA14)</f>
        <v>0</v>
      </c>
      <c r="DD14" s="121">
        <f>SUM(AZ14,+CB14)</f>
        <v>145202</v>
      </c>
      <c r="DE14" s="121">
        <f>SUM(BA14,+CC14)</f>
        <v>0</v>
      </c>
      <c r="DF14" s="121">
        <f>SUM(BB14,+CD14)</f>
        <v>0</v>
      </c>
      <c r="DG14" s="122" t="s">
        <v>381</v>
      </c>
      <c r="DH14" s="121">
        <f>SUM(BD14,+CF14)</f>
        <v>0</v>
      </c>
      <c r="DI14" s="121">
        <f>SUM(BE14,+CG14)</f>
        <v>0</v>
      </c>
      <c r="DJ14" s="121">
        <f>SUM(BF14,+CH14)</f>
        <v>167198</v>
      </c>
    </row>
    <row r="15" spans="1:114" s="136" customFormat="1" ht="13.5" customHeight="1" x14ac:dyDescent="0.15">
      <c r="A15" s="119" t="s">
        <v>27</v>
      </c>
      <c r="B15" s="120" t="s">
        <v>329</v>
      </c>
      <c r="C15" s="119" t="s">
        <v>330</v>
      </c>
      <c r="D15" s="121">
        <f>SUM(E15,+L15)</f>
        <v>94594</v>
      </c>
      <c r="E15" s="121">
        <f>SUM(F15:I15)+K15</f>
        <v>94594</v>
      </c>
      <c r="F15" s="121">
        <v>67635</v>
      </c>
      <c r="G15" s="121">
        <v>0</v>
      </c>
      <c r="H15" s="121">
        <v>0</v>
      </c>
      <c r="I15" s="121">
        <v>2294</v>
      </c>
      <c r="J15" s="121">
        <v>433125</v>
      </c>
      <c r="K15" s="121">
        <v>24665</v>
      </c>
      <c r="L15" s="121">
        <v>0</v>
      </c>
      <c r="M15" s="121">
        <f>SUM(N15,+U15)</f>
        <v>0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>
        <v>0</v>
      </c>
      <c r="T15" s="121">
        <v>0</v>
      </c>
      <c r="U15" s="121">
        <v>0</v>
      </c>
      <c r="V15" s="121">
        <f>+SUM(D15,M15)</f>
        <v>94594</v>
      </c>
      <c r="W15" s="121">
        <f>+SUM(E15,N15)</f>
        <v>94594</v>
      </c>
      <c r="X15" s="121">
        <f>+SUM(F15,O15)</f>
        <v>67635</v>
      </c>
      <c r="Y15" s="121">
        <f>+SUM(G15,P15)</f>
        <v>0</v>
      </c>
      <c r="Z15" s="121">
        <f>+SUM(H15,Q15)</f>
        <v>0</v>
      </c>
      <c r="AA15" s="121">
        <f>+SUM(I15,R15)</f>
        <v>2294</v>
      </c>
      <c r="AB15" s="121">
        <f>+SUM(J15,S15)</f>
        <v>433125</v>
      </c>
      <c r="AC15" s="121">
        <f>+SUM(K15,T15)</f>
        <v>24665</v>
      </c>
      <c r="AD15" s="121">
        <f>+SUM(L15,U15)</f>
        <v>0</v>
      </c>
      <c r="AE15" s="121">
        <f>SUM(AF15,+AK15)</f>
        <v>205322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205322</v>
      </c>
      <c r="AL15" s="122" t="s">
        <v>381</v>
      </c>
      <c r="AM15" s="121">
        <f>SUM(AN15,AS15,AW15,AX15,BD15)</f>
        <v>248084</v>
      </c>
      <c r="AN15" s="121">
        <f>SUM(AO15:AR15)</f>
        <v>65447</v>
      </c>
      <c r="AO15" s="121">
        <v>65447</v>
      </c>
      <c r="AP15" s="121">
        <v>0</v>
      </c>
      <c r="AQ15" s="121">
        <v>0</v>
      </c>
      <c r="AR15" s="121">
        <v>0</v>
      </c>
      <c r="AS15" s="121">
        <f>SUM(AT15:AV15)</f>
        <v>86314</v>
      </c>
      <c r="AT15" s="121">
        <v>0</v>
      </c>
      <c r="AU15" s="121">
        <v>0</v>
      </c>
      <c r="AV15" s="121">
        <v>86314</v>
      </c>
      <c r="AW15" s="121">
        <v>0</v>
      </c>
      <c r="AX15" s="121">
        <f>SUM(AY15:BB15)</f>
        <v>96323</v>
      </c>
      <c r="AY15" s="121">
        <v>0</v>
      </c>
      <c r="AZ15" s="121">
        <v>78343</v>
      </c>
      <c r="BA15" s="121">
        <v>17980</v>
      </c>
      <c r="BB15" s="121">
        <v>0</v>
      </c>
      <c r="BC15" s="122" t="s">
        <v>381</v>
      </c>
      <c r="BD15" s="121">
        <v>0</v>
      </c>
      <c r="BE15" s="121">
        <v>74313</v>
      </c>
      <c r="BF15" s="121">
        <f>SUM(AE15,+AM15,+BE15)</f>
        <v>527719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2" t="s">
        <v>381</v>
      </c>
      <c r="BO15" s="121">
        <f>SUM(BP15,BU15,BY15,BZ15,CF15)</f>
        <v>0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2" t="s">
        <v>381</v>
      </c>
      <c r="CF15" s="121">
        <v>0</v>
      </c>
      <c r="CG15" s="121">
        <v>0</v>
      </c>
      <c r="CH15" s="121">
        <f>SUM(BG15,+BO15,+CG15)</f>
        <v>0</v>
      </c>
      <c r="CI15" s="121">
        <f>SUM(AE15,+BG15)</f>
        <v>205322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205322</v>
      </c>
      <c r="CP15" s="122" t="s">
        <v>381</v>
      </c>
      <c r="CQ15" s="121">
        <f>SUM(AM15,+BO15)</f>
        <v>248084</v>
      </c>
      <c r="CR15" s="121">
        <f>SUM(AN15,+BP15)</f>
        <v>65447</v>
      </c>
      <c r="CS15" s="121">
        <f>SUM(AO15,+BQ15)</f>
        <v>65447</v>
      </c>
      <c r="CT15" s="121">
        <f>SUM(AP15,+BR15)</f>
        <v>0</v>
      </c>
      <c r="CU15" s="121">
        <f>SUM(AQ15,+BS15)</f>
        <v>0</v>
      </c>
      <c r="CV15" s="121">
        <f>SUM(AR15,+BT15)</f>
        <v>0</v>
      </c>
      <c r="CW15" s="121">
        <f>SUM(AS15,+BU15)</f>
        <v>86314</v>
      </c>
      <c r="CX15" s="121">
        <f>SUM(AT15,+BV15)</f>
        <v>0</v>
      </c>
      <c r="CY15" s="121">
        <f>SUM(AU15,+BW15)</f>
        <v>0</v>
      </c>
      <c r="CZ15" s="121">
        <f>SUM(AV15,+BX15)</f>
        <v>86314</v>
      </c>
      <c r="DA15" s="121">
        <f>SUM(AW15,+BY15)</f>
        <v>0</v>
      </c>
      <c r="DB15" s="121">
        <f>SUM(AX15,+BZ15)</f>
        <v>96323</v>
      </c>
      <c r="DC15" s="121">
        <f>SUM(AY15,+CA15)</f>
        <v>0</v>
      </c>
      <c r="DD15" s="121">
        <f>SUM(AZ15,+CB15)</f>
        <v>78343</v>
      </c>
      <c r="DE15" s="121">
        <f>SUM(BA15,+CC15)</f>
        <v>17980</v>
      </c>
      <c r="DF15" s="121">
        <f>SUM(BB15,+CD15)</f>
        <v>0</v>
      </c>
      <c r="DG15" s="122" t="s">
        <v>381</v>
      </c>
      <c r="DH15" s="121">
        <f>SUM(BD15,+CF15)</f>
        <v>0</v>
      </c>
      <c r="DI15" s="121">
        <f>SUM(BE15,+CG15)</f>
        <v>74313</v>
      </c>
      <c r="DJ15" s="121">
        <f>SUM(BF15,+CH15)</f>
        <v>527719</v>
      </c>
    </row>
    <row r="16" spans="1:114" s="136" customFormat="1" ht="13.5" customHeight="1" x14ac:dyDescent="0.15">
      <c r="A16" s="119"/>
      <c r="B16" s="120"/>
      <c r="C16" s="119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2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2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2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121"/>
      <c r="CD16" s="121"/>
      <c r="CE16" s="122"/>
      <c r="CF16" s="121"/>
      <c r="CG16" s="121"/>
      <c r="CH16" s="121"/>
      <c r="CI16" s="121"/>
      <c r="CJ16" s="121"/>
      <c r="CK16" s="121"/>
      <c r="CL16" s="121"/>
      <c r="CM16" s="121"/>
      <c r="CN16" s="121"/>
      <c r="CO16" s="121"/>
      <c r="CP16" s="122"/>
      <c r="CQ16" s="121"/>
      <c r="CR16" s="121"/>
      <c r="CS16" s="121"/>
      <c r="CT16" s="121"/>
      <c r="CU16" s="121"/>
      <c r="CV16" s="121"/>
      <c r="CW16" s="121"/>
      <c r="CX16" s="121"/>
      <c r="CY16" s="121"/>
      <c r="CZ16" s="121"/>
      <c r="DA16" s="121"/>
      <c r="DB16" s="121"/>
      <c r="DC16" s="121"/>
      <c r="DD16" s="121"/>
      <c r="DE16" s="121"/>
      <c r="DF16" s="121"/>
      <c r="DG16" s="122"/>
      <c r="DH16" s="121"/>
      <c r="DI16" s="121"/>
      <c r="DJ16" s="121"/>
    </row>
    <row r="17" spans="1:114" s="136" customFormat="1" ht="13.5" customHeight="1" x14ac:dyDescent="0.15">
      <c r="A17" s="119"/>
      <c r="B17" s="120"/>
      <c r="C17" s="119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2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2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2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121"/>
      <c r="CD17" s="121"/>
      <c r="CE17" s="122"/>
      <c r="CF17" s="121"/>
      <c r="CG17" s="121"/>
      <c r="CH17" s="121"/>
      <c r="CI17" s="121"/>
      <c r="CJ17" s="121"/>
      <c r="CK17" s="121"/>
      <c r="CL17" s="121"/>
      <c r="CM17" s="121"/>
      <c r="CN17" s="121"/>
      <c r="CO17" s="121"/>
      <c r="CP17" s="122"/>
      <c r="CQ17" s="121"/>
      <c r="CR17" s="121"/>
      <c r="CS17" s="121"/>
      <c r="CT17" s="121"/>
      <c r="CU17" s="121"/>
      <c r="CV17" s="121"/>
      <c r="CW17" s="121"/>
      <c r="CX17" s="121"/>
      <c r="CY17" s="121"/>
      <c r="CZ17" s="121"/>
      <c r="DA17" s="121"/>
      <c r="DB17" s="121"/>
      <c r="DC17" s="121"/>
      <c r="DD17" s="121"/>
      <c r="DE17" s="121"/>
      <c r="DF17" s="121"/>
      <c r="DG17" s="122"/>
      <c r="DH17" s="121"/>
      <c r="DI17" s="121"/>
      <c r="DJ17" s="121"/>
    </row>
    <row r="18" spans="1:114" s="136" customFormat="1" ht="13.5" customHeight="1" x14ac:dyDescent="0.15">
      <c r="A18" s="119"/>
      <c r="B18" s="120"/>
      <c r="C18" s="119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2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2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2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2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2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2"/>
      <c r="DH18" s="121"/>
      <c r="DI18" s="121"/>
      <c r="DJ18" s="121"/>
    </row>
    <row r="19" spans="1:114" s="136" customFormat="1" ht="13.5" customHeight="1" x14ac:dyDescent="0.15">
      <c r="A19" s="119"/>
      <c r="B19" s="120"/>
      <c r="C19" s="119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2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2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2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2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2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2"/>
      <c r="DH19" s="121"/>
      <c r="DI19" s="121"/>
      <c r="DJ19" s="121"/>
    </row>
    <row r="20" spans="1:114" s="136" customFormat="1" ht="13.5" customHeight="1" x14ac:dyDescent="0.15">
      <c r="A20" s="119"/>
      <c r="B20" s="120"/>
      <c r="C20" s="119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2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2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2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2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2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2"/>
      <c r="DH20" s="121"/>
      <c r="DI20" s="121"/>
      <c r="DJ20" s="121"/>
    </row>
    <row r="21" spans="1:114" s="136" customFormat="1" ht="13.5" customHeight="1" x14ac:dyDescent="0.15">
      <c r="A21" s="119"/>
      <c r="B21" s="120"/>
      <c r="C21" s="119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2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2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2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2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2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2"/>
      <c r="DH21" s="121"/>
      <c r="DI21" s="121"/>
      <c r="DJ21" s="121"/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15">
    <sortCondition ref="A8:A15"/>
    <sortCondition ref="B8:B15"/>
    <sortCondition ref="C8:C15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&amp;L廃棄物処理事業経費（一部事務組合・広域連合の合計）（令和3年度実績）</oddHeader>
  </headerFooter>
  <colBreaks count="5" manualBreakCount="5">
    <brk id="21" min="1" max="14" man="1"/>
    <brk id="30" min="1" max="14" man="1"/>
    <brk id="38" min="1" max="14" man="1"/>
    <brk id="66" min="1" max="14" man="1"/>
    <brk id="94" min="1" max="14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滋賀県</v>
      </c>
      <c r="B7" s="139" t="str">
        <f>'廃棄物事業経費（市町村）'!B7</f>
        <v>25000</v>
      </c>
      <c r="C7" s="138" t="s">
        <v>33</v>
      </c>
      <c r="D7" s="140">
        <f>SUM(E7,+L7)</f>
        <v>30576936</v>
      </c>
      <c r="E7" s="140">
        <f>+SUM(F7:I7,K7)</f>
        <v>8334211</v>
      </c>
      <c r="F7" s="140">
        <f t="shared" ref="F7:L7" si="0">SUM(F$8:F$257)</f>
        <v>3600800</v>
      </c>
      <c r="G7" s="140">
        <f t="shared" si="0"/>
        <v>3628</v>
      </c>
      <c r="H7" s="140">
        <f t="shared" si="0"/>
        <v>812600</v>
      </c>
      <c r="I7" s="140">
        <f t="shared" si="0"/>
        <v>2898384</v>
      </c>
      <c r="J7" s="140">
        <f t="shared" si="0"/>
        <v>3517576</v>
      </c>
      <c r="K7" s="140">
        <f t="shared" si="0"/>
        <v>1018799</v>
      </c>
      <c r="L7" s="140">
        <f t="shared" si="0"/>
        <v>22242725</v>
      </c>
      <c r="M7" s="140">
        <f>SUM(N7,+U7)</f>
        <v>2641062</v>
      </c>
      <c r="N7" s="140">
        <f>+SUM(O7:R7,T7)</f>
        <v>450844.5</v>
      </c>
      <c r="O7" s="140">
        <f t="shared" ref="O7:U7" si="1">SUM(O$8:O$257)</f>
        <v>7185</v>
      </c>
      <c r="P7" s="140">
        <f t="shared" si="1"/>
        <v>1915</v>
      </c>
      <c r="Q7" s="140">
        <f t="shared" si="1"/>
        <v>0</v>
      </c>
      <c r="R7" s="140">
        <f t="shared" si="1"/>
        <v>402964.5</v>
      </c>
      <c r="S7" s="140">
        <f t="shared" si="1"/>
        <v>1064995</v>
      </c>
      <c r="T7" s="140">
        <f t="shared" si="1"/>
        <v>38780</v>
      </c>
      <c r="U7" s="140">
        <f t="shared" si="1"/>
        <v>2190217.5</v>
      </c>
      <c r="V7" s="140">
        <f t="shared" ref="V7:AB7" si="2">+SUM(D7,M7)</f>
        <v>33217998</v>
      </c>
      <c r="W7" s="140">
        <f t="shared" si="2"/>
        <v>8785055.5</v>
      </c>
      <c r="X7" s="140">
        <f t="shared" si="2"/>
        <v>3607985</v>
      </c>
      <c r="Y7" s="140">
        <f t="shared" si="2"/>
        <v>5543</v>
      </c>
      <c r="Z7" s="140">
        <f t="shared" si="2"/>
        <v>812600</v>
      </c>
      <c r="AA7" s="140">
        <f t="shared" si="2"/>
        <v>3301348.5</v>
      </c>
      <c r="AB7" s="140">
        <f t="shared" si="2"/>
        <v>4582571</v>
      </c>
      <c r="AC7" s="140">
        <f>+SUM(K7,T7)</f>
        <v>1057579</v>
      </c>
      <c r="AD7" s="140">
        <f>+SUM(L7,U7)</f>
        <v>24432942.5</v>
      </c>
      <c r="AE7" s="208"/>
      <c r="AF7" s="208"/>
    </row>
    <row r="8" spans="1:32" s="136" customFormat="1" ht="13.5" customHeight="1" x14ac:dyDescent="0.15">
      <c r="A8" s="119" t="s">
        <v>27</v>
      </c>
      <c r="B8" s="120" t="s">
        <v>324</v>
      </c>
      <c r="C8" s="119" t="s">
        <v>325</v>
      </c>
      <c r="D8" s="121">
        <f>SUM(E8,+L8)</f>
        <v>12332316</v>
      </c>
      <c r="E8" s="121">
        <f>+SUM(F8:I8,K8)</f>
        <v>3700121</v>
      </c>
      <c r="F8" s="121">
        <v>3130855</v>
      </c>
      <c r="G8" s="121">
        <v>228</v>
      </c>
      <c r="H8" s="121">
        <v>0</v>
      </c>
      <c r="I8" s="121">
        <v>504154</v>
      </c>
      <c r="J8" s="121"/>
      <c r="K8" s="121">
        <v>64884</v>
      </c>
      <c r="L8" s="121">
        <v>8632195</v>
      </c>
      <c r="M8" s="121">
        <f>SUM(N8,+U8)</f>
        <v>407722</v>
      </c>
      <c r="N8" s="121">
        <f>+SUM(O8:R8,T8)</f>
        <v>38059</v>
      </c>
      <c r="O8" s="121">
        <v>386</v>
      </c>
      <c r="P8" s="121">
        <v>1915</v>
      </c>
      <c r="Q8" s="121">
        <v>0</v>
      </c>
      <c r="R8" s="121">
        <v>35413</v>
      </c>
      <c r="S8" s="121"/>
      <c r="T8" s="121">
        <v>345</v>
      </c>
      <c r="U8" s="121">
        <v>369663</v>
      </c>
      <c r="V8" s="121">
        <f>+SUM(D8,M8)</f>
        <v>12740038</v>
      </c>
      <c r="W8" s="121">
        <f>+SUM(E8,N8)</f>
        <v>3738180</v>
      </c>
      <c r="X8" s="121">
        <f>+SUM(F8,O8)</f>
        <v>3131241</v>
      </c>
      <c r="Y8" s="121">
        <f>+SUM(G8,P8)</f>
        <v>2143</v>
      </c>
      <c r="Z8" s="121">
        <f>+SUM(H8,Q8)</f>
        <v>0</v>
      </c>
      <c r="AA8" s="121">
        <f>+SUM(I8,R8)</f>
        <v>539567</v>
      </c>
      <c r="AB8" s="121">
        <f>+SUM(J8,S8)</f>
        <v>0</v>
      </c>
      <c r="AC8" s="121">
        <f>+SUM(K8,T8)</f>
        <v>65229</v>
      </c>
      <c r="AD8" s="121">
        <f>+SUM(L8,U8)</f>
        <v>9001858</v>
      </c>
      <c r="AE8" s="209" t="s">
        <v>326</v>
      </c>
      <c r="AF8" s="208"/>
    </row>
    <row r="9" spans="1:32" s="136" customFormat="1" ht="13.5" customHeight="1" x14ac:dyDescent="0.15">
      <c r="A9" s="119" t="s">
        <v>27</v>
      </c>
      <c r="B9" s="120" t="s">
        <v>327</v>
      </c>
      <c r="C9" s="119" t="s">
        <v>328</v>
      </c>
      <c r="D9" s="121">
        <f>SUM(E9,+L9)</f>
        <v>1963007</v>
      </c>
      <c r="E9" s="121">
        <f>+SUM(F9:I9,K9)</f>
        <v>234393</v>
      </c>
      <c r="F9" s="121">
        <v>0</v>
      </c>
      <c r="G9" s="121">
        <v>1328</v>
      </c>
      <c r="H9" s="121">
        <v>0</v>
      </c>
      <c r="I9" s="121">
        <v>184761</v>
      </c>
      <c r="J9" s="121"/>
      <c r="K9" s="121">
        <v>48304</v>
      </c>
      <c r="L9" s="121">
        <v>1728614</v>
      </c>
      <c r="M9" s="121">
        <f>SUM(N9,+U9)</f>
        <v>360076</v>
      </c>
      <c r="N9" s="121">
        <f>+SUM(O9:R9,T9)</f>
        <v>40093</v>
      </c>
      <c r="O9" s="121">
        <v>0</v>
      </c>
      <c r="P9" s="121">
        <v>0</v>
      </c>
      <c r="Q9" s="121">
        <v>0</v>
      </c>
      <c r="R9" s="121">
        <v>40093</v>
      </c>
      <c r="S9" s="121"/>
      <c r="T9" s="121">
        <v>0</v>
      </c>
      <c r="U9" s="121">
        <v>319983</v>
      </c>
      <c r="V9" s="121">
        <f>+SUM(D9,M9)</f>
        <v>2323083</v>
      </c>
      <c r="W9" s="121">
        <f>+SUM(E9,N9)</f>
        <v>274486</v>
      </c>
      <c r="X9" s="121">
        <f>+SUM(F9,O9)</f>
        <v>0</v>
      </c>
      <c r="Y9" s="121">
        <f>+SUM(G9,P9)</f>
        <v>1328</v>
      </c>
      <c r="Z9" s="121">
        <f>+SUM(H9,Q9)</f>
        <v>0</v>
      </c>
      <c r="AA9" s="121">
        <f>+SUM(I9,R9)</f>
        <v>224854</v>
      </c>
      <c r="AB9" s="121">
        <f>+SUM(J9,S9)</f>
        <v>0</v>
      </c>
      <c r="AC9" s="121">
        <f>+SUM(K9,T9)</f>
        <v>48304</v>
      </c>
      <c r="AD9" s="121">
        <f>+SUM(L9,U9)</f>
        <v>2048597</v>
      </c>
      <c r="AE9" s="209" t="s">
        <v>326</v>
      </c>
      <c r="AF9" s="208"/>
    </row>
    <row r="10" spans="1:32" s="136" customFormat="1" ht="13.5" customHeight="1" x14ac:dyDescent="0.15">
      <c r="A10" s="119" t="s">
        <v>27</v>
      </c>
      <c r="B10" s="120" t="s">
        <v>331</v>
      </c>
      <c r="C10" s="119" t="s">
        <v>332</v>
      </c>
      <c r="D10" s="121">
        <f>SUM(E10,+L10)</f>
        <v>1046416</v>
      </c>
      <c r="E10" s="121">
        <f>+SUM(F10:I10,K10)</f>
        <v>0</v>
      </c>
      <c r="F10" s="121">
        <v>0</v>
      </c>
      <c r="G10" s="121">
        <v>0</v>
      </c>
      <c r="H10" s="121">
        <v>0</v>
      </c>
      <c r="I10" s="121">
        <v>0</v>
      </c>
      <c r="J10" s="121"/>
      <c r="K10" s="121">
        <v>0</v>
      </c>
      <c r="L10" s="121">
        <v>1046416</v>
      </c>
      <c r="M10" s="121">
        <f>SUM(N10,+U10)</f>
        <v>175769</v>
      </c>
      <c r="N10" s="121">
        <f>+SUM(O10:R10,T10)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/>
      <c r="T10" s="121">
        <v>0</v>
      </c>
      <c r="U10" s="121">
        <v>175769</v>
      </c>
      <c r="V10" s="121">
        <f>+SUM(D10,M10)</f>
        <v>1222185</v>
      </c>
      <c r="W10" s="121">
        <f>+SUM(E10,N10)</f>
        <v>0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0</v>
      </c>
      <c r="AB10" s="121">
        <f>+SUM(J10,S10)</f>
        <v>0</v>
      </c>
      <c r="AC10" s="121">
        <f>+SUM(K10,T10)</f>
        <v>0</v>
      </c>
      <c r="AD10" s="121">
        <f>+SUM(L10,U10)</f>
        <v>1222185</v>
      </c>
      <c r="AE10" s="209" t="s">
        <v>326</v>
      </c>
      <c r="AF10" s="208"/>
    </row>
    <row r="11" spans="1:32" s="136" customFormat="1" ht="13.5" customHeight="1" x14ac:dyDescent="0.15">
      <c r="A11" s="119" t="s">
        <v>27</v>
      </c>
      <c r="B11" s="120" t="s">
        <v>335</v>
      </c>
      <c r="C11" s="119" t="s">
        <v>336</v>
      </c>
      <c r="D11" s="121">
        <f>SUM(E11,+L11)</f>
        <v>923946</v>
      </c>
      <c r="E11" s="121">
        <f>+SUM(F11:I11,K11)</f>
        <v>297492</v>
      </c>
      <c r="F11" s="121">
        <v>0</v>
      </c>
      <c r="G11" s="121">
        <v>0</v>
      </c>
      <c r="H11" s="121">
        <v>0</v>
      </c>
      <c r="I11" s="121">
        <v>206962</v>
      </c>
      <c r="J11" s="121"/>
      <c r="K11" s="121">
        <v>90530</v>
      </c>
      <c r="L11" s="121">
        <v>626454</v>
      </c>
      <c r="M11" s="121">
        <f>SUM(N11,+U11)</f>
        <v>183344</v>
      </c>
      <c r="N11" s="121">
        <f>+SUM(O11:R11,T11)</f>
        <v>0</v>
      </c>
      <c r="O11" s="121">
        <v>0</v>
      </c>
      <c r="P11" s="121">
        <v>0</v>
      </c>
      <c r="Q11" s="121">
        <v>0</v>
      </c>
      <c r="R11" s="121">
        <v>0</v>
      </c>
      <c r="S11" s="121"/>
      <c r="T11" s="121">
        <v>0</v>
      </c>
      <c r="U11" s="121">
        <v>183344</v>
      </c>
      <c r="V11" s="121">
        <f>+SUM(D11,M11)</f>
        <v>1107290</v>
      </c>
      <c r="W11" s="121">
        <f>+SUM(E11,N11)</f>
        <v>297492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206962</v>
      </c>
      <c r="AB11" s="121">
        <f>+SUM(J11,S11)</f>
        <v>0</v>
      </c>
      <c r="AC11" s="121">
        <f>+SUM(K11,T11)</f>
        <v>90530</v>
      </c>
      <c r="AD11" s="121">
        <f>+SUM(L11,U11)</f>
        <v>809798</v>
      </c>
      <c r="AE11" s="209" t="s">
        <v>326</v>
      </c>
      <c r="AF11" s="208"/>
    </row>
    <row r="12" spans="1:32" s="136" customFormat="1" ht="13.5" customHeight="1" x14ac:dyDescent="0.15">
      <c r="A12" s="119" t="s">
        <v>27</v>
      </c>
      <c r="B12" s="120" t="s">
        <v>337</v>
      </c>
      <c r="C12" s="119" t="s">
        <v>338</v>
      </c>
      <c r="D12" s="121">
        <f>SUM(E12,+L12)</f>
        <v>1215267</v>
      </c>
      <c r="E12" s="121">
        <f>+SUM(F12:I12,K12)</f>
        <v>471293</v>
      </c>
      <c r="F12" s="121">
        <v>0</v>
      </c>
      <c r="G12" s="121">
        <v>345</v>
      </c>
      <c r="H12" s="121">
        <v>0</v>
      </c>
      <c r="I12" s="121">
        <v>268622</v>
      </c>
      <c r="J12" s="121"/>
      <c r="K12" s="121">
        <v>202326</v>
      </c>
      <c r="L12" s="121">
        <v>743974</v>
      </c>
      <c r="M12" s="121">
        <f>SUM(N12,+U12)</f>
        <v>119794</v>
      </c>
      <c r="N12" s="121">
        <f>+SUM(O12:R12,T12)</f>
        <v>19915</v>
      </c>
      <c r="O12" s="121">
        <v>0</v>
      </c>
      <c r="P12" s="121">
        <v>0</v>
      </c>
      <c r="Q12" s="121">
        <v>0</v>
      </c>
      <c r="R12" s="121">
        <v>19904</v>
      </c>
      <c r="S12" s="121"/>
      <c r="T12" s="121">
        <v>11</v>
      </c>
      <c r="U12" s="121">
        <v>99879</v>
      </c>
      <c r="V12" s="121">
        <f>+SUM(D12,M12)</f>
        <v>1335061</v>
      </c>
      <c r="W12" s="121">
        <f>+SUM(E12,N12)</f>
        <v>491208</v>
      </c>
      <c r="X12" s="121">
        <f>+SUM(F12,O12)</f>
        <v>0</v>
      </c>
      <c r="Y12" s="121">
        <f>+SUM(G12,P12)</f>
        <v>345</v>
      </c>
      <c r="Z12" s="121">
        <f>+SUM(H12,Q12)</f>
        <v>0</v>
      </c>
      <c r="AA12" s="121">
        <f>+SUM(I12,R12)</f>
        <v>288526</v>
      </c>
      <c r="AB12" s="121">
        <f>+SUM(J12,S12)</f>
        <v>0</v>
      </c>
      <c r="AC12" s="121">
        <f>+SUM(K12,T12)</f>
        <v>202337</v>
      </c>
      <c r="AD12" s="121">
        <f>+SUM(L12,U12)</f>
        <v>843853</v>
      </c>
      <c r="AE12" s="209" t="s">
        <v>326</v>
      </c>
      <c r="AF12" s="208"/>
    </row>
    <row r="13" spans="1:32" s="136" customFormat="1" ht="13.5" customHeight="1" x14ac:dyDescent="0.15">
      <c r="A13" s="119" t="s">
        <v>27</v>
      </c>
      <c r="B13" s="120" t="s">
        <v>341</v>
      </c>
      <c r="C13" s="119" t="s">
        <v>342</v>
      </c>
      <c r="D13" s="121">
        <f>SUM(E13,+L13)</f>
        <v>2855337</v>
      </c>
      <c r="E13" s="121">
        <f>+SUM(F13:I13,K13)</f>
        <v>259057</v>
      </c>
      <c r="F13" s="121">
        <v>0</v>
      </c>
      <c r="G13" s="121">
        <v>1674</v>
      </c>
      <c r="H13" s="121">
        <v>0</v>
      </c>
      <c r="I13" s="121">
        <v>226810</v>
      </c>
      <c r="J13" s="121"/>
      <c r="K13" s="121">
        <v>30573</v>
      </c>
      <c r="L13" s="121">
        <v>2596280</v>
      </c>
      <c r="M13" s="121">
        <f>SUM(N13,+U13)</f>
        <v>98805</v>
      </c>
      <c r="N13" s="121">
        <f>+SUM(O13:R13,T13)</f>
        <v>14362</v>
      </c>
      <c r="O13" s="121">
        <v>0</v>
      </c>
      <c r="P13" s="121">
        <v>0</v>
      </c>
      <c r="Q13" s="121">
        <v>0</v>
      </c>
      <c r="R13" s="121">
        <v>14362</v>
      </c>
      <c r="S13" s="121"/>
      <c r="T13" s="121">
        <v>0</v>
      </c>
      <c r="U13" s="121">
        <v>84443</v>
      </c>
      <c r="V13" s="121">
        <f>+SUM(D13,M13)</f>
        <v>2954142</v>
      </c>
      <c r="W13" s="121">
        <f>+SUM(E13,N13)</f>
        <v>273419</v>
      </c>
      <c r="X13" s="121">
        <f>+SUM(F13,O13)</f>
        <v>0</v>
      </c>
      <c r="Y13" s="121">
        <f>+SUM(G13,P13)</f>
        <v>1674</v>
      </c>
      <c r="Z13" s="121">
        <f>+SUM(H13,Q13)</f>
        <v>0</v>
      </c>
      <c r="AA13" s="121">
        <f>+SUM(I13,R13)</f>
        <v>241172</v>
      </c>
      <c r="AB13" s="121">
        <f>+SUM(J13,S13)</f>
        <v>0</v>
      </c>
      <c r="AC13" s="121">
        <f>+SUM(K13,T13)</f>
        <v>30573</v>
      </c>
      <c r="AD13" s="121">
        <f>+SUM(L13,U13)</f>
        <v>2680723</v>
      </c>
      <c r="AE13" s="209" t="s">
        <v>326</v>
      </c>
      <c r="AF13" s="208"/>
    </row>
    <row r="14" spans="1:32" s="136" customFormat="1" ht="13.5" customHeight="1" x14ac:dyDescent="0.15">
      <c r="A14" s="119" t="s">
        <v>27</v>
      </c>
      <c r="B14" s="120" t="s">
        <v>343</v>
      </c>
      <c r="C14" s="119" t="s">
        <v>344</v>
      </c>
      <c r="D14" s="121">
        <f>SUM(E14,+L14)</f>
        <v>1045573</v>
      </c>
      <c r="E14" s="121">
        <f>+SUM(F14:I14,K14)</f>
        <v>335415</v>
      </c>
      <c r="F14" s="121">
        <v>0</v>
      </c>
      <c r="G14" s="121">
        <v>0</v>
      </c>
      <c r="H14" s="121">
        <v>43000</v>
      </c>
      <c r="I14" s="121">
        <v>262807</v>
      </c>
      <c r="J14" s="121"/>
      <c r="K14" s="121">
        <v>29608</v>
      </c>
      <c r="L14" s="121">
        <v>710158</v>
      </c>
      <c r="M14" s="121">
        <f>SUM(N14,+U14)</f>
        <v>48861</v>
      </c>
      <c r="N14" s="121">
        <f>+SUM(O14:R14,T14)</f>
        <v>25464</v>
      </c>
      <c r="O14" s="121">
        <v>0</v>
      </c>
      <c r="P14" s="121">
        <v>0</v>
      </c>
      <c r="Q14" s="121">
        <v>0</v>
      </c>
      <c r="R14" s="121">
        <v>0</v>
      </c>
      <c r="S14" s="121"/>
      <c r="T14" s="121">
        <v>25464</v>
      </c>
      <c r="U14" s="121">
        <v>23397</v>
      </c>
      <c r="V14" s="121">
        <f>+SUM(D14,M14)</f>
        <v>1094434</v>
      </c>
      <c r="W14" s="121">
        <f>+SUM(E14,N14)</f>
        <v>360879</v>
      </c>
      <c r="X14" s="121">
        <f>+SUM(F14,O14)</f>
        <v>0</v>
      </c>
      <c r="Y14" s="121">
        <f>+SUM(G14,P14)</f>
        <v>0</v>
      </c>
      <c r="Z14" s="121">
        <f>+SUM(H14,Q14)</f>
        <v>43000</v>
      </c>
      <c r="AA14" s="121">
        <f>+SUM(I14,R14)</f>
        <v>262807</v>
      </c>
      <c r="AB14" s="121">
        <f>+SUM(J14,S14)</f>
        <v>0</v>
      </c>
      <c r="AC14" s="121">
        <f>+SUM(K14,T14)</f>
        <v>55072</v>
      </c>
      <c r="AD14" s="121">
        <f>+SUM(L14,U14)</f>
        <v>733555</v>
      </c>
      <c r="AE14" s="209" t="s">
        <v>326</v>
      </c>
      <c r="AF14" s="208"/>
    </row>
    <row r="15" spans="1:32" s="136" customFormat="1" ht="13.5" customHeight="1" x14ac:dyDescent="0.15">
      <c r="A15" s="119" t="s">
        <v>27</v>
      </c>
      <c r="B15" s="120" t="s">
        <v>345</v>
      </c>
      <c r="C15" s="119" t="s">
        <v>346</v>
      </c>
      <c r="D15" s="121">
        <f>SUM(E15,+L15)</f>
        <v>1281375</v>
      </c>
      <c r="E15" s="121">
        <f>+SUM(F15:I15,K15)</f>
        <v>55952</v>
      </c>
      <c r="F15" s="121">
        <v>0</v>
      </c>
      <c r="G15" s="121">
        <v>0</v>
      </c>
      <c r="H15" s="121">
        <v>0</v>
      </c>
      <c r="I15" s="121">
        <v>18340</v>
      </c>
      <c r="J15" s="121"/>
      <c r="K15" s="121">
        <v>37612</v>
      </c>
      <c r="L15" s="121">
        <v>1225423</v>
      </c>
      <c r="M15" s="121">
        <f>SUM(N15,+U15)</f>
        <v>125683</v>
      </c>
      <c r="N15" s="121">
        <f>+SUM(O15:R15,T15)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/>
      <c r="T15" s="121">
        <v>0</v>
      </c>
      <c r="U15" s="121">
        <v>125683</v>
      </c>
      <c r="V15" s="121">
        <f>+SUM(D15,M15)</f>
        <v>1407058</v>
      </c>
      <c r="W15" s="121">
        <f>+SUM(E15,N15)</f>
        <v>55952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18340</v>
      </c>
      <c r="AB15" s="121">
        <f>+SUM(J15,S15)</f>
        <v>0</v>
      </c>
      <c r="AC15" s="121">
        <f>+SUM(K15,T15)</f>
        <v>37612</v>
      </c>
      <c r="AD15" s="121">
        <f>+SUM(L15,U15)</f>
        <v>1351106</v>
      </c>
      <c r="AE15" s="209" t="s">
        <v>326</v>
      </c>
      <c r="AF15" s="208"/>
    </row>
    <row r="16" spans="1:32" s="136" customFormat="1" ht="13.5" customHeight="1" x14ac:dyDescent="0.15">
      <c r="A16" s="119" t="s">
        <v>27</v>
      </c>
      <c r="B16" s="120" t="s">
        <v>349</v>
      </c>
      <c r="C16" s="119" t="s">
        <v>350</v>
      </c>
      <c r="D16" s="121">
        <f>SUM(E16,+L16)</f>
        <v>918424</v>
      </c>
      <c r="E16" s="121">
        <f>+SUM(F16:I16,K16)</f>
        <v>176936</v>
      </c>
      <c r="F16" s="121">
        <v>0</v>
      </c>
      <c r="G16" s="121">
        <v>0</v>
      </c>
      <c r="H16" s="121">
        <v>0</v>
      </c>
      <c r="I16" s="121">
        <v>167625</v>
      </c>
      <c r="J16" s="121"/>
      <c r="K16" s="121">
        <v>9311</v>
      </c>
      <c r="L16" s="121">
        <v>741488</v>
      </c>
      <c r="M16" s="121">
        <f>SUM(N16,+U16)</f>
        <v>80101</v>
      </c>
      <c r="N16" s="121">
        <f>+SUM(O16:R16,T16)</f>
        <v>10804</v>
      </c>
      <c r="O16" s="121">
        <v>0</v>
      </c>
      <c r="P16" s="121">
        <v>0</v>
      </c>
      <c r="Q16" s="121">
        <v>0</v>
      </c>
      <c r="R16" s="121">
        <v>10804</v>
      </c>
      <c r="S16" s="121"/>
      <c r="T16" s="121">
        <v>0</v>
      </c>
      <c r="U16" s="121">
        <v>69297</v>
      </c>
      <c r="V16" s="121">
        <f>+SUM(D16,M16)</f>
        <v>998525</v>
      </c>
      <c r="W16" s="121">
        <f>+SUM(E16,N16)</f>
        <v>187740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178429</v>
      </c>
      <c r="AB16" s="121">
        <f>+SUM(J16,S16)</f>
        <v>0</v>
      </c>
      <c r="AC16" s="121">
        <f>+SUM(K16,T16)</f>
        <v>9311</v>
      </c>
      <c r="AD16" s="121">
        <f>+SUM(L16,U16)</f>
        <v>810785</v>
      </c>
      <c r="AE16" s="209" t="s">
        <v>326</v>
      </c>
      <c r="AF16" s="208"/>
    </row>
    <row r="17" spans="1:32" s="136" customFormat="1" ht="13.5" customHeight="1" x14ac:dyDescent="0.15">
      <c r="A17" s="119" t="s">
        <v>27</v>
      </c>
      <c r="B17" s="120" t="s">
        <v>351</v>
      </c>
      <c r="C17" s="119" t="s">
        <v>352</v>
      </c>
      <c r="D17" s="121">
        <f>SUM(E17,+L17)</f>
        <v>603803</v>
      </c>
      <c r="E17" s="121">
        <f>+SUM(F17:I17,K17)</f>
        <v>22533</v>
      </c>
      <c r="F17" s="121">
        <v>0</v>
      </c>
      <c r="G17" s="121">
        <v>0</v>
      </c>
      <c r="H17" s="121">
        <v>0</v>
      </c>
      <c r="I17" s="121">
        <v>10147</v>
      </c>
      <c r="J17" s="121"/>
      <c r="K17" s="121">
        <v>12386</v>
      </c>
      <c r="L17" s="121">
        <v>581270</v>
      </c>
      <c r="M17" s="121">
        <f>SUM(N17,+U17)</f>
        <v>22128</v>
      </c>
      <c r="N17" s="121">
        <f>+SUM(O17:R17,T17)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/>
      <c r="T17" s="121">
        <v>0</v>
      </c>
      <c r="U17" s="121">
        <v>22128</v>
      </c>
      <c r="V17" s="121">
        <f>+SUM(D17,M17)</f>
        <v>625931</v>
      </c>
      <c r="W17" s="121">
        <f>+SUM(E17,N17)</f>
        <v>22533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10147</v>
      </c>
      <c r="AB17" s="121">
        <f>+SUM(J17,S17)</f>
        <v>0</v>
      </c>
      <c r="AC17" s="121">
        <f>+SUM(K17,T17)</f>
        <v>12386</v>
      </c>
      <c r="AD17" s="121">
        <f>+SUM(L17,U17)</f>
        <v>603398</v>
      </c>
      <c r="AE17" s="209" t="s">
        <v>326</v>
      </c>
      <c r="AF17" s="208"/>
    </row>
    <row r="18" spans="1:32" s="136" customFormat="1" ht="13.5" customHeight="1" x14ac:dyDescent="0.15">
      <c r="A18" s="119" t="s">
        <v>27</v>
      </c>
      <c r="B18" s="120" t="s">
        <v>353</v>
      </c>
      <c r="C18" s="119" t="s">
        <v>354</v>
      </c>
      <c r="D18" s="121">
        <f>SUM(E18,+L18)</f>
        <v>1052865</v>
      </c>
      <c r="E18" s="121">
        <f>+SUM(F18:I18,K18)</f>
        <v>110236</v>
      </c>
      <c r="F18" s="121">
        <v>2500</v>
      </c>
      <c r="G18" s="121">
        <v>0</v>
      </c>
      <c r="H18" s="121">
        <v>0</v>
      </c>
      <c r="I18" s="121">
        <v>76835</v>
      </c>
      <c r="J18" s="121"/>
      <c r="K18" s="121">
        <v>30901</v>
      </c>
      <c r="L18" s="121">
        <v>942629</v>
      </c>
      <c r="M18" s="121">
        <f>SUM(N18,+U18)</f>
        <v>82716</v>
      </c>
      <c r="N18" s="121">
        <f>+SUM(O18:R18,T18)</f>
        <v>38498.5</v>
      </c>
      <c r="O18" s="121">
        <v>0</v>
      </c>
      <c r="P18" s="121">
        <v>0</v>
      </c>
      <c r="Q18" s="121">
        <v>0</v>
      </c>
      <c r="R18" s="121">
        <v>38498.5</v>
      </c>
      <c r="S18" s="121"/>
      <c r="T18" s="121">
        <v>0</v>
      </c>
      <c r="U18" s="121">
        <v>44217.5</v>
      </c>
      <c r="V18" s="121">
        <f>+SUM(D18,M18)</f>
        <v>1135581</v>
      </c>
      <c r="W18" s="121">
        <f>+SUM(E18,N18)</f>
        <v>148734.5</v>
      </c>
      <c r="X18" s="121">
        <f>+SUM(F18,O18)</f>
        <v>2500</v>
      </c>
      <c r="Y18" s="121">
        <f>+SUM(G18,P18)</f>
        <v>0</v>
      </c>
      <c r="Z18" s="121">
        <f>+SUM(H18,Q18)</f>
        <v>0</v>
      </c>
      <c r="AA18" s="121">
        <f>+SUM(I18,R18)</f>
        <v>115333.5</v>
      </c>
      <c r="AB18" s="121">
        <f>+SUM(J18,S18)</f>
        <v>0</v>
      </c>
      <c r="AC18" s="121">
        <f>+SUM(K18,T18)</f>
        <v>30901</v>
      </c>
      <c r="AD18" s="121">
        <f>+SUM(L18,U18)</f>
        <v>986846.5</v>
      </c>
      <c r="AE18" s="209" t="s">
        <v>326</v>
      </c>
      <c r="AF18" s="208"/>
    </row>
    <row r="19" spans="1:32" s="136" customFormat="1" ht="13.5" customHeight="1" x14ac:dyDescent="0.15">
      <c r="A19" s="119" t="s">
        <v>27</v>
      </c>
      <c r="B19" s="120" t="s">
        <v>355</v>
      </c>
      <c r="C19" s="119" t="s">
        <v>356</v>
      </c>
      <c r="D19" s="121">
        <f>SUM(E19,+L19)</f>
        <v>1205796</v>
      </c>
      <c r="E19" s="121">
        <f>+SUM(F19:I19,K19)</f>
        <v>3176</v>
      </c>
      <c r="F19" s="121">
        <v>0</v>
      </c>
      <c r="G19" s="121">
        <v>0</v>
      </c>
      <c r="H19" s="121">
        <v>0</v>
      </c>
      <c r="I19" s="121">
        <v>3176</v>
      </c>
      <c r="J19" s="121"/>
      <c r="K19" s="121">
        <v>0</v>
      </c>
      <c r="L19" s="121">
        <v>1202620</v>
      </c>
      <c r="M19" s="121">
        <f>SUM(N19,+U19)</f>
        <v>243976</v>
      </c>
      <c r="N19" s="121">
        <f>+SUM(O19:R19,T19)</f>
        <v>90</v>
      </c>
      <c r="O19" s="121">
        <v>0</v>
      </c>
      <c r="P19" s="121">
        <v>0</v>
      </c>
      <c r="Q19" s="121">
        <v>0</v>
      </c>
      <c r="R19" s="121">
        <v>0</v>
      </c>
      <c r="S19" s="121"/>
      <c r="T19" s="121">
        <v>90</v>
      </c>
      <c r="U19" s="121">
        <v>243886</v>
      </c>
      <c r="V19" s="121">
        <f>+SUM(D19,M19)</f>
        <v>1449772</v>
      </c>
      <c r="W19" s="121">
        <f>+SUM(E19,N19)</f>
        <v>3266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3176</v>
      </c>
      <c r="AB19" s="121">
        <f>+SUM(J19,S19)</f>
        <v>0</v>
      </c>
      <c r="AC19" s="121">
        <f>+SUM(K19,T19)</f>
        <v>90</v>
      </c>
      <c r="AD19" s="121">
        <f>+SUM(L19,U19)</f>
        <v>1446506</v>
      </c>
      <c r="AE19" s="209" t="s">
        <v>326</v>
      </c>
      <c r="AF19" s="208"/>
    </row>
    <row r="20" spans="1:32" s="136" customFormat="1" ht="13.5" customHeight="1" x14ac:dyDescent="0.15">
      <c r="A20" s="119" t="s">
        <v>27</v>
      </c>
      <c r="B20" s="120" t="s">
        <v>365</v>
      </c>
      <c r="C20" s="119" t="s">
        <v>366</v>
      </c>
      <c r="D20" s="121">
        <f>SUM(E20,+L20)</f>
        <v>324232</v>
      </c>
      <c r="E20" s="121">
        <f>+SUM(F20:I20,K20)</f>
        <v>0</v>
      </c>
      <c r="F20" s="121">
        <v>0</v>
      </c>
      <c r="G20" s="121">
        <v>0</v>
      </c>
      <c r="H20" s="121">
        <v>0</v>
      </c>
      <c r="I20" s="121">
        <v>0</v>
      </c>
      <c r="J20" s="121"/>
      <c r="K20" s="121">
        <v>0</v>
      </c>
      <c r="L20" s="121">
        <v>324232</v>
      </c>
      <c r="M20" s="121">
        <f>SUM(N20,+U20)</f>
        <v>38994</v>
      </c>
      <c r="N20" s="121">
        <f>+SUM(O20:R20,T20)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1"/>
      <c r="T20" s="121">
        <v>0</v>
      </c>
      <c r="U20" s="121">
        <v>38994</v>
      </c>
      <c r="V20" s="121">
        <f>+SUM(D20,M20)</f>
        <v>363226</v>
      </c>
      <c r="W20" s="121">
        <f>+SUM(E20,N20)</f>
        <v>0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0</v>
      </c>
      <c r="AB20" s="121">
        <f>+SUM(J20,S20)</f>
        <v>0</v>
      </c>
      <c r="AC20" s="121">
        <f>+SUM(K20,T20)</f>
        <v>0</v>
      </c>
      <c r="AD20" s="121">
        <f>+SUM(L20,U20)</f>
        <v>363226</v>
      </c>
      <c r="AE20" s="209" t="s">
        <v>326</v>
      </c>
      <c r="AF20" s="208"/>
    </row>
    <row r="21" spans="1:32" s="136" customFormat="1" ht="13.5" customHeight="1" x14ac:dyDescent="0.15">
      <c r="A21" s="119" t="s">
        <v>27</v>
      </c>
      <c r="B21" s="120" t="s">
        <v>367</v>
      </c>
      <c r="C21" s="119" t="s">
        <v>368</v>
      </c>
      <c r="D21" s="121">
        <f>SUM(E21,+L21)</f>
        <v>239413</v>
      </c>
      <c r="E21" s="121">
        <f>+SUM(F21:I21,K21)</f>
        <v>11923</v>
      </c>
      <c r="F21" s="121">
        <v>0</v>
      </c>
      <c r="G21" s="121">
        <v>53</v>
      </c>
      <c r="H21" s="121">
        <v>0</v>
      </c>
      <c r="I21" s="121">
        <v>2085</v>
      </c>
      <c r="J21" s="121"/>
      <c r="K21" s="121">
        <v>9785</v>
      </c>
      <c r="L21" s="121">
        <v>227490</v>
      </c>
      <c r="M21" s="121">
        <f>SUM(N21,+U21)</f>
        <v>54936</v>
      </c>
      <c r="N21" s="121">
        <f>+SUM(O21:R21,T21)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1"/>
      <c r="T21" s="121">
        <v>0</v>
      </c>
      <c r="U21" s="121">
        <v>54936</v>
      </c>
      <c r="V21" s="121">
        <f>+SUM(D21,M21)</f>
        <v>294349</v>
      </c>
      <c r="W21" s="121">
        <f>+SUM(E21,N21)</f>
        <v>11923</v>
      </c>
      <c r="X21" s="121">
        <f>+SUM(F21,O21)</f>
        <v>0</v>
      </c>
      <c r="Y21" s="121">
        <f>+SUM(G21,P21)</f>
        <v>53</v>
      </c>
      <c r="Z21" s="121">
        <f>+SUM(H21,Q21)</f>
        <v>0</v>
      </c>
      <c r="AA21" s="121">
        <f>+SUM(I21,R21)</f>
        <v>2085</v>
      </c>
      <c r="AB21" s="121">
        <f>+SUM(J21,S21)</f>
        <v>0</v>
      </c>
      <c r="AC21" s="121">
        <f>+SUM(K21,T21)</f>
        <v>9785</v>
      </c>
      <c r="AD21" s="121">
        <f>+SUM(L21,U21)</f>
        <v>282426</v>
      </c>
      <c r="AE21" s="209" t="s">
        <v>326</v>
      </c>
      <c r="AF21" s="208"/>
    </row>
    <row r="22" spans="1:32" s="136" customFormat="1" ht="13.5" customHeight="1" x14ac:dyDescent="0.15">
      <c r="A22" s="119" t="s">
        <v>27</v>
      </c>
      <c r="B22" s="120" t="s">
        <v>369</v>
      </c>
      <c r="C22" s="119" t="s">
        <v>370</v>
      </c>
      <c r="D22" s="121">
        <f>SUM(E22,+L22)</f>
        <v>140918</v>
      </c>
      <c r="E22" s="121">
        <f>+SUM(F22:I22,K22)</f>
        <v>316</v>
      </c>
      <c r="F22" s="121">
        <v>0</v>
      </c>
      <c r="G22" s="121">
        <v>0</v>
      </c>
      <c r="H22" s="121">
        <v>0</v>
      </c>
      <c r="I22" s="121">
        <v>0</v>
      </c>
      <c r="J22" s="121"/>
      <c r="K22" s="121">
        <v>316</v>
      </c>
      <c r="L22" s="121">
        <v>140602</v>
      </c>
      <c r="M22" s="121">
        <f>SUM(N22,+U22)</f>
        <v>53368</v>
      </c>
      <c r="N22" s="121">
        <f>+SUM(O22:R22,T22)</f>
        <v>12</v>
      </c>
      <c r="O22" s="121">
        <v>0</v>
      </c>
      <c r="P22" s="121">
        <v>0</v>
      </c>
      <c r="Q22" s="121">
        <v>0</v>
      </c>
      <c r="R22" s="121">
        <v>0</v>
      </c>
      <c r="S22" s="121"/>
      <c r="T22" s="121">
        <v>12</v>
      </c>
      <c r="U22" s="121">
        <v>53356</v>
      </c>
      <c r="V22" s="121">
        <f>+SUM(D22,M22)</f>
        <v>194286</v>
      </c>
      <c r="W22" s="121">
        <f>+SUM(E22,N22)</f>
        <v>328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0</v>
      </c>
      <c r="AB22" s="121">
        <f>+SUM(J22,S22)</f>
        <v>0</v>
      </c>
      <c r="AC22" s="121">
        <f>+SUM(K22,T22)</f>
        <v>328</v>
      </c>
      <c r="AD22" s="121">
        <f>+SUM(L22,U22)</f>
        <v>193958</v>
      </c>
      <c r="AE22" s="209" t="s">
        <v>326</v>
      </c>
      <c r="AF22" s="208"/>
    </row>
    <row r="23" spans="1:32" s="136" customFormat="1" ht="13.5" customHeight="1" x14ac:dyDescent="0.15">
      <c r="A23" s="119" t="s">
        <v>27</v>
      </c>
      <c r="B23" s="120" t="s">
        <v>372</v>
      </c>
      <c r="C23" s="119" t="s">
        <v>373</v>
      </c>
      <c r="D23" s="121">
        <f>SUM(E23,+L23)</f>
        <v>278264</v>
      </c>
      <c r="E23" s="121">
        <f>+SUM(F23:I23,K23)</f>
        <v>0</v>
      </c>
      <c r="F23" s="121">
        <v>0</v>
      </c>
      <c r="G23" s="121">
        <v>0</v>
      </c>
      <c r="H23" s="121">
        <v>0</v>
      </c>
      <c r="I23" s="121">
        <v>0</v>
      </c>
      <c r="J23" s="121"/>
      <c r="K23" s="121">
        <v>0</v>
      </c>
      <c r="L23" s="121">
        <v>278264</v>
      </c>
      <c r="M23" s="121">
        <f>SUM(N23,+U23)</f>
        <v>78055</v>
      </c>
      <c r="N23" s="121">
        <f>+SUM(O23:R23,T23)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1"/>
      <c r="T23" s="121">
        <v>0</v>
      </c>
      <c r="U23" s="121">
        <v>78055</v>
      </c>
      <c r="V23" s="121">
        <f>+SUM(D23,M23)</f>
        <v>356319</v>
      </c>
      <c r="W23" s="121">
        <f>+SUM(E23,N23)</f>
        <v>0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0</v>
      </c>
      <c r="AB23" s="121">
        <f>+SUM(J23,S23)</f>
        <v>0</v>
      </c>
      <c r="AC23" s="121">
        <f>+SUM(K23,T23)</f>
        <v>0</v>
      </c>
      <c r="AD23" s="121">
        <f>+SUM(L23,U23)</f>
        <v>356319</v>
      </c>
      <c r="AE23" s="209" t="s">
        <v>326</v>
      </c>
      <c r="AF23" s="208"/>
    </row>
    <row r="24" spans="1:32" s="136" customFormat="1" ht="13.5" customHeight="1" x14ac:dyDescent="0.15">
      <c r="A24" s="119" t="s">
        <v>27</v>
      </c>
      <c r="B24" s="120" t="s">
        <v>375</v>
      </c>
      <c r="C24" s="119" t="s">
        <v>376</v>
      </c>
      <c r="D24" s="121">
        <f>SUM(E24,+L24)</f>
        <v>86217</v>
      </c>
      <c r="E24" s="121">
        <f>+SUM(F24:I24,K24)</f>
        <v>0</v>
      </c>
      <c r="F24" s="121">
        <v>0</v>
      </c>
      <c r="G24" s="121">
        <v>0</v>
      </c>
      <c r="H24" s="121">
        <v>0</v>
      </c>
      <c r="I24" s="121">
        <v>0</v>
      </c>
      <c r="J24" s="121"/>
      <c r="K24" s="121">
        <v>0</v>
      </c>
      <c r="L24" s="121">
        <v>86217</v>
      </c>
      <c r="M24" s="121">
        <f>SUM(N24,+U24)</f>
        <v>33549</v>
      </c>
      <c r="N24" s="121">
        <f>+SUM(O24:R24,T24)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1"/>
      <c r="T24" s="121">
        <v>0</v>
      </c>
      <c r="U24" s="121">
        <v>33549</v>
      </c>
      <c r="V24" s="121">
        <f>+SUM(D24,M24)</f>
        <v>119766</v>
      </c>
      <c r="W24" s="121">
        <f>+SUM(E24,N24)</f>
        <v>0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0</v>
      </c>
      <c r="AB24" s="121">
        <f>+SUM(J24,S24)</f>
        <v>0</v>
      </c>
      <c r="AC24" s="121">
        <f>+SUM(K24,T24)</f>
        <v>0</v>
      </c>
      <c r="AD24" s="121">
        <f>+SUM(L24,U24)</f>
        <v>119766</v>
      </c>
      <c r="AE24" s="209" t="s">
        <v>326</v>
      </c>
      <c r="AF24" s="208"/>
    </row>
    <row r="25" spans="1:32" s="136" customFormat="1" ht="13.5" customHeight="1" x14ac:dyDescent="0.15">
      <c r="A25" s="119" t="s">
        <v>27</v>
      </c>
      <c r="B25" s="120" t="s">
        <v>377</v>
      </c>
      <c r="C25" s="119" t="s">
        <v>378</v>
      </c>
      <c r="D25" s="121">
        <f>SUM(E25,+L25)</f>
        <v>149142</v>
      </c>
      <c r="E25" s="121">
        <f>+SUM(F25:I25,K25)</f>
        <v>656</v>
      </c>
      <c r="F25" s="121">
        <v>0</v>
      </c>
      <c r="G25" s="121">
        <v>0</v>
      </c>
      <c r="H25" s="121">
        <v>0</v>
      </c>
      <c r="I25" s="121">
        <v>623</v>
      </c>
      <c r="J25" s="121"/>
      <c r="K25" s="121">
        <v>33</v>
      </c>
      <c r="L25" s="121">
        <v>148486</v>
      </c>
      <c r="M25" s="121">
        <f>SUM(N25,+U25)</f>
        <v>37423</v>
      </c>
      <c r="N25" s="121">
        <f>+SUM(O25:R25,T25)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1"/>
      <c r="T25" s="121">
        <v>0</v>
      </c>
      <c r="U25" s="121">
        <v>37423</v>
      </c>
      <c r="V25" s="121">
        <f>+SUM(D25,M25)</f>
        <v>186565</v>
      </c>
      <c r="W25" s="121">
        <f>+SUM(E25,N25)</f>
        <v>656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623</v>
      </c>
      <c r="AB25" s="121">
        <f>+SUM(J25,S25)</f>
        <v>0</v>
      </c>
      <c r="AC25" s="121">
        <f>+SUM(K25,T25)</f>
        <v>33</v>
      </c>
      <c r="AD25" s="121">
        <f>+SUM(L25,U25)</f>
        <v>185909</v>
      </c>
      <c r="AE25" s="209" t="s">
        <v>326</v>
      </c>
      <c r="AF25" s="208"/>
    </row>
    <row r="26" spans="1:32" s="136" customFormat="1" ht="13.5" customHeight="1" x14ac:dyDescent="0.15">
      <c r="A26" s="119" t="s">
        <v>27</v>
      </c>
      <c r="B26" s="120" t="s">
        <v>379</v>
      </c>
      <c r="C26" s="119" t="s">
        <v>380</v>
      </c>
      <c r="D26" s="121">
        <f>SUM(E26,+L26)</f>
        <v>138324</v>
      </c>
      <c r="E26" s="121">
        <f>+SUM(F26:I26,K26)</f>
        <v>883</v>
      </c>
      <c r="F26" s="121">
        <v>0</v>
      </c>
      <c r="G26" s="121">
        <v>0</v>
      </c>
      <c r="H26" s="121">
        <v>0</v>
      </c>
      <c r="I26" s="121">
        <v>0</v>
      </c>
      <c r="J26" s="121"/>
      <c r="K26" s="121">
        <v>883</v>
      </c>
      <c r="L26" s="121">
        <v>137441</v>
      </c>
      <c r="M26" s="121">
        <f>SUM(N26,+U26)</f>
        <v>44471</v>
      </c>
      <c r="N26" s="121">
        <f>+SUM(O26:R26,T26)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1"/>
      <c r="T26" s="121">
        <v>0</v>
      </c>
      <c r="U26" s="121">
        <v>44471</v>
      </c>
      <c r="V26" s="121">
        <f>+SUM(D26,M26)</f>
        <v>182795</v>
      </c>
      <c r="W26" s="121">
        <f>+SUM(E26,N26)</f>
        <v>883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0</v>
      </c>
      <c r="AB26" s="121">
        <f>+SUM(J26,S26)</f>
        <v>0</v>
      </c>
      <c r="AC26" s="121">
        <f>+SUM(K26,T26)</f>
        <v>883</v>
      </c>
      <c r="AD26" s="121">
        <f>+SUM(L26,U26)</f>
        <v>181912</v>
      </c>
      <c r="AE26" s="209" t="s">
        <v>326</v>
      </c>
      <c r="AF26" s="208"/>
    </row>
    <row r="27" spans="1:32" s="136" customFormat="1" ht="13.5" customHeight="1" x14ac:dyDescent="0.15">
      <c r="A27" s="119" t="s">
        <v>27</v>
      </c>
      <c r="B27" s="120" t="s">
        <v>333</v>
      </c>
      <c r="C27" s="119" t="s">
        <v>334</v>
      </c>
      <c r="D27" s="121">
        <f>SUM(E27,+L27)</f>
        <v>733955</v>
      </c>
      <c r="E27" s="121">
        <f>+SUM(F27:I27,K27)</f>
        <v>733955</v>
      </c>
      <c r="F27" s="121">
        <v>56157</v>
      </c>
      <c r="G27" s="121">
        <v>0</v>
      </c>
      <c r="H27" s="121">
        <v>0</v>
      </c>
      <c r="I27" s="121">
        <v>424272</v>
      </c>
      <c r="J27" s="121">
        <v>1370648</v>
      </c>
      <c r="K27" s="121">
        <v>253526</v>
      </c>
      <c r="L27" s="121">
        <v>0</v>
      </c>
      <c r="M27" s="121">
        <f>SUM(N27,+U27)</f>
        <v>63946</v>
      </c>
      <c r="N27" s="121">
        <f>+SUM(O27:R27,T27)</f>
        <v>63946</v>
      </c>
      <c r="O27" s="121">
        <v>6799</v>
      </c>
      <c r="P27" s="121">
        <v>0</v>
      </c>
      <c r="Q27" s="121">
        <v>0</v>
      </c>
      <c r="R27" s="121">
        <v>44386</v>
      </c>
      <c r="S27" s="121">
        <v>214763</v>
      </c>
      <c r="T27" s="121">
        <v>12761</v>
      </c>
      <c r="U27" s="121">
        <v>0</v>
      </c>
      <c r="V27" s="121">
        <f>+SUM(D27,M27)</f>
        <v>797901</v>
      </c>
      <c r="W27" s="121">
        <f>+SUM(E27,N27)</f>
        <v>797901</v>
      </c>
      <c r="X27" s="121">
        <f>+SUM(F27,O27)</f>
        <v>62956</v>
      </c>
      <c r="Y27" s="121">
        <f>+SUM(G27,P27)</f>
        <v>0</v>
      </c>
      <c r="Z27" s="121">
        <f>+SUM(H27,Q27)</f>
        <v>0</v>
      </c>
      <c r="AA27" s="121">
        <f>+SUM(I27,R27)</f>
        <v>468658</v>
      </c>
      <c r="AB27" s="121">
        <f>+SUM(J27,S27)</f>
        <v>1585411</v>
      </c>
      <c r="AC27" s="121">
        <f>+SUM(K27,T27)</f>
        <v>266287</v>
      </c>
      <c r="AD27" s="121">
        <f>+SUM(L27,U27)</f>
        <v>0</v>
      </c>
      <c r="AE27" s="209" t="s">
        <v>326</v>
      </c>
      <c r="AF27" s="208"/>
    </row>
    <row r="28" spans="1:32" s="136" customFormat="1" ht="13.5" customHeight="1" x14ac:dyDescent="0.15">
      <c r="A28" s="119" t="s">
        <v>27</v>
      </c>
      <c r="B28" s="120" t="s">
        <v>357</v>
      </c>
      <c r="C28" s="119" t="s">
        <v>371</v>
      </c>
      <c r="D28" s="121">
        <f>SUM(E28,+L28)</f>
        <v>0</v>
      </c>
      <c r="E28" s="121">
        <f>+SUM(F28:I28,K28)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0</v>
      </c>
      <c r="L28" s="121">
        <v>0</v>
      </c>
      <c r="M28" s="121">
        <f>SUM(N28,+U28)</f>
        <v>107033</v>
      </c>
      <c r="N28" s="121">
        <f>+SUM(O28:R28,T28)</f>
        <v>86606</v>
      </c>
      <c r="O28" s="121">
        <v>0</v>
      </c>
      <c r="P28" s="121">
        <v>0</v>
      </c>
      <c r="Q28" s="121">
        <v>0</v>
      </c>
      <c r="R28" s="121">
        <v>86606</v>
      </c>
      <c r="S28" s="121">
        <v>346782</v>
      </c>
      <c r="T28" s="121">
        <v>0</v>
      </c>
      <c r="U28" s="121">
        <v>20427</v>
      </c>
      <c r="V28" s="121">
        <f>+SUM(D28,M28)</f>
        <v>107033</v>
      </c>
      <c r="W28" s="121">
        <f>+SUM(E28,N28)</f>
        <v>86606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86606</v>
      </c>
      <c r="AB28" s="121">
        <f>+SUM(J28,S28)</f>
        <v>346782</v>
      </c>
      <c r="AC28" s="121">
        <f>+SUM(K28,T28)</f>
        <v>0</v>
      </c>
      <c r="AD28" s="121">
        <f>+SUM(L28,U28)</f>
        <v>20427</v>
      </c>
      <c r="AE28" s="209" t="s">
        <v>326</v>
      </c>
      <c r="AF28" s="208"/>
    </row>
    <row r="29" spans="1:32" s="136" customFormat="1" ht="13.5" customHeight="1" x14ac:dyDescent="0.15">
      <c r="A29" s="119" t="s">
        <v>27</v>
      </c>
      <c r="B29" s="120" t="s">
        <v>359</v>
      </c>
      <c r="C29" s="119" t="s">
        <v>360</v>
      </c>
      <c r="D29" s="121">
        <f>SUM(E29,+L29)</f>
        <v>291972</v>
      </c>
      <c r="E29" s="121">
        <f>+SUM(F29:I29,K29)</f>
        <v>233304</v>
      </c>
      <c r="F29" s="121">
        <v>0</v>
      </c>
      <c r="G29" s="121">
        <v>0</v>
      </c>
      <c r="H29" s="121">
        <v>0</v>
      </c>
      <c r="I29" s="121">
        <v>233304</v>
      </c>
      <c r="J29" s="121">
        <v>933111</v>
      </c>
      <c r="K29" s="121">
        <v>0</v>
      </c>
      <c r="L29" s="121">
        <v>58668</v>
      </c>
      <c r="M29" s="121">
        <f>SUM(N29,+U29)</f>
        <v>0</v>
      </c>
      <c r="N29" s="121">
        <f>+SUM(O29:R29,T29)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1">
        <v>0</v>
      </c>
      <c r="T29" s="121">
        <v>0</v>
      </c>
      <c r="U29" s="121">
        <v>0</v>
      </c>
      <c r="V29" s="121">
        <f>+SUM(D29,M29)</f>
        <v>291972</v>
      </c>
      <c r="W29" s="121">
        <f>+SUM(E29,N29)</f>
        <v>233304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233304</v>
      </c>
      <c r="AB29" s="121">
        <f>+SUM(J29,S29)</f>
        <v>933111</v>
      </c>
      <c r="AC29" s="121">
        <f>+SUM(K29,T29)</f>
        <v>0</v>
      </c>
      <c r="AD29" s="121">
        <f>+SUM(L29,U29)</f>
        <v>58668</v>
      </c>
      <c r="AE29" s="209" t="s">
        <v>326</v>
      </c>
      <c r="AF29" s="208"/>
    </row>
    <row r="30" spans="1:32" s="136" customFormat="1" ht="13.5" customHeight="1" x14ac:dyDescent="0.15">
      <c r="A30" s="119" t="s">
        <v>27</v>
      </c>
      <c r="B30" s="120" t="s">
        <v>347</v>
      </c>
      <c r="C30" s="119" t="s">
        <v>348</v>
      </c>
      <c r="D30" s="121">
        <f>SUM(E30,+L30)</f>
        <v>1560033</v>
      </c>
      <c r="E30" s="121">
        <f>+SUM(F30:I30,K30)</f>
        <v>1558953</v>
      </c>
      <c r="F30" s="121">
        <v>343653</v>
      </c>
      <c r="G30" s="121">
        <v>0</v>
      </c>
      <c r="H30" s="121">
        <v>769600</v>
      </c>
      <c r="I30" s="121">
        <v>272544</v>
      </c>
      <c r="J30" s="121">
        <v>532408</v>
      </c>
      <c r="K30" s="121">
        <v>173156</v>
      </c>
      <c r="L30" s="121">
        <v>1080</v>
      </c>
      <c r="M30" s="121">
        <f>SUM(N30,+U30)</f>
        <v>157769</v>
      </c>
      <c r="N30" s="121">
        <f>+SUM(O30:R30,T30)</f>
        <v>92101</v>
      </c>
      <c r="O30" s="121">
        <v>0</v>
      </c>
      <c r="P30" s="121">
        <v>0</v>
      </c>
      <c r="Q30" s="121">
        <v>0</v>
      </c>
      <c r="R30" s="121">
        <v>92004</v>
      </c>
      <c r="S30" s="121">
        <v>142754</v>
      </c>
      <c r="T30" s="121">
        <v>97</v>
      </c>
      <c r="U30" s="121">
        <v>65668</v>
      </c>
      <c r="V30" s="121">
        <f>+SUM(D30,M30)</f>
        <v>1717802</v>
      </c>
      <c r="W30" s="121">
        <f>+SUM(E30,N30)</f>
        <v>1651054</v>
      </c>
      <c r="X30" s="121">
        <f>+SUM(F30,O30)</f>
        <v>343653</v>
      </c>
      <c r="Y30" s="121">
        <f>+SUM(G30,P30)</f>
        <v>0</v>
      </c>
      <c r="Z30" s="121">
        <f>+SUM(H30,Q30)</f>
        <v>769600</v>
      </c>
      <c r="AA30" s="121">
        <f>+SUM(I30,R30)</f>
        <v>364548</v>
      </c>
      <c r="AB30" s="121">
        <f>+SUM(J30,S30)</f>
        <v>675162</v>
      </c>
      <c r="AC30" s="121">
        <f>+SUM(K30,T30)</f>
        <v>173253</v>
      </c>
      <c r="AD30" s="121">
        <f>+SUM(L30,U30)</f>
        <v>66748</v>
      </c>
      <c r="AE30" s="209" t="s">
        <v>326</v>
      </c>
      <c r="AF30" s="208"/>
    </row>
    <row r="31" spans="1:32" s="136" customFormat="1" ht="13.5" customHeight="1" x14ac:dyDescent="0.15">
      <c r="A31" s="119" t="s">
        <v>27</v>
      </c>
      <c r="B31" s="120" t="s">
        <v>361</v>
      </c>
      <c r="C31" s="119" t="s">
        <v>374</v>
      </c>
      <c r="D31" s="121">
        <f>SUM(E31,+L31)</f>
        <v>95139</v>
      </c>
      <c r="E31" s="121">
        <f>+SUM(F31:I31,K31)</f>
        <v>33023</v>
      </c>
      <c r="F31" s="121">
        <v>0</v>
      </c>
      <c r="G31" s="121">
        <v>0</v>
      </c>
      <c r="H31" s="121">
        <v>0</v>
      </c>
      <c r="I31" s="121">
        <v>33023</v>
      </c>
      <c r="J31" s="121">
        <v>245543</v>
      </c>
      <c r="K31" s="121">
        <v>0</v>
      </c>
      <c r="L31" s="121">
        <v>62116</v>
      </c>
      <c r="M31" s="121">
        <f>SUM(N31,+U31)</f>
        <v>22543</v>
      </c>
      <c r="N31" s="121">
        <f>+SUM(O31:R31,T31)</f>
        <v>20894</v>
      </c>
      <c r="O31" s="121">
        <v>0</v>
      </c>
      <c r="P31" s="121">
        <v>0</v>
      </c>
      <c r="Q31" s="121">
        <v>0</v>
      </c>
      <c r="R31" s="121">
        <v>20894</v>
      </c>
      <c r="S31" s="121">
        <v>193498</v>
      </c>
      <c r="T31" s="121">
        <v>0</v>
      </c>
      <c r="U31" s="121">
        <v>1649</v>
      </c>
      <c r="V31" s="121">
        <f>+SUM(D31,M31)</f>
        <v>117682</v>
      </c>
      <c r="W31" s="121">
        <f>+SUM(E31,N31)</f>
        <v>53917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53917</v>
      </c>
      <c r="AB31" s="121">
        <f>+SUM(J31,S31)</f>
        <v>439041</v>
      </c>
      <c r="AC31" s="121">
        <f>+SUM(K31,T31)</f>
        <v>0</v>
      </c>
      <c r="AD31" s="121">
        <f>+SUM(L31,U31)</f>
        <v>63765</v>
      </c>
      <c r="AE31" s="209" t="s">
        <v>326</v>
      </c>
      <c r="AF31" s="208"/>
    </row>
    <row r="32" spans="1:32" s="136" customFormat="1" ht="13.5" customHeight="1" x14ac:dyDescent="0.15">
      <c r="A32" s="119" t="s">
        <v>27</v>
      </c>
      <c r="B32" s="120" t="s">
        <v>363</v>
      </c>
      <c r="C32" s="119" t="s">
        <v>364</v>
      </c>
      <c r="D32" s="121">
        <f>SUM(E32,+L32)</f>
        <v>608</v>
      </c>
      <c r="E32" s="121">
        <f>+SUM(F32:I32,K32)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2741</v>
      </c>
      <c r="K32" s="121">
        <v>0</v>
      </c>
      <c r="L32" s="121">
        <v>608</v>
      </c>
      <c r="M32" s="121">
        <f>SUM(N32,+U32)</f>
        <v>0</v>
      </c>
      <c r="N32" s="121">
        <f>+SUM(O32:R32,T32)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1">
        <v>0</v>
      </c>
      <c r="T32" s="121">
        <v>0</v>
      </c>
      <c r="U32" s="121">
        <v>0</v>
      </c>
      <c r="V32" s="121">
        <f>+SUM(D32,M32)</f>
        <v>608</v>
      </c>
      <c r="W32" s="121">
        <f>+SUM(E32,N32)</f>
        <v>0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0</v>
      </c>
      <c r="AB32" s="121">
        <f>+SUM(J32,S32)</f>
        <v>2741</v>
      </c>
      <c r="AC32" s="121">
        <f>+SUM(K32,T32)</f>
        <v>0</v>
      </c>
      <c r="AD32" s="121">
        <f>+SUM(L32,U32)</f>
        <v>608</v>
      </c>
      <c r="AE32" s="209" t="s">
        <v>326</v>
      </c>
      <c r="AF32" s="208"/>
    </row>
    <row r="33" spans="1:32" s="136" customFormat="1" ht="13.5" customHeight="1" x14ac:dyDescent="0.15">
      <c r="A33" s="119" t="s">
        <v>27</v>
      </c>
      <c r="B33" s="120" t="s">
        <v>339</v>
      </c>
      <c r="C33" s="119" t="s">
        <v>340</v>
      </c>
      <c r="D33" s="121">
        <f>SUM(E33,+L33)</f>
        <v>0</v>
      </c>
      <c r="E33" s="121">
        <f>+SUM(F33:I33,K33)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0</v>
      </c>
      <c r="L33" s="121">
        <v>0</v>
      </c>
      <c r="M33" s="121">
        <f>SUM(N33,+U33)</f>
        <v>0</v>
      </c>
      <c r="N33" s="121">
        <f>+SUM(O33:R33,T33)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1">
        <v>167198</v>
      </c>
      <c r="T33" s="121">
        <v>0</v>
      </c>
      <c r="U33" s="121">
        <v>0</v>
      </c>
      <c r="V33" s="121">
        <f>+SUM(D33,M33)</f>
        <v>0</v>
      </c>
      <c r="W33" s="121">
        <f>+SUM(E33,N33)</f>
        <v>0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0</v>
      </c>
      <c r="AB33" s="121">
        <f>+SUM(J33,S33)</f>
        <v>167198</v>
      </c>
      <c r="AC33" s="121">
        <f>+SUM(K33,T33)</f>
        <v>0</v>
      </c>
      <c r="AD33" s="121">
        <f>+SUM(L33,U33)</f>
        <v>0</v>
      </c>
      <c r="AE33" s="209" t="s">
        <v>326</v>
      </c>
      <c r="AF33" s="208"/>
    </row>
    <row r="34" spans="1:32" s="136" customFormat="1" ht="13.5" customHeight="1" x14ac:dyDescent="0.15">
      <c r="A34" s="119" t="s">
        <v>27</v>
      </c>
      <c r="B34" s="120" t="s">
        <v>329</v>
      </c>
      <c r="C34" s="119" t="s">
        <v>330</v>
      </c>
      <c r="D34" s="121">
        <f>SUM(E34,+L34)</f>
        <v>94594</v>
      </c>
      <c r="E34" s="121">
        <f>+SUM(F34:I34,K34)</f>
        <v>94594</v>
      </c>
      <c r="F34" s="121">
        <v>67635</v>
      </c>
      <c r="G34" s="121">
        <v>0</v>
      </c>
      <c r="H34" s="121">
        <v>0</v>
      </c>
      <c r="I34" s="121">
        <v>2294</v>
      </c>
      <c r="J34" s="121">
        <v>433125</v>
      </c>
      <c r="K34" s="121">
        <v>24665</v>
      </c>
      <c r="L34" s="121">
        <v>0</v>
      </c>
      <c r="M34" s="121">
        <f>SUM(N34,+U34)</f>
        <v>0</v>
      </c>
      <c r="N34" s="121">
        <f>+SUM(O34:R34,T34)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1">
        <v>0</v>
      </c>
      <c r="T34" s="121">
        <v>0</v>
      </c>
      <c r="U34" s="121">
        <v>0</v>
      </c>
      <c r="V34" s="121">
        <f>+SUM(D34,M34)</f>
        <v>94594</v>
      </c>
      <c r="W34" s="121">
        <f>+SUM(E34,N34)</f>
        <v>94594</v>
      </c>
      <c r="X34" s="121">
        <f>+SUM(F34,O34)</f>
        <v>67635</v>
      </c>
      <c r="Y34" s="121">
        <f>+SUM(G34,P34)</f>
        <v>0</v>
      </c>
      <c r="Z34" s="121">
        <f>+SUM(H34,Q34)</f>
        <v>0</v>
      </c>
      <c r="AA34" s="121">
        <f>+SUM(I34,R34)</f>
        <v>2294</v>
      </c>
      <c r="AB34" s="121">
        <f>+SUM(J34,S34)</f>
        <v>433125</v>
      </c>
      <c r="AC34" s="121">
        <f>+SUM(K34,T34)</f>
        <v>24665</v>
      </c>
      <c r="AD34" s="121">
        <f>+SUM(L34,U34)</f>
        <v>0</v>
      </c>
      <c r="AE34" s="209" t="s">
        <v>326</v>
      </c>
      <c r="AF34" s="208"/>
    </row>
    <row r="35" spans="1:32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208"/>
      <c r="AF35" s="208"/>
    </row>
    <row r="36" spans="1:32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208"/>
      <c r="AF36" s="208"/>
    </row>
    <row r="37" spans="1:32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208"/>
      <c r="AF37" s="208"/>
    </row>
    <row r="38" spans="1:32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208"/>
      <c r="AF38" s="208"/>
    </row>
    <row r="39" spans="1:32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208"/>
      <c r="AF39" s="208"/>
    </row>
    <row r="40" spans="1:32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208"/>
      <c r="AF40" s="208"/>
    </row>
    <row r="41" spans="1:32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208"/>
      <c r="AF41" s="208"/>
    </row>
    <row r="42" spans="1:32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208"/>
      <c r="AF42" s="208"/>
    </row>
    <row r="43" spans="1:32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208"/>
      <c r="AF43" s="208"/>
    </row>
    <row r="44" spans="1:32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208"/>
      <c r="AF44" s="208"/>
    </row>
    <row r="45" spans="1:32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208"/>
      <c r="AF45" s="208"/>
    </row>
    <row r="46" spans="1:32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208"/>
      <c r="AF46" s="208"/>
    </row>
    <row r="47" spans="1:32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208"/>
      <c r="AF47" s="208"/>
    </row>
    <row r="48" spans="1:32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208"/>
      <c r="AF48" s="208"/>
    </row>
    <row r="49" spans="1:32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208"/>
      <c r="AF49" s="208"/>
    </row>
    <row r="50" spans="1:32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208"/>
      <c r="AF50" s="208"/>
    </row>
    <row r="51" spans="1:32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208"/>
      <c r="AF51" s="208"/>
    </row>
    <row r="52" spans="1:32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208"/>
      <c r="AF52" s="208"/>
    </row>
    <row r="53" spans="1:32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208"/>
      <c r="AF53" s="208"/>
    </row>
    <row r="54" spans="1:32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208"/>
      <c r="AF54" s="208"/>
    </row>
    <row r="55" spans="1:32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208"/>
      <c r="AF55" s="208"/>
    </row>
    <row r="56" spans="1:32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208"/>
      <c r="AF56" s="208"/>
    </row>
    <row r="57" spans="1:32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208"/>
      <c r="AF57" s="208"/>
    </row>
    <row r="58" spans="1:32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208"/>
      <c r="AF58" s="208"/>
    </row>
    <row r="59" spans="1:32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208"/>
      <c r="AF59" s="208"/>
    </row>
    <row r="60" spans="1:32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208"/>
      <c r="AF60" s="208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8"/>
      <c r="AF61" s="208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8"/>
      <c r="AF62" s="208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8"/>
      <c r="AF63" s="208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8"/>
      <c r="AF64" s="208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8"/>
      <c r="AF65" s="208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8"/>
      <c r="AF66" s="208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8"/>
      <c r="AF67" s="20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8"/>
      <c r="AF68" s="20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8"/>
      <c r="AF69" s="20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8"/>
      <c r="AF70" s="20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8"/>
      <c r="AF71" s="20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8"/>
      <c r="AF72" s="20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8"/>
      <c r="AF73" s="20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8"/>
      <c r="AF74" s="20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8"/>
      <c r="AF75" s="20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8"/>
      <c r="AF76" s="20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8"/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34">
    <sortCondition ref="A8:A34"/>
    <sortCondition ref="B8:B34"/>
    <sortCondition ref="C8:C34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&amp;L廃棄物処理事業経費（市区町村及び一部事務組合・広域連合の合計）【歳入】（令和3年度実績）</oddHeader>
  </headerFooter>
  <colBreaks count="2" manualBreakCount="2">
    <brk id="12" min="1" max="33" man="1"/>
    <brk id="21" min="1" max="3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滋賀県</v>
      </c>
      <c r="B7" s="139" t="str">
        <f>'廃棄物事業経費（市町村）'!B7</f>
        <v>25000</v>
      </c>
      <c r="C7" s="138" t="s">
        <v>275</v>
      </c>
      <c r="D7" s="140">
        <f>+SUM(E7,J7)</f>
        <v>12054675</v>
      </c>
      <c r="E7" s="140">
        <f>+SUM(F7:I7)</f>
        <v>10995533</v>
      </c>
      <c r="F7" s="140">
        <f t="shared" ref="F7:K7" si="0">SUM(F$8:F$257)</f>
        <v>0</v>
      </c>
      <c r="G7" s="140">
        <f t="shared" si="0"/>
        <v>10912014</v>
      </c>
      <c r="H7" s="140">
        <f t="shared" si="0"/>
        <v>83519</v>
      </c>
      <c r="I7" s="140">
        <f t="shared" si="0"/>
        <v>0</v>
      </c>
      <c r="J7" s="140">
        <f t="shared" si="0"/>
        <v>1059142</v>
      </c>
      <c r="K7" s="140">
        <f t="shared" si="0"/>
        <v>302048</v>
      </c>
      <c r="L7" s="140">
        <f>+SUM(M7,R7,V7,W7,AC7)</f>
        <v>17028908</v>
      </c>
      <c r="M7" s="140">
        <f>+SUM(N7:Q7)</f>
        <v>1694325</v>
      </c>
      <c r="N7" s="140">
        <f>SUM(N$8:N$257)</f>
        <v>1111400</v>
      </c>
      <c r="O7" s="140">
        <f>SUM(O$8:O$257)</f>
        <v>235717</v>
      </c>
      <c r="P7" s="140">
        <f>SUM(P$8:P$257)</f>
        <v>300921</v>
      </c>
      <c r="Q7" s="140">
        <f>SUM(Q$8:Q$257)</f>
        <v>46287</v>
      </c>
      <c r="R7" s="140">
        <f>+SUM(S7:U7)</f>
        <v>3318412</v>
      </c>
      <c r="S7" s="140">
        <f>SUM(S$8:S$257)</f>
        <v>371562</v>
      </c>
      <c r="T7" s="140">
        <f>SUM(T$8:T$257)</f>
        <v>2579923</v>
      </c>
      <c r="U7" s="140">
        <f>SUM(U$8:U$257)</f>
        <v>366927</v>
      </c>
      <c r="V7" s="140">
        <f>SUM(V$8:V$257)</f>
        <v>14500</v>
      </c>
      <c r="W7" s="140">
        <f>+SUM(X7:AA7)</f>
        <v>11975325</v>
      </c>
      <c r="X7" s="140">
        <f t="shared" ref="X7:AD7" si="1">SUM(X$8:X$257)</f>
        <v>5818941</v>
      </c>
      <c r="Y7" s="140">
        <f t="shared" si="1"/>
        <v>5408844</v>
      </c>
      <c r="Z7" s="140">
        <f t="shared" si="1"/>
        <v>533076</v>
      </c>
      <c r="AA7" s="140">
        <f t="shared" si="1"/>
        <v>214464</v>
      </c>
      <c r="AB7" s="140">
        <f t="shared" si="1"/>
        <v>3215528</v>
      </c>
      <c r="AC7" s="140">
        <f t="shared" si="1"/>
        <v>26346</v>
      </c>
      <c r="AD7" s="140">
        <f t="shared" si="1"/>
        <v>1493353</v>
      </c>
      <c r="AE7" s="140">
        <f>+SUM(D7,L7,AD7)</f>
        <v>30576936</v>
      </c>
      <c r="AF7" s="140">
        <f>+SUM(AG7,AL7)</f>
        <v>60814</v>
      </c>
      <c r="AG7" s="140">
        <f>+SUM(AH7:AK7)</f>
        <v>57118</v>
      </c>
      <c r="AH7" s="140">
        <f t="shared" ref="AH7:AM7" si="2">SUM(AH$8:AH$257)</f>
        <v>0</v>
      </c>
      <c r="AI7" s="140">
        <f t="shared" si="2"/>
        <v>57118</v>
      </c>
      <c r="AJ7" s="140">
        <f t="shared" si="2"/>
        <v>0</v>
      </c>
      <c r="AK7" s="140">
        <f t="shared" si="2"/>
        <v>0</v>
      </c>
      <c r="AL7" s="140">
        <f t="shared" si="2"/>
        <v>3696</v>
      </c>
      <c r="AM7" s="140">
        <f t="shared" si="2"/>
        <v>13961</v>
      </c>
      <c r="AN7" s="140">
        <f>+SUM(AO7,AT7,AX7,AY7,BE7)</f>
        <v>2427669</v>
      </c>
      <c r="AO7" s="140">
        <f>+SUM(AP7:AS7)</f>
        <v>350717</v>
      </c>
      <c r="AP7" s="140">
        <f>SUM(AP$8:AP$257)</f>
        <v>323091</v>
      </c>
      <c r="AQ7" s="140">
        <f>SUM(AQ$8:AQ$257)</f>
        <v>0</v>
      </c>
      <c r="AR7" s="140">
        <f>SUM(AR$8:AR$257)</f>
        <v>27626</v>
      </c>
      <c r="AS7" s="140">
        <f>SUM(AS$8:AS$257)</f>
        <v>0</v>
      </c>
      <c r="AT7" s="140">
        <f>+SUM(AU7:AW7)</f>
        <v>562593</v>
      </c>
      <c r="AU7" s="140">
        <f>SUM(AU$8:AU$257)</f>
        <v>46367</v>
      </c>
      <c r="AV7" s="140">
        <f>SUM(AV$8:AV$257)</f>
        <v>516226</v>
      </c>
      <c r="AW7" s="140">
        <f>SUM(AW$8:AW$257)</f>
        <v>0</v>
      </c>
      <c r="AX7" s="140">
        <f>SUM(AX$8:AX$257)</f>
        <v>0</v>
      </c>
      <c r="AY7" s="140">
        <f>+SUM(AZ7:BC7)</f>
        <v>1505162</v>
      </c>
      <c r="AZ7" s="140">
        <f t="shared" ref="AZ7:BF7" si="3">SUM(AZ$8:AZ$257)</f>
        <v>663436</v>
      </c>
      <c r="BA7" s="140">
        <f t="shared" si="3"/>
        <v>758715</v>
      </c>
      <c r="BB7" s="140">
        <f t="shared" si="3"/>
        <v>3324</v>
      </c>
      <c r="BC7" s="140">
        <f t="shared" si="3"/>
        <v>79687</v>
      </c>
      <c r="BD7" s="140">
        <f t="shared" si="3"/>
        <v>1051034</v>
      </c>
      <c r="BE7" s="140">
        <f t="shared" si="3"/>
        <v>9197</v>
      </c>
      <c r="BF7" s="140">
        <f t="shared" si="3"/>
        <v>152579</v>
      </c>
      <c r="BG7" s="140">
        <f>+SUM(BF7,AN7,AF7)</f>
        <v>2641062</v>
      </c>
      <c r="BH7" s="140">
        <f t="shared" ref="BH7:CI7" si="4">SUM(D7,AF7)</f>
        <v>12115489</v>
      </c>
      <c r="BI7" s="140">
        <f t="shared" si="4"/>
        <v>11052651</v>
      </c>
      <c r="BJ7" s="140">
        <f t="shared" si="4"/>
        <v>0</v>
      </c>
      <c r="BK7" s="140">
        <f t="shared" si="4"/>
        <v>10969132</v>
      </c>
      <c r="BL7" s="140">
        <f t="shared" si="4"/>
        <v>83519</v>
      </c>
      <c r="BM7" s="140">
        <f t="shared" si="4"/>
        <v>0</v>
      </c>
      <c r="BN7" s="140">
        <f t="shared" si="4"/>
        <v>1062838</v>
      </c>
      <c r="BO7" s="140">
        <f t="shared" si="4"/>
        <v>316009</v>
      </c>
      <c r="BP7" s="140">
        <f t="shared" si="4"/>
        <v>19456577</v>
      </c>
      <c r="BQ7" s="140">
        <f t="shared" si="4"/>
        <v>2045042</v>
      </c>
      <c r="BR7" s="140">
        <f t="shared" si="4"/>
        <v>1434491</v>
      </c>
      <c r="BS7" s="140">
        <f t="shared" si="4"/>
        <v>235717</v>
      </c>
      <c r="BT7" s="140">
        <f t="shared" si="4"/>
        <v>328547</v>
      </c>
      <c r="BU7" s="140">
        <f t="shared" si="4"/>
        <v>46287</v>
      </c>
      <c r="BV7" s="140">
        <f t="shared" si="4"/>
        <v>3881005</v>
      </c>
      <c r="BW7" s="140">
        <f t="shared" si="4"/>
        <v>417929</v>
      </c>
      <c r="BX7" s="140">
        <f t="shared" si="4"/>
        <v>3096149</v>
      </c>
      <c r="BY7" s="140">
        <f t="shared" si="4"/>
        <v>366927</v>
      </c>
      <c r="BZ7" s="140">
        <f t="shared" si="4"/>
        <v>14500</v>
      </c>
      <c r="CA7" s="140">
        <f t="shared" si="4"/>
        <v>13480487</v>
      </c>
      <c r="CB7" s="140">
        <f t="shared" si="4"/>
        <v>6482377</v>
      </c>
      <c r="CC7" s="140">
        <f t="shared" si="4"/>
        <v>6167559</v>
      </c>
      <c r="CD7" s="140">
        <f t="shared" si="4"/>
        <v>536400</v>
      </c>
      <c r="CE7" s="140">
        <f t="shared" si="4"/>
        <v>294151</v>
      </c>
      <c r="CF7" s="140">
        <f t="shared" si="4"/>
        <v>4266562</v>
      </c>
      <c r="CG7" s="140">
        <f t="shared" si="4"/>
        <v>35543</v>
      </c>
      <c r="CH7" s="140">
        <f t="shared" si="4"/>
        <v>1645932</v>
      </c>
      <c r="CI7" s="140">
        <f t="shared" si="4"/>
        <v>33217998</v>
      </c>
    </row>
    <row r="8" spans="1:87" s="136" customFormat="1" ht="13.5" customHeight="1" x14ac:dyDescent="0.15">
      <c r="A8" s="119" t="s">
        <v>27</v>
      </c>
      <c r="B8" s="120" t="s">
        <v>324</v>
      </c>
      <c r="C8" s="119" t="s">
        <v>325</v>
      </c>
      <c r="D8" s="121">
        <f>+SUM(E8,J8)</f>
        <v>9375513</v>
      </c>
      <c r="E8" s="121">
        <f>+SUM(F8:I8)</f>
        <v>9374369</v>
      </c>
      <c r="F8" s="121">
        <v>0</v>
      </c>
      <c r="G8" s="121">
        <v>9330645</v>
      </c>
      <c r="H8" s="121">
        <v>43724</v>
      </c>
      <c r="I8" s="121">
        <v>0</v>
      </c>
      <c r="J8" s="121">
        <v>1144</v>
      </c>
      <c r="K8" s="121">
        <v>0</v>
      </c>
      <c r="L8" s="121">
        <f>+SUM(M8,R8,V8,W8,AC8)</f>
        <v>2956803</v>
      </c>
      <c r="M8" s="121">
        <f>+SUM(N8:Q8)</f>
        <v>305630</v>
      </c>
      <c r="N8" s="121">
        <v>155515</v>
      </c>
      <c r="O8" s="121">
        <v>33901</v>
      </c>
      <c r="P8" s="121">
        <v>76255</v>
      </c>
      <c r="Q8" s="121">
        <v>39959</v>
      </c>
      <c r="R8" s="121">
        <f>+SUM(S8:U8)</f>
        <v>341688</v>
      </c>
      <c r="S8" s="121">
        <v>2274</v>
      </c>
      <c r="T8" s="121">
        <v>256164</v>
      </c>
      <c r="U8" s="121">
        <v>83250</v>
      </c>
      <c r="V8" s="121">
        <v>0</v>
      </c>
      <c r="W8" s="121">
        <f>+SUM(X8:AA8)</f>
        <v>2309485</v>
      </c>
      <c r="X8" s="121">
        <v>1262647</v>
      </c>
      <c r="Y8" s="121">
        <v>943425</v>
      </c>
      <c r="Z8" s="121">
        <v>67821</v>
      </c>
      <c r="AA8" s="121">
        <v>35592</v>
      </c>
      <c r="AB8" s="121">
        <v>0</v>
      </c>
      <c r="AC8" s="121">
        <v>0</v>
      </c>
      <c r="AD8" s="121">
        <v>0</v>
      </c>
      <c r="AE8" s="121">
        <f>+SUM(D8,L8,AD8)</f>
        <v>12332316</v>
      </c>
      <c r="AF8" s="121">
        <f>+SUM(AG8,AL8)</f>
        <v>36312</v>
      </c>
      <c r="AG8" s="121">
        <f>+SUM(AH8:AK8)</f>
        <v>36312</v>
      </c>
      <c r="AH8" s="121">
        <v>0</v>
      </c>
      <c r="AI8" s="121">
        <v>36312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365808</v>
      </c>
      <c r="AO8" s="121">
        <f>+SUM(AP8:AS8)</f>
        <v>45276</v>
      </c>
      <c r="AP8" s="121">
        <v>45276</v>
      </c>
      <c r="AQ8" s="121">
        <v>0</v>
      </c>
      <c r="AR8" s="121">
        <v>0</v>
      </c>
      <c r="AS8" s="121">
        <v>0</v>
      </c>
      <c r="AT8" s="121">
        <f>+SUM(AU8:AW8)</f>
        <v>100614</v>
      </c>
      <c r="AU8" s="121">
        <v>0</v>
      </c>
      <c r="AV8" s="121">
        <v>100614</v>
      </c>
      <c r="AW8" s="121">
        <v>0</v>
      </c>
      <c r="AX8" s="121">
        <v>0</v>
      </c>
      <c r="AY8" s="121">
        <f>+SUM(AZ8:BC8)</f>
        <v>214440</v>
      </c>
      <c r="AZ8" s="121">
        <v>48259</v>
      </c>
      <c r="BA8" s="121">
        <v>149871</v>
      </c>
      <c r="BB8" s="121">
        <v>111</v>
      </c>
      <c r="BC8" s="121">
        <v>16199</v>
      </c>
      <c r="BD8" s="121">
        <v>0</v>
      </c>
      <c r="BE8" s="121">
        <v>5478</v>
      </c>
      <c r="BF8" s="121">
        <v>5602</v>
      </c>
      <c r="BG8" s="121">
        <f>+SUM(BF8,AN8,AF8)</f>
        <v>407722</v>
      </c>
      <c r="BH8" s="121">
        <f>SUM(D8,AF8)</f>
        <v>9411825</v>
      </c>
      <c r="BI8" s="121">
        <f>SUM(E8,AG8)</f>
        <v>9410681</v>
      </c>
      <c r="BJ8" s="121">
        <f>SUM(F8,AH8)</f>
        <v>0</v>
      </c>
      <c r="BK8" s="121">
        <f>SUM(G8,AI8)</f>
        <v>9366957</v>
      </c>
      <c r="BL8" s="121">
        <f>SUM(H8,AJ8)</f>
        <v>43724</v>
      </c>
      <c r="BM8" s="121">
        <f>SUM(I8,AK8)</f>
        <v>0</v>
      </c>
      <c r="BN8" s="121">
        <f>SUM(J8,AL8)</f>
        <v>1144</v>
      </c>
      <c r="BO8" s="121">
        <f>SUM(K8,AM8)</f>
        <v>0</v>
      </c>
      <c r="BP8" s="121">
        <f>SUM(L8,AN8)</f>
        <v>3322611</v>
      </c>
      <c r="BQ8" s="121">
        <f>SUM(M8,AO8)</f>
        <v>350906</v>
      </c>
      <c r="BR8" s="121">
        <f>SUM(N8,AP8)</f>
        <v>200791</v>
      </c>
      <c r="BS8" s="121">
        <f>SUM(O8,AQ8)</f>
        <v>33901</v>
      </c>
      <c r="BT8" s="121">
        <f>SUM(P8,AR8)</f>
        <v>76255</v>
      </c>
      <c r="BU8" s="121">
        <f>SUM(Q8,AS8)</f>
        <v>39959</v>
      </c>
      <c r="BV8" s="121">
        <f>SUM(R8,AT8)</f>
        <v>442302</v>
      </c>
      <c r="BW8" s="121">
        <f>SUM(S8,AU8)</f>
        <v>2274</v>
      </c>
      <c r="BX8" s="121">
        <f>SUM(T8,AV8)</f>
        <v>356778</v>
      </c>
      <c r="BY8" s="121">
        <f>SUM(U8,AW8)</f>
        <v>83250</v>
      </c>
      <c r="BZ8" s="121">
        <f>SUM(V8,AX8)</f>
        <v>0</v>
      </c>
      <c r="CA8" s="121">
        <f>SUM(W8,AY8)</f>
        <v>2523925</v>
      </c>
      <c r="CB8" s="121">
        <f>SUM(X8,AZ8)</f>
        <v>1310906</v>
      </c>
      <c r="CC8" s="121">
        <f>SUM(Y8,BA8)</f>
        <v>1093296</v>
      </c>
      <c r="CD8" s="121">
        <f>SUM(Z8,BB8)</f>
        <v>67932</v>
      </c>
      <c r="CE8" s="121">
        <f>SUM(AA8,BC8)</f>
        <v>51791</v>
      </c>
      <c r="CF8" s="121">
        <f>SUM(AB8,BD8)</f>
        <v>0</v>
      </c>
      <c r="CG8" s="121">
        <f>SUM(AC8,BE8)</f>
        <v>5478</v>
      </c>
      <c r="CH8" s="121">
        <f>SUM(AD8,BF8)</f>
        <v>5602</v>
      </c>
      <c r="CI8" s="121">
        <f>SUM(AE8,BG8)</f>
        <v>12740038</v>
      </c>
    </row>
    <row r="9" spans="1:87" s="136" customFormat="1" ht="13.5" customHeight="1" x14ac:dyDescent="0.15">
      <c r="A9" s="119" t="s">
        <v>27</v>
      </c>
      <c r="B9" s="120" t="s">
        <v>327</v>
      </c>
      <c r="C9" s="119" t="s">
        <v>328</v>
      </c>
      <c r="D9" s="121">
        <f>+SUM(E9,J9)</f>
        <v>0</v>
      </c>
      <c r="E9" s="121">
        <f>+SUM(F9:I9)</f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107632</v>
      </c>
      <c r="L9" s="121">
        <f>+SUM(M9,R9,V9,W9,AC9)</f>
        <v>1686792</v>
      </c>
      <c r="M9" s="121">
        <f>+SUM(N9:Q9)</f>
        <v>364703</v>
      </c>
      <c r="N9" s="121">
        <v>94072</v>
      </c>
      <c r="O9" s="121">
        <v>176547</v>
      </c>
      <c r="P9" s="121">
        <v>94084</v>
      </c>
      <c r="Q9" s="121">
        <v>0</v>
      </c>
      <c r="R9" s="121">
        <f>+SUM(S9:U9)</f>
        <v>480297</v>
      </c>
      <c r="S9" s="121">
        <v>31064</v>
      </c>
      <c r="T9" s="121">
        <v>449233</v>
      </c>
      <c r="U9" s="121">
        <v>0</v>
      </c>
      <c r="V9" s="121">
        <v>14500</v>
      </c>
      <c r="W9" s="121">
        <f>+SUM(X9:AA9)</f>
        <v>827292</v>
      </c>
      <c r="X9" s="121">
        <v>249439</v>
      </c>
      <c r="Y9" s="121">
        <v>511515</v>
      </c>
      <c r="Z9" s="121">
        <v>44938</v>
      </c>
      <c r="AA9" s="121">
        <v>21400</v>
      </c>
      <c r="AB9" s="121">
        <v>165309</v>
      </c>
      <c r="AC9" s="121">
        <v>0</v>
      </c>
      <c r="AD9" s="121">
        <v>3274</v>
      </c>
      <c r="AE9" s="121">
        <f>+SUM(D9,L9,AD9)</f>
        <v>1690066</v>
      </c>
      <c r="AF9" s="121">
        <f>+SUM(AG9,AL9)</f>
        <v>0</v>
      </c>
      <c r="AG9" s="121">
        <f>+SUM(AH9:AK9)</f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360060</v>
      </c>
      <c r="AO9" s="121">
        <f>+SUM(AP9:AS9)</f>
        <v>80479</v>
      </c>
      <c r="AP9" s="121">
        <v>73165</v>
      </c>
      <c r="AQ9" s="121">
        <v>0</v>
      </c>
      <c r="AR9" s="121">
        <v>7314</v>
      </c>
      <c r="AS9" s="121">
        <v>0</v>
      </c>
      <c r="AT9" s="121">
        <f>+SUM(AU9:AW9)</f>
        <v>123319</v>
      </c>
      <c r="AU9" s="121">
        <v>0</v>
      </c>
      <c r="AV9" s="121">
        <v>123319</v>
      </c>
      <c r="AW9" s="121">
        <v>0</v>
      </c>
      <c r="AX9" s="121">
        <v>0</v>
      </c>
      <c r="AY9" s="121">
        <f>+SUM(AZ9:BC9)</f>
        <v>156262</v>
      </c>
      <c r="AZ9" s="121">
        <v>87576</v>
      </c>
      <c r="BA9" s="121">
        <v>67980</v>
      </c>
      <c r="BB9" s="121">
        <v>0</v>
      </c>
      <c r="BC9" s="121">
        <v>706</v>
      </c>
      <c r="BD9" s="121">
        <v>0</v>
      </c>
      <c r="BE9" s="121">
        <v>0</v>
      </c>
      <c r="BF9" s="121">
        <v>16</v>
      </c>
      <c r="BG9" s="121">
        <f>+SUM(BF9,AN9,AF9)</f>
        <v>360076</v>
      </c>
      <c r="BH9" s="121">
        <f>SUM(D9,AF9)</f>
        <v>0</v>
      </c>
      <c r="BI9" s="121">
        <f>SUM(E9,AG9)</f>
        <v>0</v>
      </c>
      <c r="BJ9" s="121">
        <f>SUM(F9,AH9)</f>
        <v>0</v>
      </c>
      <c r="BK9" s="121">
        <f>SUM(G9,AI9)</f>
        <v>0</v>
      </c>
      <c r="BL9" s="121">
        <f>SUM(H9,AJ9)</f>
        <v>0</v>
      </c>
      <c r="BM9" s="121">
        <f>SUM(I9,AK9)</f>
        <v>0</v>
      </c>
      <c r="BN9" s="121">
        <f>SUM(J9,AL9)</f>
        <v>0</v>
      </c>
      <c r="BO9" s="121">
        <f>SUM(K9,AM9)</f>
        <v>107632</v>
      </c>
      <c r="BP9" s="121">
        <f>SUM(L9,AN9)</f>
        <v>2046852</v>
      </c>
      <c r="BQ9" s="121">
        <f>SUM(M9,AO9)</f>
        <v>445182</v>
      </c>
      <c r="BR9" s="121">
        <f>SUM(N9,AP9)</f>
        <v>167237</v>
      </c>
      <c r="BS9" s="121">
        <f>SUM(O9,AQ9)</f>
        <v>176547</v>
      </c>
      <c r="BT9" s="121">
        <f>SUM(P9,AR9)</f>
        <v>101398</v>
      </c>
      <c r="BU9" s="121">
        <f>SUM(Q9,AS9)</f>
        <v>0</v>
      </c>
      <c r="BV9" s="121">
        <f>SUM(R9,AT9)</f>
        <v>603616</v>
      </c>
      <c r="BW9" s="121">
        <f>SUM(S9,AU9)</f>
        <v>31064</v>
      </c>
      <c r="BX9" s="121">
        <f>SUM(T9,AV9)</f>
        <v>572552</v>
      </c>
      <c r="BY9" s="121">
        <f>SUM(U9,AW9)</f>
        <v>0</v>
      </c>
      <c r="BZ9" s="121">
        <f>SUM(V9,AX9)</f>
        <v>14500</v>
      </c>
      <c r="CA9" s="121">
        <f>SUM(W9,AY9)</f>
        <v>983554</v>
      </c>
      <c r="CB9" s="121">
        <f>SUM(X9,AZ9)</f>
        <v>337015</v>
      </c>
      <c r="CC9" s="121">
        <f>SUM(Y9,BA9)</f>
        <v>579495</v>
      </c>
      <c r="CD9" s="121">
        <f>SUM(Z9,BB9)</f>
        <v>44938</v>
      </c>
      <c r="CE9" s="121">
        <f>SUM(AA9,BC9)</f>
        <v>22106</v>
      </c>
      <c r="CF9" s="121">
        <f>SUM(AB9,BD9)</f>
        <v>165309</v>
      </c>
      <c r="CG9" s="121">
        <f>SUM(AC9,BE9)</f>
        <v>0</v>
      </c>
      <c r="CH9" s="121">
        <f>SUM(AD9,BF9)</f>
        <v>3290</v>
      </c>
      <c r="CI9" s="121">
        <f>SUM(AE9,BG9)</f>
        <v>2050142</v>
      </c>
    </row>
    <row r="10" spans="1:87" s="136" customFormat="1" ht="13.5" customHeight="1" x14ac:dyDescent="0.15">
      <c r="A10" s="119" t="s">
        <v>27</v>
      </c>
      <c r="B10" s="120" t="s">
        <v>331</v>
      </c>
      <c r="C10" s="119" t="s">
        <v>332</v>
      </c>
      <c r="D10" s="121">
        <f>+SUM(E10,J10)</f>
        <v>0</v>
      </c>
      <c r="E10" s="121">
        <f>+SUM(F10:I10)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103014</v>
      </c>
      <c r="L10" s="121">
        <f>+SUM(M10,R10,V10,W10,AC10)</f>
        <v>0</v>
      </c>
      <c r="M10" s="121">
        <f>+SUM(N10:Q10)</f>
        <v>0</v>
      </c>
      <c r="N10" s="121">
        <v>0</v>
      </c>
      <c r="O10" s="121">
        <v>0</v>
      </c>
      <c r="P10" s="121">
        <v>0</v>
      </c>
      <c r="Q10" s="121">
        <v>0</v>
      </c>
      <c r="R10" s="121">
        <f>+SUM(S10:U10)</f>
        <v>0</v>
      </c>
      <c r="S10" s="121">
        <v>0</v>
      </c>
      <c r="T10" s="121">
        <v>0</v>
      </c>
      <c r="U10" s="121">
        <v>0</v>
      </c>
      <c r="V10" s="121">
        <v>0</v>
      </c>
      <c r="W10" s="121">
        <f>+SUM(X10:AA10)</f>
        <v>0</v>
      </c>
      <c r="X10" s="121">
        <v>0</v>
      </c>
      <c r="Y10" s="121">
        <v>0</v>
      </c>
      <c r="Z10" s="121">
        <v>0</v>
      </c>
      <c r="AA10" s="121">
        <v>0</v>
      </c>
      <c r="AB10" s="121">
        <v>943402</v>
      </c>
      <c r="AC10" s="121">
        <v>0</v>
      </c>
      <c r="AD10" s="121">
        <v>0</v>
      </c>
      <c r="AE10" s="121">
        <f>+SUM(D10,L10,AD10)</f>
        <v>0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11409</v>
      </c>
      <c r="AN10" s="121">
        <f>+SUM(AO10,AT10,AX10,AY10,BE10)</f>
        <v>0</v>
      </c>
      <c r="AO10" s="121">
        <f>+SUM(AP10:AS10)</f>
        <v>0</v>
      </c>
      <c r="AP10" s="121">
        <v>0</v>
      </c>
      <c r="AQ10" s="121">
        <v>0</v>
      </c>
      <c r="AR10" s="121">
        <v>0</v>
      </c>
      <c r="AS10" s="121">
        <v>0</v>
      </c>
      <c r="AT10" s="121">
        <f>+SUM(AU10:AW10)</f>
        <v>0</v>
      </c>
      <c r="AU10" s="121">
        <v>0</v>
      </c>
      <c r="AV10" s="121">
        <v>0</v>
      </c>
      <c r="AW10" s="121">
        <v>0</v>
      </c>
      <c r="AX10" s="121">
        <v>0</v>
      </c>
      <c r="AY10" s="121">
        <f>+SUM(AZ10:BC10)</f>
        <v>0</v>
      </c>
      <c r="AZ10" s="121">
        <v>0</v>
      </c>
      <c r="BA10" s="121">
        <v>0</v>
      </c>
      <c r="BB10" s="121">
        <v>0</v>
      </c>
      <c r="BC10" s="121">
        <v>0</v>
      </c>
      <c r="BD10" s="121">
        <v>164360</v>
      </c>
      <c r="BE10" s="121">
        <v>0</v>
      </c>
      <c r="BF10" s="121">
        <v>0</v>
      </c>
      <c r="BG10" s="121">
        <f>+SUM(BF10,AN10,AF10)</f>
        <v>0</v>
      </c>
      <c r="BH10" s="121">
        <f>SUM(D10,AF10)</f>
        <v>0</v>
      </c>
      <c r="BI10" s="121">
        <f>SUM(E10,AG10)</f>
        <v>0</v>
      </c>
      <c r="BJ10" s="121">
        <f>SUM(F10,AH10)</f>
        <v>0</v>
      </c>
      <c r="BK10" s="121">
        <f>SUM(G10,AI10)</f>
        <v>0</v>
      </c>
      <c r="BL10" s="121">
        <f>SUM(H10,AJ10)</f>
        <v>0</v>
      </c>
      <c r="BM10" s="121">
        <f>SUM(I10,AK10)</f>
        <v>0</v>
      </c>
      <c r="BN10" s="121">
        <f>SUM(J10,AL10)</f>
        <v>0</v>
      </c>
      <c r="BO10" s="121">
        <f>SUM(K10,AM10)</f>
        <v>114423</v>
      </c>
      <c r="BP10" s="121">
        <f>SUM(L10,AN10)</f>
        <v>0</v>
      </c>
      <c r="BQ10" s="121">
        <f>SUM(M10,AO10)</f>
        <v>0</v>
      </c>
      <c r="BR10" s="121">
        <f>SUM(N10,AP10)</f>
        <v>0</v>
      </c>
      <c r="BS10" s="121">
        <f>SUM(O10,AQ10)</f>
        <v>0</v>
      </c>
      <c r="BT10" s="121">
        <f>SUM(P10,AR10)</f>
        <v>0</v>
      </c>
      <c r="BU10" s="121">
        <f>SUM(Q10,AS10)</f>
        <v>0</v>
      </c>
      <c r="BV10" s="121">
        <f>SUM(R10,AT10)</f>
        <v>0</v>
      </c>
      <c r="BW10" s="121">
        <f>SUM(S10,AU10)</f>
        <v>0</v>
      </c>
      <c r="BX10" s="121">
        <f>SUM(T10,AV10)</f>
        <v>0</v>
      </c>
      <c r="BY10" s="121">
        <f>SUM(U10,AW10)</f>
        <v>0</v>
      </c>
      <c r="BZ10" s="121">
        <f>SUM(V10,AX10)</f>
        <v>0</v>
      </c>
      <c r="CA10" s="121">
        <f>SUM(W10,AY10)</f>
        <v>0</v>
      </c>
      <c r="CB10" s="121">
        <f>SUM(X10,AZ10)</f>
        <v>0</v>
      </c>
      <c r="CC10" s="121">
        <f>SUM(Y10,BA10)</f>
        <v>0</v>
      </c>
      <c r="CD10" s="121">
        <f>SUM(Z10,BB10)</f>
        <v>0</v>
      </c>
      <c r="CE10" s="121">
        <f>SUM(AA10,BC10)</f>
        <v>0</v>
      </c>
      <c r="CF10" s="121">
        <f>SUM(AB10,BD10)</f>
        <v>1107762</v>
      </c>
      <c r="CG10" s="121">
        <f>SUM(AC10,BE10)</f>
        <v>0</v>
      </c>
      <c r="CH10" s="121">
        <f>SUM(AD10,BF10)</f>
        <v>0</v>
      </c>
      <c r="CI10" s="121">
        <f>SUM(AE10,BG10)</f>
        <v>0</v>
      </c>
    </row>
    <row r="11" spans="1:87" s="136" customFormat="1" ht="13.5" customHeight="1" x14ac:dyDescent="0.15">
      <c r="A11" s="119" t="s">
        <v>27</v>
      </c>
      <c r="B11" s="120" t="s">
        <v>335</v>
      </c>
      <c r="C11" s="119" t="s">
        <v>336</v>
      </c>
      <c r="D11" s="121">
        <f>+SUM(E11,J11)</f>
        <v>0</v>
      </c>
      <c r="E11" s="121">
        <f>+SUM(F11:I11)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f>+SUM(M11,R11,V11,W11,AC11)</f>
        <v>897378</v>
      </c>
      <c r="M11" s="121">
        <f>+SUM(N11:Q11)</f>
        <v>17376</v>
      </c>
      <c r="N11" s="121">
        <v>10786</v>
      </c>
      <c r="O11" s="121">
        <v>0</v>
      </c>
      <c r="P11" s="121">
        <v>6590</v>
      </c>
      <c r="Q11" s="121">
        <v>0</v>
      </c>
      <c r="R11" s="121">
        <f>+SUM(S11:U11)</f>
        <v>4437</v>
      </c>
      <c r="S11" s="121">
        <v>2284</v>
      </c>
      <c r="T11" s="121">
        <v>505</v>
      </c>
      <c r="U11" s="121">
        <v>1648</v>
      </c>
      <c r="V11" s="121">
        <v>0</v>
      </c>
      <c r="W11" s="121">
        <f>+SUM(X11:AA11)</f>
        <v>875565</v>
      </c>
      <c r="X11" s="121">
        <v>367678</v>
      </c>
      <c r="Y11" s="121">
        <v>458685</v>
      </c>
      <c r="Z11" s="121">
        <v>49202</v>
      </c>
      <c r="AA11" s="121">
        <v>0</v>
      </c>
      <c r="AB11" s="121">
        <v>0</v>
      </c>
      <c r="AC11" s="121">
        <v>0</v>
      </c>
      <c r="AD11" s="121">
        <v>26568</v>
      </c>
      <c r="AE11" s="121">
        <f>+SUM(D11,L11,AD11)</f>
        <v>923946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183062</v>
      </c>
      <c r="AO11" s="121">
        <f>+SUM(AP11:AS11)</f>
        <v>0</v>
      </c>
      <c r="AP11" s="121">
        <v>0</v>
      </c>
      <c r="AQ11" s="121">
        <v>0</v>
      </c>
      <c r="AR11" s="121">
        <v>0</v>
      </c>
      <c r="AS11" s="121">
        <v>0</v>
      </c>
      <c r="AT11" s="121">
        <f>+SUM(AU11:AW11)</f>
        <v>19244</v>
      </c>
      <c r="AU11" s="121">
        <v>0</v>
      </c>
      <c r="AV11" s="121">
        <v>19244</v>
      </c>
      <c r="AW11" s="121">
        <v>0</v>
      </c>
      <c r="AX11" s="121">
        <v>0</v>
      </c>
      <c r="AY11" s="121">
        <f>+SUM(AZ11:BC11)</f>
        <v>163750</v>
      </c>
      <c r="AZ11" s="121">
        <v>0</v>
      </c>
      <c r="BA11" s="121">
        <v>163750</v>
      </c>
      <c r="BB11" s="121">
        <v>0</v>
      </c>
      <c r="BC11" s="121">
        <v>0</v>
      </c>
      <c r="BD11" s="121">
        <v>0</v>
      </c>
      <c r="BE11" s="121">
        <v>68</v>
      </c>
      <c r="BF11" s="121">
        <v>282</v>
      </c>
      <c r="BG11" s="121">
        <f>+SUM(BF11,AN11,AF11)</f>
        <v>183344</v>
      </c>
      <c r="BH11" s="121">
        <f>SUM(D11,AF11)</f>
        <v>0</v>
      </c>
      <c r="BI11" s="121">
        <f>SUM(E11,AG11)</f>
        <v>0</v>
      </c>
      <c r="BJ11" s="121">
        <f>SUM(F11,AH11)</f>
        <v>0</v>
      </c>
      <c r="BK11" s="121">
        <f>SUM(G11,AI11)</f>
        <v>0</v>
      </c>
      <c r="BL11" s="121">
        <f>SUM(H11,AJ11)</f>
        <v>0</v>
      </c>
      <c r="BM11" s="121">
        <f>SUM(I11,AK11)</f>
        <v>0</v>
      </c>
      <c r="BN11" s="121">
        <f>SUM(J11,AL11)</f>
        <v>0</v>
      </c>
      <c r="BO11" s="121">
        <f>SUM(K11,AM11)</f>
        <v>0</v>
      </c>
      <c r="BP11" s="121">
        <f>SUM(L11,AN11)</f>
        <v>1080440</v>
      </c>
      <c r="BQ11" s="121">
        <f>SUM(M11,AO11)</f>
        <v>17376</v>
      </c>
      <c r="BR11" s="121">
        <f>SUM(N11,AP11)</f>
        <v>10786</v>
      </c>
      <c r="BS11" s="121">
        <f>SUM(O11,AQ11)</f>
        <v>0</v>
      </c>
      <c r="BT11" s="121">
        <f>SUM(P11,AR11)</f>
        <v>6590</v>
      </c>
      <c r="BU11" s="121">
        <f>SUM(Q11,AS11)</f>
        <v>0</v>
      </c>
      <c r="BV11" s="121">
        <f>SUM(R11,AT11)</f>
        <v>23681</v>
      </c>
      <c r="BW11" s="121">
        <f>SUM(S11,AU11)</f>
        <v>2284</v>
      </c>
      <c r="BX11" s="121">
        <f>SUM(T11,AV11)</f>
        <v>19749</v>
      </c>
      <c r="BY11" s="121">
        <f>SUM(U11,AW11)</f>
        <v>1648</v>
      </c>
      <c r="BZ11" s="121">
        <f>SUM(V11,AX11)</f>
        <v>0</v>
      </c>
      <c r="CA11" s="121">
        <f>SUM(W11,AY11)</f>
        <v>1039315</v>
      </c>
      <c r="CB11" s="121">
        <f>SUM(X11,AZ11)</f>
        <v>367678</v>
      </c>
      <c r="CC11" s="121">
        <f>SUM(Y11,BA11)</f>
        <v>622435</v>
      </c>
      <c r="CD11" s="121">
        <f>SUM(Z11,BB11)</f>
        <v>49202</v>
      </c>
      <c r="CE11" s="121">
        <f>SUM(AA11,BC11)</f>
        <v>0</v>
      </c>
      <c r="CF11" s="121">
        <f>SUM(AB11,BD11)</f>
        <v>0</v>
      </c>
      <c r="CG11" s="121">
        <f>SUM(AC11,BE11)</f>
        <v>68</v>
      </c>
      <c r="CH11" s="121">
        <f>SUM(AD11,BF11)</f>
        <v>26850</v>
      </c>
      <c r="CI11" s="121">
        <f>SUM(AE11,BG11)</f>
        <v>1107290</v>
      </c>
    </row>
    <row r="12" spans="1:87" s="136" customFormat="1" ht="13.5" customHeight="1" x14ac:dyDescent="0.15">
      <c r="A12" s="119" t="s">
        <v>27</v>
      </c>
      <c r="B12" s="120" t="s">
        <v>337</v>
      </c>
      <c r="C12" s="119" t="s">
        <v>338</v>
      </c>
      <c r="D12" s="121">
        <f>+SUM(E12,J12)</f>
        <v>979</v>
      </c>
      <c r="E12" s="121">
        <f>+SUM(F12:I12)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979</v>
      </c>
      <c r="K12" s="121">
        <v>0</v>
      </c>
      <c r="L12" s="121">
        <f>+SUM(M12,R12,V12,W12,AC12)</f>
        <v>1135733</v>
      </c>
      <c r="M12" s="121">
        <f>+SUM(N12:Q12)</f>
        <v>19949</v>
      </c>
      <c r="N12" s="121">
        <v>19949</v>
      </c>
      <c r="O12" s="121">
        <v>0</v>
      </c>
      <c r="P12" s="121">
        <v>0</v>
      </c>
      <c r="Q12" s="121">
        <v>0</v>
      </c>
      <c r="R12" s="121">
        <f>+SUM(S12:U12)</f>
        <v>0</v>
      </c>
      <c r="S12" s="121">
        <v>0</v>
      </c>
      <c r="T12" s="121">
        <v>0</v>
      </c>
      <c r="U12" s="121">
        <v>0</v>
      </c>
      <c r="V12" s="121">
        <v>0</v>
      </c>
      <c r="W12" s="121">
        <f>+SUM(X12:AA12)</f>
        <v>1115774</v>
      </c>
      <c r="X12" s="121">
        <v>444035</v>
      </c>
      <c r="Y12" s="121">
        <v>603259</v>
      </c>
      <c r="Z12" s="121">
        <v>47561</v>
      </c>
      <c r="AA12" s="121">
        <v>20919</v>
      </c>
      <c r="AB12" s="121">
        <v>0</v>
      </c>
      <c r="AC12" s="121">
        <v>10</v>
      </c>
      <c r="AD12" s="121">
        <v>78555</v>
      </c>
      <c r="AE12" s="121">
        <f>+SUM(D12,L12,AD12)</f>
        <v>1215267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56760</v>
      </c>
      <c r="AO12" s="121">
        <f>+SUM(AP12:AS12)</f>
        <v>0</v>
      </c>
      <c r="AP12" s="121">
        <v>0</v>
      </c>
      <c r="AQ12" s="121">
        <v>0</v>
      </c>
      <c r="AR12" s="121">
        <v>0</v>
      </c>
      <c r="AS12" s="121">
        <v>0</v>
      </c>
      <c r="AT12" s="121">
        <f>+SUM(AU12:AW12)</f>
        <v>0</v>
      </c>
      <c r="AU12" s="121">
        <v>0</v>
      </c>
      <c r="AV12" s="121">
        <v>0</v>
      </c>
      <c r="AW12" s="121">
        <v>0</v>
      </c>
      <c r="AX12" s="121">
        <v>0</v>
      </c>
      <c r="AY12" s="121">
        <f>+SUM(AZ12:BC12)</f>
        <v>56760</v>
      </c>
      <c r="AZ12" s="121">
        <v>56760</v>
      </c>
      <c r="BA12" s="121">
        <v>0</v>
      </c>
      <c r="BB12" s="121">
        <v>0</v>
      </c>
      <c r="BC12" s="121">
        <v>0</v>
      </c>
      <c r="BD12" s="121">
        <v>63034</v>
      </c>
      <c r="BE12" s="121">
        <v>0</v>
      </c>
      <c r="BF12" s="121">
        <v>0</v>
      </c>
      <c r="BG12" s="121">
        <f>+SUM(BF12,AN12,AF12)</f>
        <v>56760</v>
      </c>
      <c r="BH12" s="121">
        <f>SUM(D12,AF12)</f>
        <v>979</v>
      </c>
      <c r="BI12" s="121">
        <f>SUM(E12,AG12)</f>
        <v>0</v>
      </c>
      <c r="BJ12" s="121">
        <f>SUM(F12,AH12)</f>
        <v>0</v>
      </c>
      <c r="BK12" s="121">
        <f>SUM(G12,AI12)</f>
        <v>0</v>
      </c>
      <c r="BL12" s="121">
        <f>SUM(H12,AJ12)</f>
        <v>0</v>
      </c>
      <c r="BM12" s="121">
        <f>SUM(I12,AK12)</f>
        <v>0</v>
      </c>
      <c r="BN12" s="121">
        <f>SUM(J12,AL12)</f>
        <v>979</v>
      </c>
      <c r="BO12" s="121">
        <f>SUM(K12,AM12)</f>
        <v>0</v>
      </c>
      <c r="BP12" s="121">
        <f>SUM(L12,AN12)</f>
        <v>1192493</v>
      </c>
      <c r="BQ12" s="121">
        <f>SUM(M12,AO12)</f>
        <v>19949</v>
      </c>
      <c r="BR12" s="121">
        <f>SUM(N12,AP12)</f>
        <v>19949</v>
      </c>
      <c r="BS12" s="121">
        <f>SUM(O12,AQ12)</f>
        <v>0</v>
      </c>
      <c r="BT12" s="121">
        <f>SUM(P12,AR12)</f>
        <v>0</v>
      </c>
      <c r="BU12" s="121">
        <f>SUM(Q12,AS12)</f>
        <v>0</v>
      </c>
      <c r="BV12" s="121">
        <f>SUM(R12,AT12)</f>
        <v>0</v>
      </c>
      <c r="BW12" s="121">
        <f>SUM(S12,AU12)</f>
        <v>0</v>
      </c>
      <c r="BX12" s="121">
        <f>SUM(T12,AV12)</f>
        <v>0</v>
      </c>
      <c r="BY12" s="121">
        <f>SUM(U12,AW12)</f>
        <v>0</v>
      </c>
      <c r="BZ12" s="121">
        <f>SUM(V12,AX12)</f>
        <v>0</v>
      </c>
      <c r="CA12" s="121">
        <f>SUM(W12,AY12)</f>
        <v>1172534</v>
      </c>
      <c r="CB12" s="121">
        <f>SUM(X12,AZ12)</f>
        <v>500795</v>
      </c>
      <c r="CC12" s="121">
        <f>SUM(Y12,BA12)</f>
        <v>603259</v>
      </c>
      <c r="CD12" s="121">
        <f>SUM(Z12,BB12)</f>
        <v>47561</v>
      </c>
      <c r="CE12" s="121">
        <f>SUM(AA12,BC12)</f>
        <v>20919</v>
      </c>
      <c r="CF12" s="121">
        <f>SUM(AB12,BD12)</f>
        <v>63034</v>
      </c>
      <c r="CG12" s="121">
        <f>SUM(AC12,BE12)</f>
        <v>10</v>
      </c>
      <c r="CH12" s="121">
        <f>SUM(AD12,BF12)</f>
        <v>78555</v>
      </c>
      <c r="CI12" s="121">
        <f>SUM(AE12,BG12)</f>
        <v>1272027</v>
      </c>
    </row>
    <row r="13" spans="1:87" s="136" customFormat="1" ht="13.5" customHeight="1" x14ac:dyDescent="0.15">
      <c r="A13" s="119" t="s">
        <v>27</v>
      </c>
      <c r="B13" s="120" t="s">
        <v>341</v>
      </c>
      <c r="C13" s="119" t="s">
        <v>342</v>
      </c>
      <c r="D13" s="121">
        <f>+SUM(E13,J13)</f>
        <v>842534</v>
      </c>
      <c r="E13" s="121">
        <f>+SUM(F13:I13)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842534</v>
      </c>
      <c r="K13" s="121">
        <v>0</v>
      </c>
      <c r="L13" s="121">
        <f>+SUM(M13,R13,V13,W13,AC13)</f>
        <v>1111666</v>
      </c>
      <c r="M13" s="121">
        <f>+SUM(N13:Q13)</f>
        <v>105376</v>
      </c>
      <c r="N13" s="121">
        <v>105376</v>
      </c>
      <c r="O13" s="121">
        <v>0</v>
      </c>
      <c r="P13" s="121">
        <v>0</v>
      </c>
      <c r="Q13" s="121">
        <v>0</v>
      </c>
      <c r="R13" s="121">
        <f>+SUM(S13:U13)</f>
        <v>200659</v>
      </c>
      <c r="S13" s="121">
        <v>63356</v>
      </c>
      <c r="T13" s="121">
        <v>76815</v>
      </c>
      <c r="U13" s="121">
        <v>60488</v>
      </c>
      <c r="V13" s="121">
        <v>0</v>
      </c>
      <c r="W13" s="121">
        <f>+SUM(X13:AA13)</f>
        <v>805631</v>
      </c>
      <c r="X13" s="121">
        <v>341864</v>
      </c>
      <c r="Y13" s="121">
        <v>432857</v>
      </c>
      <c r="Z13" s="121">
        <v>27516</v>
      </c>
      <c r="AA13" s="121">
        <v>3394</v>
      </c>
      <c r="AB13" s="121">
        <v>0</v>
      </c>
      <c r="AC13" s="121">
        <v>0</v>
      </c>
      <c r="AD13" s="121">
        <v>901137</v>
      </c>
      <c r="AE13" s="121">
        <f>+SUM(D13,L13,AD13)</f>
        <v>2855337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48512</v>
      </c>
      <c r="AO13" s="121">
        <f>+SUM(AP13:AS13)</f>
        <v>0</v>
      </c>
      <c r="AP13" s="121">
        <v>0</v>
      </c>
      <c r="AQ13" s="121">
        <v>0</v>
      </c>
      <c r="AR13" s="121">
        <v>0</v>
      </c>
      <c r="AS13" s="121">
        <v>0</v>
      </c>
      <c r="AT13" s="121">
        <f>+SUM(AU13:AW13)</f>
        <v>0</v>
      </c>
      <c r="AU13" s="121">
        <v>0</v>
      </c>
      <c r="AV13" s="121">
        <v>0</v>
      </c>
      <c r="AW13" s="121">
        <v>0</v>
      </c>
      <c r="AX13" s="121">
        <v>0</v>
      </c>
      <c r="AY13" s="121">
        <f>+SUM(AZ13:BC13)</f>
        <v>48512</v>
      </c>
      <c r="AZ13" s="121">
        <v>48512</v>
      </c>
      <c r="BA13" s="121">
        <v>0</v>
      </c>
      <c r="BB13" s="121">
        <v>0</v>
      </c>
      <c r="BC13" s="121">
        <v>0</v>
      </c>
      <c r="BD13" s="121">
        <v>50293</v>
      </c>
      <c r="BE13" s="121">
        <v>0</v>
      </c>
      <c r="BF13" s="121">
        <v>0</v>
      </c>
      <c r="BG13" s="121">
        <f>+SUM(BF13,AN13,AF13)</f>
        <v>48512</v>
      </c>
      <c r="BH13" s="121">
        <f>SUM(D13,AF13)</f>
        <v>842534</v>
      </c>
      <c r="BI13" s="121">
        <f>SUM(E13,AG13)</f>
        <v>0</v>
      </c>
      <c r="BJ13" s="121">
        <f>SUM(F13,AH13)</f>
        <v>0</v>
      </c>
      <c r="BK13" s="121">
        <f>SUM(G13,AI13)</f>
        <v>0</v>
      </c>
      <c r="BL13" s="121">
        <f>SUM(H13,AJ13)</f>
        <v>0</v>
      </c>
      <c r="BM13" s="121">
        <f>SUM(I13,AK13)</f>
        <v>0</v>
      </c>
      <c r="BN13" s="121">
        <f>SUM(J13,AL13)</f>
        <v>842534</v>
      </c>
      <c r="BO13" s="121">
        <f>SUM(K13,AM13)</f>
        <v>0</v>
      </c>
      <c r="BP13" s="121">
        <f>SUM(L13,AN13)</f>
        <v>1160178</v>
      </c>
      <c r="BQ13" s="121">
        <f>SUM(M13,AO13)</f>
        <v>105376</v>
      </c>
      <c r="BR13" s="121">
        <f>SUM(N13,AP13)</f>
        <v>105376</v>
      </c>
      <c r="BS13" s="121">
        <f>SUM(O13,AQ13)</f>
        <v>0</v>
      </c>
      <c r="BT13" s="121">
        <f>SUM(P13,AR13)</f>
        <v>0</v>
      </c>
      <c r="BU13" s="121">
        <f>SUM(Q13,AS13)</f>
        <v>0</v>
      </c>
      <c r="BV13" s="121">
        <f>SUM(R13,AT13)</f>
        <v>200659</v>
      </c>
      <c r="BW13" s="121">
        <f>SUM(S13,AU13)</f>
        <v>63356</v>
      </c>
      <c r="BX13" s="121">
        <f>SUM(T13,AV13)</f>
        <v>76815</v>
      </c>
      <c r="BY13" s="121">
        <f>SUM(U13,AW13)</f>
        <v>60488</v>
      </c>
      <c r="BZ13" s="121">
        <f>SUM(V13,AX13)</f>
        <v>0</v>
      </c>
      <c r="CA13" s="121">
        <f>SUM(W13,AY13)</f>
        <v>854143</v>
      </c>
      <c r="CB13" s="121">
        <f>SUM(X13,AZ13)</f>
        <v>390376</v>
      </c>
      <c r="CC13" s="121">
        <f>SUM(Y13,BA13)</f>
        <v>432857</v>
      </c>
      <c r="CD13" s="121">
        <f>SUM(Z13,BB13)</f>
        <v>27516</v>
      </c>
      <c r="CE13" s="121">
        <f>SUM(AA13,BC13)</f>
        <v>3394</v>
      </c>
      <c r="CF13" s="121">
        <f>SUM(AB13,BD13)</f>
        <v>50293</v>
      </c>
      <c r="CG13" s="121">
        <f>SUM(AC13,BE13)</f>
        <v>0</v>
      </c>
      <c r="CH13" s="121">
        <f>SUM(AD13,BF13)</f>
        <v>901137</v>
      </c>
      <c r="CI13" s="121">
        <f>SUM(AE13,BG13)</f>
        <v>2903849</v>
      </c>
    </row>
    <row r="14" spans="1:87" s="136" customFormat="1" ht="13.5" customHeight="1" x14ac:dyDescent="0.15">
      <c r="A14" s="119" t="s">
        <v>27</v>
      </c>
      <c r="B14" s="120" t="s">
        <v>343</v>
      </c>
      <c r="C14" s="119" t="s">
        <v>344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f>+SUM(M14,R14,V14,W14,AC14)</f>
        <v>1045573</v>
      </c>
      <c r="M14" s="121">
        <f>+SUM(N14:Q14)</f>
        <v>46414</v>
      </c>
      <c r="N14" s="121">
        <v>46414</v>
      </c>
      <c r="O14" s="121">
        <v>0</v>
      </c>
      <c r="P14" s="121">
        <v>0</v>
      </c>
      <c r="Q14" s="121">
        <v>0</v>
      </c>
      <c r="R14" s="121">
        <f>+SUM(S14:U14)</f>
        <v>293333</v>
      </c>
      <c r="S14" s="121">
        <v>1939</v>
      </c>
      <c r="T14" s="121">
        <v>290636</v>
      </c>
      <c r="U14" s="121">
        <v>758</v>
      </c>
      <c r="V14" s="121">
        <v>0</v>
      </c>
      <c r="W14" s="121">
        <f>+SUM(X14:AA14)</f>
        <v>705826</v>
      </c>
      <c r="X14" s="121">
        <v>351853</v>
      </c>
      <c r="Y14" s="121">
        <v>227215</v>
      </c>
      <c r="Z14" s="121">
        <v>53971</v>
      </c>
      <c r="AA14" s="121">
        <v>72787</v>
      </c>
      <c r="AB14" s="121">
        <v>0</v>
      </c>
      <c r="AC14" s="121">
        <v>0</v>
      </c>
      <c r="AD14" s="121">
        <v>0</v>
      </c>
      <c r="AE14" s="121">
        <f>+SUM(D14,L14,AD14)</f>
        <v>1045573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23397</v>
      </c>
      <c r="AO14" s="121">
        <f>+SUM(AP14:AS14)</f>
        <v>0</v>
      </c>
      <c r="AP14" s="121">
        <v>0</v>
      </c>
      <c r="AQ14" s="121">
        <v>0</v>
      </c>
      <c r="AR14" s="121">
        <v>0</v>
      </c>
      <c r="AS14" s="121">
        <v>0</v>
      </c>
      <c r="AT14" s="121">
        <f>+SUM(AU14:AW14)</f>
        <v>165</v>
      </c>
      <c r="AU14" s="121">
        <v>165</v>
      </c>
      <c r="AV14" s="121">
        <v>0</v>
      </c>
      <c r="AW14" s="121">
        <v>0</v>
      </c>
      <c r="AX14" s="121">
        <v>0</v>
      </c>
      <c r="AY14" s="121">
        <f>+SUM(AZ14:BC14)</f>
        <v>23232</v>
      </c>
      <c r="AZ14" s="121">
        <v>23232</v>
      </c>
      <c r="BA14" s="121">
        <v>0</v>
      </c>
      <c r="BB14" s="121">
        <v>0</v>
      </c>
      <c r="BC14" s="121">
        <v>0</v>
      </c>
      <c r="BD14" s="121">
        <v>25464</v>
      </c>
      <c r="BE14" s="121">
        <v>0</v>
      </c>
      <c r="BF14" s="121">
        <v>0</v>
      </c>
      <c r="BG14" s="121">
        <f>+SUM(BF14,AN14,AF14)</f>
        <v>23397</v>
      </c>
      <c r="BH14" s="121">
        <f>SUM(D14,AF14)</f>
        <v>0</v>
      </c>
      <c r="BI14" s="121">
        <f>SUM(E14,AG14)</f>
        <v>0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0</v>
      </c>
      <c r="BP14" s="121">
        <f>SUM(L14,AN14)</f>
        <v>1068970</v>
      </c>
      <c r="BQ14" s="121">
        <f>SUM(M14,AO14)</f>
        <v>46414</v>
      </c>
      <c r="BR14" s="121">
        <f>SUM(N14,AP14)</f>
        <v>46414</v>
      </c>
      <c r="BS14" s="121">
        <f>SUM(O14,AQ14)</f>
        <v>0</v>
      </c>
      <c r="BT14" s="121">
        <f>SUM(P14,AR14)</f>
        <v>0</v>
      </c>
      <c r="BU14" s="121">
        <f>SUM(Q14,AS14)</f>
        <v>0</v>
      </c>
      <c r="BV14" s="121">
        <f>SUM(R14,AT14)</f>
        <v>293498</v>
      </c>
      <c r="BW14" s="121">
        <f>SUM(S14,AU14)</f>
        <v>2104</v>
      </c>
      <c r="BX14" s="121">
        <f>SUM(T14,AV14)</f>
        <v>290636</v>
      </c>
      <c r="BY14" s="121">
        <f>SUM(U14,AW14)</f>
        <v>758</v>
      </c>
      <c r="BZ14" s="121">
        <f>SUM(V14,AX14)</f>
        <v>0</v>
      </c>
      <c r="CA14" s="121">
        <f>SUM(W14,AY14)</f>
        <v>729058</v>
      </c>
      <c r="CB14" s="121">
        <f>SUM(X14,AZ14)</f>
        <v>375085</v>
      </c>
      <c r="CC14" s="121">
        <f>SUM(Y14,BA14)</f>
        <v>227215</v>
      </c>
      <c r="CD14" s="121">
        <f>SUM(Z14,BB14)</f>
        <v>53971</v>
      </c>
      <c r="CE14" s="121">
        <f>SUM(AA14,BC14)</f>
        <v>72787</v>
      </c>
      <c r="CF14" s="121">
        <f>SUM(AB14,BD14)</f>
        <v>25464</v>
      </c>
      <c r="CG14" s="121">
        <f>SUM(AC14,BE14)</f>
        <v>0</v>
      </c>
      <c r="CH14" s="121">
        <f>SUM(AD14,BF14)</f>
        <v>0</v>
      </c>
      <c r="CI14" s="121">
        <f>SUM(AE14,BG14)</f>
        <v>1068970</v>
      </c>
    </row>
    <row r="15" spans="1:87" s="136" customFormat="1" ht="13.5" customHeight="1" x14ac:dyDescent="0.15">
      <c r="A15" s="119" t="s">
        <v>27</v>
      </c>
      <c r="B15" s="120" t="s">
        <v>345</v>
      </c>
      <c r="C15" s="119" t="s">
        <v>346</v>
      </c>
      <c r="D15" s="121">
        <f>+SUM(E15,J15)</f>
        <v>0</v>
      </c>
      <c r="E15" s="121">
        <f>+SUM(F15:I15)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0</v>
      </c>
      <c r="L15" s="121">
        <f>+SUM(M15,R15,V15,W15,AC15)</f>
        <v>947926</v>
      </c>
      <c r="M15" s="121">
        <f>+SUM(N15:Q15)</f>
        <v>34780</v>
      </c>
      <c r="N15" s="121">
        <v>34780</v>
      </c>
      <c r="O15" s="121">
        <v>0</v>
      </c>
      <c r="P15" s="121">
        <v>0</v>
      </c>
      <c r="Q15" s="121">
        <v>0</v>
      </c>
      <c r="R15" s="121">
        <f>+SUM(S15:U15)</f>
        <v>58989</v>
      </c>
      <c r="S15" s="121">
        <v>50600</v>
      </c>
      <c r="T15" s="121">
        <v>1595</v>
      </c>
      <c r="U15" s="121">
        <v>6794</v>
      </c>
      <c r="V15" s="121">
        <v>0</v>
      </c>
      <c r="W15" s="121">
        <f>+SUM(X15:AA15)</f>
        <v>854157</v>
      </c>
      <c r="X15" s="121">
        <v>577500</v>
      </c>
      <c r="Y15" s="121">
        <v>261250</v>
      </c>
      <c r="Z15" s="121">
        <v>11550</v>
      </c>
      <c r="AA15" s="121">
        <v>3857</v>
      </c>
      <c r="AB15" s="121">
        <v>333449</v>
      </c>
      <c r="AC15" s="121">
        <v>0</v>
      </c>
      <c r="AD15" s="121">
        <v>0</v>
      </c>
      <c r="AE15" s="121">
        <f>+SUM(D15,L15,AD15)</f>
        <v>947926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5057</v>
      </c>
      <c r="AO15" s="121">
        <f>+SUM(AP15:AS15)</f>
        <v>5057</v>
      </c>
      <c r="AP15" s="121">
        <v>5057</v>
      </c>
      <c r="AQ15" s="121">
        <v>0</v>
      </c>
      <c r="AR15" s="121">
        <v>0</v>
      </c>
      <c r="AS15" s="121">
        <v>0</v>
      </c>
      <c r="AT15" s="121">
        <f>+SUM(AU15:AW15)</f>
        <v>0</v>
      </c>
      <c r="AU15" s="121">
        <v>0</v>
      </c>
      <c r="AV15" s="121">
        <v>0</v>
      </c>
      <c r="AW15" s="121">
        <v>0</v>
      </c>
      <c r="AX15" s="121">
        <v>0</v>
      </c>
      <c r="AY15" s="121">
        <f>+SUM(AZ15:BC15)</f>
        <v>0</v>
      </c>
      <c r="AZ15" s="121">
        <v>0</v>
      </c>
      <c r="BA15" s="121">
        <v>0</v>
      </c>
      <c r="BB15" s="121">
        <v>0</v>
      </c>
      <c r="BC15" s="121">
        <v>0</v>
      </c>
      <c r="BD15" s="121">
        <v>120626</v>
      </c>
      <c r="BE15" s="121">
        <v>0</v>
      </c>
      <c r="BF15" s="121">
        <v>0</v>
      </c>
      <c r="BG15" s="121">
        <f>+SUM(BF15,AN15,AF15)</f>
        <v>5057</v>
      </c>
      <c r="BH15" s="121">
        <f>SUM(D15,AF15)</f>
        <v>0</v>
      </c>
      <c r="BI15" s="121">
        <f>SUM(E15,AG15)</f>
        <v>0</v>
      </c>
      <c r="BJ15" s="121">
        <f>SUM(F15,AH15)</f>
        <v>0</v>
      </c>
      <c r="BK15" s="121">
        <f>SUM(G15,AI15)</f>
        <v>0</v>
      </c>
      <c r="BL15" s="121">
        <f>SUM(H15,AJ15)</f>
        <v>0</v>
      </c>
      <c r="BM15" s="121">
        <f>SUM(I15,AK15)</f>
        <v>0</v>
      </c>
      <c r="BN15" s="121">
        <f>SUM(J15,AL15)</f>
        <v>0</v>
      </c>
      <c r="BO15" s="121">
        <f>SUM(K15,AM15)</f>
        <v>0</v>
      </c>
      <c r="BP15" s="121">
        <f>SUM(L15,AN15)</f>
        <v>952983</v>
      </c>
      <c r="BQ15" s="121">
        <f>SUM(M15,AO15)</f>
        <v>39837</v>
      </c>
      <c r="BR15" s="121">
        <f>SUM(N15,AP15)</f>
        <v>39837</v>
      </c>
      <c r="BS15" s="121">
        <f>SUM(O15,AQ15)</f>
        <v>0</v>
      </c>
      <c r="BT15" s="121">
        <f>SUM(P15,AR15)</f>
        <v>0</v>
      </c>
      <c r="BU15" s="121">
        <f>SUM(Q15,AS15)</f>
        <v>0</v>
      </c>
      <c r="BV15" s="121">
        <f>SUM(R15,AT15)</f>
        <v>58989</v>
      </c>
      <c r="BW15" s="121">
        <f>SUM(S15,AU15)</f>
        <v>50600</v>
      </c>
      <c r="BX15" s="121">
        <f>SUM(T15,AV15)</f>
        <v>1595</v>
      </c>
      <c r="BY15" s="121">
        <f>SUM(U15,AW15)</f>
        <v>6794</v>
      </c>
      <c r="BZ15" s="121">
        <f>SUM(V15,AX15)</f>
        <v>0</v>
      </c>
      <c r="CA15" s="121">
        <f>SUM(W15,AY15)</f>
        <v>854157</v>
      </c>
      <c r="CB15" s="121">
        <f>SUM(X15,AZ15)</f>
        <v>577500</v>
      </c>
      <c r="CC15" s="121">
        <f>SUM(Y15,BA15)</f>
        <v>261250</v>
      </c>
      <c r="CD15" s="121">
        <f>SUM(Z15,BB15)</f>
        <v>11550</v>
      </c>
      <c r="CE15" s="121">
        <f>SUM(AA15,BC15)</f>
        <v>3857</v>
      </c>
      <c r="CF15" s="121">
        <f>SUM(AB15,BD15)</f>
        <v>454075</v>
      </c>
      <c r="CG15" s="121">
        <f>SUM(AC15,BE15)</f>
        <v>0</v>
      </c>
      <c r="CH15" s="121">
        <f>SUM(AD15,BF15)</f>
        <v>0</v>
      </c>
      <c r="CI15" s="121">
        <f>SUM(AE15,BG15)</f>
        <v>952983</v>
      </c>
    </row>
    <row r="16" spans="1:87" s="136" customFormat="1" ht="13.5" customHeight="1" x14ac:dyDescent="0.15">
      <c r="A16" s="119" t="s">
        <v>27</v>
      </c>
      <c r="B16" s="120" t="s">
        <v>349</v>
      </c>
      <c r="C16" s="119" t="s">
        <v>350</v>
      </c>
      <c r="D16" s="121">
        <f>+SUM(E16,J16)</f>
        <v>48958</v>
      </c>
      <c r="E16" s="121">
        <f>+SUM(F16:I16)</f>
        <v>39795</v>
      </c>
      <c r="F16" s="121">
        <v>0</v>
      </c>
      <c r="G16" s="121">
        <v>0</v>
      </c>
      <c r="H16" s="121">
        <v>39795</v>
      </c>
      <c r="I16" s="121">
        <v>0</v>
      </c>
      <c r="J16" s="121">
        <v>9163</v>
      </c>
      <c r="K16" s="121">
        <v>0</v>
      </c>
      <c r="L16" s="121">
        <f>+SUM(M16,R16,V16,W16,AC16)</f>
        <v>843443</v>
      </c>
      <c r="M16" s="121">
        <f>+SUM(N16:Q16)</f>
        <v>46072</v>
      </c>
      <c r="N16" s="121">
        <v>46072</v>
      </c>
      <c r="O16" s="121">
        <v>0</v>
      </c>
      <c r="P16" s="121">
        <v>0</v>
      </c>
      <c r="Q16" s="121">
        <v>0</v>
      </c>
      <c r="R16" s="121">
        <f>+SUM(S16:U16)</f>
        <v>63956</v>
      </c>
      <c r="S16" s="121">
        <v>0</v>
      </c>
      <c r="T16" s="121">
        <v>46391</v>
      </c>
      <c r="U16" s="121">
        <v>17565</v>
      </c>
      <c r="V16" s="121">
        <v>0</v>
      </c>
      <c r="W16" s="121">
        <f>+SUM(X16:AA16)</f>
        <v>733415</v>
      </c>
      <c r="X16" s="121">
        <v>309631</v>
      </c>
      <c r="Y16" s="121">
        <v>421034</v>
      </c>
      <c r="Z16" s="121">
        <v>0</v>
      </c>
      <c r="AA16" s="121">
        <v>2750</v>
      </c>
      <c r="AB16" s="121">
        <v>0</v>
      </c>
      <c r="AC16" s="121">
        <v>0</v>
      </c>
      <c r="AD16" s="121">
        <v>26023</v>
      </c>
      <c r="AE16" s="121">
        <f>+SUM(D16,L16,AD16)</f>
        <v>918424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51459</v>
      </c>
      <c r="AO16" s="121">
        <f>+SUM(AP16:AS16)</f>
        <v>5895</v>
      </c>
      <c r="AP16" s="121">
        <v>5895</v>
      </c>
      <c r="AQ16" s="121">
        <v>0</v>
      </c>
      <c r="AR16" s="121">
        <v>0</v>
      </c>
      <c r="AS16" s="121">
        <v>0</v>
      </c>
      <c r="AT16" s="121">
        <f>+SUM(AU16:AW16)</f>
        <v>45564</v>
      </c>
      <c r="AU16" s="121">
        <v>45564</v>
      </c>
      <c r="AV16" s="121">
        <v>0</v>
      </c>
      <c r="AW16" s="121">
        <v>0</v>
      </c>
      <c r="AX16" s="121">
        <v>0</v>
      </c>
      <c r="AY16" s="121">
        <f>+SUM(AZ16:BC16)</f>
        <v>0</v>
      </c>
      <c r="AZ16" s="121">
        <v>0</v>
      </c>
      <c r="BA16" s="121">
        <v>0</v>
      </c>
      <c r="BB16" s="121">
        <v>0</v>
      </c>
      <c r="BC16" s="121">
        <v>0</v>
      </c>
      <c r="BD16" s="121">
        <v>28407</v>
      </c>
      <c r="BE16" s="121">
        <v>0</v>
      </c>
      <c r="BF16" s="121">
        <v>235</v>
      </c>
      <c r="BG16" s="121">
        <f>+SUM(BF16,AN16,AF16)</f>
        <v>51694</v>
      </c>
      <c r="BH16" s="121">
        <f>SUM(D16,AF16)</f>
        <v>48958</v>
      </c>
      <c r="BI16" s="121">
        <f>SUM(E16,AG16)</f>
        <v>39795</v>
      </c>
      <c r="BJ16" s="121">
        <f>SUM(F16,AH16)</f>
        <v>0</v>
      </c>
      <c r="BK16" s="121">
        <f>SUM(G16,AI16)</f>
        <v>0</v>
      </c>
      <c r="BL16" s="121">
        <f>SUM(H16,AJ16)</f>
        <v>39795</v>
      </c>
      <c r="BM16" s="121">
        <f>SUM(I16,AK16)</f>
        <v>0</v>
      </c>
      <c r="BN16" s="121">
        <f>SUM(J16,AL16)</f>
        <v>9163</v>
      </c>
      <c r="BO16" s="121">
        <f>SUM(K16,AM16)</f>
        <v>0</v>
      </c>
      <c r="BP16" s="121">
        <f>SUM(L16,AN16)</f>
        <v>894902</v>
      </c>
      <c r="BQ16" s="121">
        <f>SUM(M16,AO16)</f>
        <v>51967</v>
      </c>
      <c r="BR16" s="121">
        <f>SUM(N16,AP16)</f>
        <v>51967</v>
      </c>
      <c r="BS16" s="121">
        <f>SUM(O16,AQ16)</f>
        <v>0</v>
      </c>
      <c r="BT16" s="121">
        <f>SUM(P16,AR16)</f>
        <v>0</v>
      </c>
      <c r="BU16" s="121">
        <f>SUM(Q16,AS16)</f>
        <v>0</v>
      </c>
      <c r="BV16" s="121">
        <f>SUM(R16,AT16)</f>
        <v>109520</v>
      </c>
      <c r="BW16" s="121">
        <f>SUM(S16,AU16)</f>
        <v>45564</v>
      </c>
      <c r="BX16" s="121">
        <f>SUM(T16,AV16)</f>
        <v>46391</v>
      </c>
      <c r="BY16" s="121">
        <f>SUM(U16,AW16)</f>
        <v>17565</v>
      </c>
      <c r="BZ16" s="121">
        <f>SUM(V16,AX16)</f>
        <v>0</v>
      </c>
      <c r="CA16" s="121">
        <f>SUM(W16,AY16)</f>
        <v>733415</v>
      </c>
      <c r="CB16" s="121">
        <f>SUM(X16,AZ16)</f>
        <v>309631</v>
      </c>
      <c r="CC16" s="121">
        <f>SUM(Y16,BA16)</f>
        <v>421034</v>
      </c>
      <c r="CD16" s="121">
        <f>SUM(Z16,BB16)</f>
        <v>0</v>
      </c>
      <c r="CE16" s="121">
        <f>SUM(AA16,BC16)</f>
        <v>2750</v>
      </c>
      <c r="CF16" s="121">
        <f>SUM(AB16,BD16)</f>
        <v>28407</v>
      </c>
      <c r="CG16" s="121">
        <f>SUM(AC16,BE16)</f>
        <v>0</v>
      </c>
      <c r="CH16" s="121">
        <f>SUM(AD16,BF16)</f>
        <v>26258</v>
      </c>
      <c r="CI16" s="121">
        <f>SUM(AE16,BG16)</f>
        <v>970118</v>
      </c>
    </row>
    <row r="17" spans="1:87" s="136" customFormat="1" ht="13.5" customHeight="1" x14ac:dyDescent="0.15">
      <c r="A17" s="119" t="s">
        <v>27</v>
      </c>
      <c r="B17" s="120" t="s">
        <v>351</v>
      </c>
      <c r="C17" s="119" t="s">
        <v>352</v>
      </c>
      <c r="D17" s="121">
        <f>+SUM(E17,J17)</f>
        <v>0</v>
      </c>
      <c r="E17" s="121">
        <f>+SUM(F17:I17)</f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0</v>
      </c>
      <c r="L17" s="121">
        <f>+SUM(M17,R17,V17,W17,AC17)</f>
        <v>404844</v>
      </c>
      <c r="M17" s="121">
        <f>+SUM(N17:Q17)</f>
        <v>37898</v>
      </c>
      <c r="N17" s="121">
        <v>10546</v>
      </c>
      <c r="O17" s="121">
        <v>9464</v>
      </c>
      <c r="P17" s="121">
        <v>17888</v>
      </c>
      <c r="Q17" s="121">
        <v>0</v>
      </c>
      <c r="R17" s="121">
        <f>+SUM(S17:U17)</f>
        <v>36533</v>
      </c>
      <c r="S17" s="121">
        <v>2959</v>
      </c>
      <c r="T17" s="121">
        <v>32685</v>
      </c>
      <c r="U17" s="121">
        <v>889</v>
      </c>
      <c r="V17" s="121">
        <v>0</v>
      </c>
      <c r="W17" s="121">
        <f>+SUM(X17:AA17)</f>
        <v>330413</v>
      </c>
      <c r="X17" s="121">
        <v>311072</v>
      </c>
      <c r="Y17" s="121">
        <v>19341</v>
      </c>
      <c r="Z17" s="121">
        <v>0</v>
      </c>
      <c r="AA17" s="121">
        <v>0</v>
      </c>
      <c r="AB17" s="121">
        <v>198959</v>
      </c>
      <c r="AC17" s="121">
        <v>0</v>
      </c>
      <c r="AD17" s="121">
        <v>0</v>
      </c>
      <c r="AE17" s="121">
        <f>+SUM(D17,L17,AD17)</f>
        <v>404844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0</v>
      </c>
      <c r="AO17" s="121">
        <f>+SUM(AP17:AS17)</f>
        <v>0</v>
      </c>
      <c r="AP17" s="121">
        <v>0</v>
      </c>
      <c r="AQ17" s="121">
        <v>0</v>
      </c>
      <c r="AR17" s="121">
        <v>0</v>
      </c>
      <c r="AS17" s="121">
        <v>0</v>
      </c>
      <c r="AT17" s="121">
        <f>+SUM(AU17:AW17)</f>
        <v>0</v>
      </c>
      <c r="AU17" s="121">
        <v>0</v>
      </c>
      <c r="AV17" s="121">
        <v>0</v>
      </c>
      <c r="AW17" s="121">
        <v>0</v>
      </c>
      <c r="AX17" s="121">
        <v>0</v>
      </c>
      <c r="AY17" s="121">
        <f>+SUM(AZ17:BC17)</f>
        <v>0</v>
      </c>
      <c r="AZ17" s="121">
        <v>0</v>
      </c>
      <c r="BA17" s="121">
        <v>0</v>
      </c>
      <c r="BB17" s="121">
        <v>0</v>
      </c>
      <c r="BC17" s="121">
        <v>0</v>
      </c>
      <c r="BD17" s="121">
        <v>22128</v>
      </c>
      <c r="BE17" s="121">
        <v>0</v>
      </c>
      <c r="BF17" s="121">
        <v>0</v>
      </c>
      <c r="BG17" s="121">
        <f>+SUM(BF17,AN17,AF17)</f>
        <v>0</v>
      </c>
      <c r="BH17" s="121">
        <f>SUM(D17,AF17)</f>
        <v>0</v>
      </c>
      <c r="BI17" s="121">
        <f>SUM(E17,AG17)</f>
        <v>0</v>
      </c>
      <c r="BJ17" s="121">
        <f>SUM(F17,AH17)</f>
        <v>0</v>
      </c>
      <c r="BK17" s="121">
        <f>SUM(G17,AI17)</f>
        <v>0</v>
      </c>
      <c r="BL17" s="121">
        <f>SUM(H17,AJ17)</f>
        <v>0</v>
      </c>
      <c r="BM17" s="121">
        <f>SUM(I17,AK17)</f>
        <v>0</v>
      </c>
      <c r="BN17" s="121">
        <f>SUM(J17,AL17)</f>
        <v>0</v>
      </c>
      <c r="BO17" s="121">
        <f>SUM(K17,AM17)</f>
        <v>0</v>
      </c>
      <c r="BP17" s="121">
        <f>SUM(L17,AN17)</f>
        <v>404844</v>
      </c>
      <c r="BQ17" s="121">
        <f>SUM(M17,AO17)</f>
        <v>37898</v>
      </c>
      <c r="BR17" s="121">
        <f>SUM(N17,AP17)</f>
        <v>10546</v>
      </c>
      <c r="BS17" s="121">
        <f>SUM(O17,AQ17)</f>
        <v>9464</v>
      </c>
      <c r="BT17" s="121">
        <f>SUM(P17,AR17)</f>
        <v>17888</v>
      </c>
      <c r="BU17" s="121">
        <f>SUM(Q17,AS17)</f>
        <v>0</v>
      </c>
      <c r="BV17" s="121">
        <f>SUM(R17,AT17)</f>
        <v>36533</v>
      </c>
      <c r="BW17" s="121">
        <f>SUM(S17,AU17)</f>
        <v>2959</v>
      </c>
      <c r="BX17" s="121">
        <f>SUM(T17,AV17)</f>
        <v>32685</v>
      </c>
      <c r="BY17" s="121">
        <f>SUM(U17,AW17)</f>
        <v>889</v>
      </c>
      <c r="BZ17" s="121">
        <f>SUM(V17,AX17)</f>
        <v>0</v>
      </c>
      <c r="CA17" s="121">
        <f>SUM(W17,AY17)</f>
        <v>330413</v>
      </c>
      <c r="CB17" s="121">
        <f>SUM(X17,AZ17)</f>
        <v>311072</v>
      </c>
      <c r="CC17" s="121">
        <f>SUM(Y17,BA17)</f>
        <v>19341</v>
      </c>
      <c r="CD17" s="121">
        <f>SUM(Z17,BB17)</f>
        <v>0</v>
      </c>
      <c r="CE17" s="121">
        <f>SUM(AA17,BC17)</f>
        <v>0</v>
      </c>
      <c r="CF17" s="121">
        <f>SUM(AB17,BD17)</f>
        <v>221087</v>
      </c>
      <c r="CG17" s="121">
        <f>SUM(AC17,BE17)</f>
        <v>0</v>
      </c>
      <c r="CH17" s="121">
        <f>SUM(AD17,BF17)</f>
        <v>0</v>
      </c>
      <c r="CI17" s="121">
        <f>SUM(AE17,BG17)</f>
        <v>404844</v>
      </c>
    </row>
    <row r="18" spans="1:87" s="136" customFormat="1" ht="13.5" customHeight="1" x14ac:dyDescent="0.15">
      <c r="A18" s="119" t="s">
        <v>27</v>
      </c>
      <c r="B18" s="120" t="s">
        <v>353</v>
      </c>
      <c r="C18" s="119" t="s">
        <v>354</v>
      </c>
      <c r="D18" s="121">
        <f>+SUM(E18,J18)</f>
        <v>22450</v>
      </c>
      <c r="E18" s="121">
        <f>+SUM(F18:I18)</f>
        <v>22450</v>
      </c>
      <c r="F18" s="121">
        <v>0</v>
      </c>
      <c r="G18" s="121">
        <v>22450</v>
      </c>
      <c r="H18" s="121">
        <v>0</v>
      </c>
      <c r="I18" s="121">
        <v>0</v>
      </c>
      <c r="J18" s="121">
        <v>0</v>
      </c>
      <c r="K18" s="121">
        <v>0</v>
      </c>
      <c r="L18" s="121">
        <f>+SUM(M18,R18,V18,W18,AC18)</f>
        <v>1030415</v>
      </c>
      <c r="M18" s="121">
        <f>+SUM(N18:Q18)</f>
        <v>101487</v>
      </c>
      <c r="N18" s="121">
        <v>26467</v>
      </c>
      <c r="O18" s="121">
        <v>0</v>
      </c>
      <c r="P18" s="121">
        <v>75020</v>
      </c>
      <c r="Q18" s="121">
        <v>0</v>
      </c>
      <c r="R18" s="121">
        <f>+SUM(S18:U18)</f>
        <v>138631</v>
      </c>
      <c r="S18" s="121">
        <v>26281</v>
      </c>
      <c r="T18" s="121">
        <v>68349</v>
      </c>
      <c r="U18" s="121">
        <v>44001</v>
      </c>
      <c r="V18" s="121">
        <v>0</v>
      </c>
      <c r="W18" s="121">
        <f>+SUM(X18:AA18)</f>
        <v>790297</v>
      </c>
      <c r="X18" s="121">
        <v>366241</v>
      </c>
      <c r="Y18" s="121">
        <v>421336</v>
      </c>
      <c r="Z18" s="121">
        <v>2720</v>
      </c>
      <c r="AA18" s="121">
        <v>0</v>
      </c>
      <c r="AB18" s="121">
        <v>0</v>
      </c>
      <c r="AC18" s="121">
        <v>0</v>
      </c>
      <c r="AD18" s="121">
        <v>0</v>
      </c>
      <c r="AE18" s="121">
        <f>+SUM(D18,L18,AD18)</f>
        <v>1052865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82716</v>
      </c>
      <c r="AO18" s="121">
        <f>+SUM(AP18:AS18)</f>
        <v>4507</v>
      </c>
      <c r="AP18" s="121">
        <v>0</v>
      </c>
      <c r="AQ18" s="121">
        <v>0</v>
      </c>
      <c r="AR18" s="121">
        <v>4507</v>
      </c>
      <c r="AS18" s="121">
        <v>0</v>
      </c>
      <c r="AT18" s="121">
        <f>+SUM(AU18:AW18)</f>
        <v>7204</v>
      </c>
      <c r="AU18" s="121">
        <v>638</v>
      </c>
      <c r="AV18" s="121">
        <v>6566</v>
      </c>
      <c r="AW18" s="121">
        <v>0</v>
      </c>
      <c r="AX18" s="121">
        <v>0</v>
      </c>
      <c r="AY18" s="121">
        <f>+SUM(AZ18:BC18)</f>
        <v>71005</v>
      </c>
      <c r="AZ18" s="121">
        <v>37608</v>
      </c>
      <c r="BA18" s="121">
        <v>33397</v>
      </c>
      <c r="BB18" s="121">
        <v>0</v>
      </c>
      <c r="BC18" s="121">
        <v>0</v>
      </c>
      <c r="BD18" s="121">
        <v>0</v>
      </c>
      <c r="BE18" s="121">
        <v>0</v>
      </c>
      <c r="BF18" s="121">
        <v>0</v>
      </c>
      <c r="BG18" s="121">
        <f>+SUM(BF18,AN18,AF18)</f>
        <v>82716</v>
      </c>
      <c r="BH18" s="121">
        <f>SUM(D18,AF18)</f>
        <v>22450</v>
      </c>
      <c r="BI18" s="121">
        <f>SUM(E18,AG18)</f>
        <v>22450</v>
      </c>
      <c r="BJ18" s="121">
        <f>SUM(F18,AH18)</f>
        <v>0</v>
      </c>
      <c r="BK18" s="121">
        <f>SUM(G18,AI18)</f>
        <v>22450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0</v>
      </c>
      <c r="BP18" s="121">
        <f>SUM(L18,AN18)</f>
        <v>1113131</v>
      </c>
      <c r="BQ18" s="121">
        <f>SUM(M18,AO18)</f>
        <v>105994</v>
      </c>
      <c r="BR18" s="121">
        <f>SUM(N18,AP18)</f>
        <v>26467</v>
      </c>
      <c r="BS18" s="121">
        <f>SUM(O18,AQ18)</f>
        <v>0</v>
      </c>
      <c r="BT18" s="121">
        <f>SUM(P18,AR18)</f>
        <v>79527</v>
      </c>
      <c r="BU18" s="121">
        <f>SUM(Q18,AS18)</f>
        <v>0</v>
      </c>
      <c r="BV18" s="121">
        <f>SUM(R18,AT18)</f>
        <v>145835</v>
      </c>
      <c r="BW18" s="121">
        <f>SUM(S18,AU18)</f>
        <v>26919</v>
      </c>
      <c r="BX18" s="121">
        <f>SUM(T18,AV18)</f>
        <v>74915</v>
      </c>
      <c r="BY18" s="121">
        <f>SUM(U18,AW18)</f>
        <v>44001</v>
      </c>
      <c r="BZ18" s="121">
        <f>SUM(V18,AX18)</f>
        <v>0</v>
      </c>
      <c r="CA18" s="121">
        <f>SUM(W18,AY18)</f>
        <v>861302</v>
      </c>
      <c r="CB18" s="121">
        <f>SUM(X18,AZ18)</f>
        <v>403849</v>
      </c>
      <c r="CC18" s="121">
        <f>SUM(Y18,BA18)</f>
        <v>454733</v>
      </c>
      <c r="CD18" s="121">
        <f>SUM(Z18,BB18)</f>
        <v>2720</v>
      </c>
      <c r="CE18" s="121">
        <f>SUM(AA18,BC18)</f>
        <v>0</v>
      </c>
      <c r="CF18" s="121">
        <f>SUM(AB18,BD18)</f>
        <v>0</v>
      </c>
      <c r="CG18" s="121">
        <f>SUM(AC18,BE18)</f>
        <v>0</v>
      </c>
      <c r="CH18" s="121">
        <f>SUM(AD18,BF18)</f>
        <v>0</v>
      </c>
      <c r="CI18" s="121">
        <f>SUM(AE18,BG18)</f>
        <v>1135581</v>
      </c>
    </row>
    <row r="19" spans="1:87" s="136" customFormat="1" ht="13.5" customHeight="1" x14ac:dyDescent="0.15">
      <c r="A19" s="119" t="s">
        <v>27</v>
      </c>
      <c r="B19" s="120" t="s">
        <v>355</v>
      </c>
      <c r="C19" s="119" t="s">
        <v>356</v>
      </c>
      <c r="D19" s="121">
        <f>+SUM(E19,J19)</f>
        <v>0</v>
      </c>
      <c r="E19" s="121">
        <f>+SUM(F19:I19)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  <c r="L19" s="121">
        <f>+SUM(M19,R19,V19,W19,AC19)</f>
        <v>498421</v>
      </c>
      <c r="M19" s="121">
        <f>+SUM(N19:Q19)</f>
        <v>27221</v>
      </c>
      <c r="N19" s="121">
        <v>27221</v>
      </c>
      <c r="O19" s="121">
        <v>0</v>
      </c>
      <c r="P19" s="121">
        <v>0</v>
      </c>
      <c r="Q19" s="121">
        <v>0</v>
      </c>
      <c r="R19" s="121">
        <f>+SUM(S19:U19)</f>
        <v>0</v>
      </c>
      <c r="S19" s="121">
        <v>0</v>
      </c>
      <c r="T19" s="121">
        <v>0</v>
      </c>
      <c r="U19" s="121">
        <v>0</v>
      </c>
      <c r="V19" s="121">
        <v>0</v>
      </c>
      <c r="W19" s="121">
        <f>+SUM(X19:AA19)</f>
        <v>471200</v>
      </c>
      <c r="X19" s="121">
        <v>466386</v>
      </c>
      <c r="Y19" s="121">
        <v>0</v>
      </c>
      <c r="Z19" s="121">
        <v>0</v>
      </c>
      <c r="AA19" s="121">
        <v>4814</v>
      </c>
      <c r="AB19" s="121">
        <v>707375</v>
      </c>
      <c r="AC19" s="121">
        <v>0</v>
      </c>
      <c r="AD19" s="121">
        <v>0</v>
      </c>
      <c r="AE19" s="121">
        <f>+SUM(D19,L19,AD19)</f>
        <v>498421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90</v>
      </c>
      <c r="AO19" s="121">
        <f>+SUM(AP19:AS19)</f>
        <v>90</v>
      </c>
      <c r="AP19" s="121">
        <v>90</v>
      </c>
      <c r="AQ19" s="121">
        <v>0</v>
      </c>
      <c r="AR19" s="121">
        <v>0</v>
      </c>
      <c r="AS19" s="121">
        <v>0</v>
      </c>
      <c r="AT19" s="121">
        <f>+SUM(AU19:AW19)</f>
        <v>0</v>
      </c>
      <c r="AU19" s="121">
        <v>0</v>
      </c>
      <c r="AV19" s="121">
        <v>0</v>
      </c>
      <c r="AW19" s="121">
        <v>0</v>
      </c>
      <c r="AX19" s="121">
        <v>0</v>
      </c>
      <c r="AY19" s="121">
        <f>+SUM(AZ19:BC19)</f>
        <v>0</v>
      </c>
      <c r="AZ19" s="121">
        <v>0</v>
      </c>
      <c r="BA19" s="121">
        <v>0</v>
      </c>
      <c r="BB19" s="121">
        <v>0</v>
      </c>
      <c r="BC19" s="121">
        <v>0</v>
      </c>
      <c r="BD19" s="121">
        <v>243886</v>
      </c>
      <c r="BE19" s="121">
        <v>0</v>
      </c>
      <c r="BF19" s="121">
        <v>0</v>
      </c>
      <c r="BG19" s="121">
        <f>+SUM(BF19,AN19,AF19)</f>
        <v>90</v>
      </c>
      <c r="BH19" s="121">
        <f>SUM(D19,AF19)</f>
        <v>0</v>
      </c>
      <c r="BI19" s="121">
        <f>SUM(E19,AG19)</f>
        <v>0</v>
      </c>
      <c r="BJ19" s="121">
        <f>SUM(F19,AH19)</f>
        <v>0</v>
      </c>
      <c r="BK19" s="121">
        <f>SUM(G19,AI19)</f>
        <v>0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0</v>
      </c>
      <c r="BP19" s="121">
        <f>SUM(L19,AN19)</f>
        <v>498511</v>
      </c>
      <c r="BQ19" s="121">
        <f>SUM(M19,AO19)</f>
        <v>27311</v>
      </c>
      <c r="BR19" s="121">
        <f>SUM(N19,AP19)</f>
        <v>27311</v>
      </c>
      <c r="BS19" s="121">
        <f>SUM(O19,AQ19)</f>
        <v>0</v>
      </c>
      <c r="BT19" s="121">
        <f>SUM(P19,AR19)</f>
        <v>0</v>
      </c>
      <c r="BU19" s="121">
        <f>SUM(Q19,AS19)</f>
        <v>0</v>
      </c>
      <c r="BV19" s="121">
        <f>SUM(R19,AT19)</f>
        <v>0</v>
      </c>
      <c r="BW19" s="121">
        <f>SUM(S19,AU19)</f>
        <v>0</v>
      </c>
      <c r="BX19" s="121">
        <f>SUM(T19,AV19)</f>
        <v>0</v>
      </c>
      <c r="BY19" s="121">
        <f>SUM(U19,AW19)</f>
        <v>0</v>
      </c>
      <c r="BZ19" s="121">
        <f>SUM(V19,AX19)</f>
        <v>0</v>
      </c>
      <c r="CA19" s="121">
        <f>SUM(W19,AY19)</f>
        <v>471200</v>
      </c>
      <c r="CB19" s="121">
        <f>SUM(X19,AZ19)</f>
        <v>466386</v>
      </c>
      <c r="CC19" s="121">
        <f>SUM(Y19,BA19)</f>
        <v>0</v>
      </c>
      <c r="CD19" s="121">
        <f>SUM(Z19,BB19)</f>
        <v>0</v>
      </c>
      <c r="CE19" s="121">
        <f>SUM(AA19,BC19)</f>
        <v>4814</v>
      </c>
      <c r="CF19" s="121">
        <f>SUM(AB19,BD19)</f>
        <v>951261</v>
      </c>
      <c r="CG19" s="121">
        <f>SUM(AC19,BE19)</f>
        <v>0</v>
      </c>
      <c r="CH19" s="121">
        <f>SUM(AD19,BF19)</f>
        <v>0</v>
      </c>
      <c r="CI19" s="121">
        <f>SUM(AE19,BG19)</f>
        <v>498511</v>
      </c>
    </row>
    <row r="20" spans="1:87" s="136" customFormat="1" ht="13.5" customHeight="1" x14ac:dyDescent="0.15">
      <c r="A20" s="119" t="s">
        <v>27</v>
      </c>
      <c r="B20" s="120" t="s">
        <v>365</v>
      </c>
      <c r="C20" s="119" t="s">
        <v>366</v>
      </c>
      <c r="D20" s="121">
        <f>+SUM(E20,J20)</f>
        <v>0</v>
      </c>
      <c r="E20" s="121">
        <f>+SUM(F20:I20)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25963</v>
      </c>
      <c r="L20" s="121">
        <f>+SUM(M20,R20,V20,W20,AC20)</f>
        <v>0</v>
      </c>
      <c r="M20" s="121">
        <f>+SUM(N20:Q20)</f>
        <v>0</v>
      </c>
      <c r="N20" s="121">
        <v>0</v>
      </c>
      <c r="O20" s="121">
        <v>0</v>
      </c>
      <c r="P20" s="121">
        <v>0</v>
      </c>
      <c r="Q20" s="121">
        <v>0</v>
      </c>
      <c r="R20" s="121">
        <f>+SUM(S20:U20)</f>
        <v>0</v>
      </c>
      <c r="S20" s="121">
        <v>0</v>
      </c>
      <c r="T20" s="121">
        <v>0</v>
      </c>
      <c r="U20" s="121">
        <v>0</v>
      </c>
      <c r="V20" s="121">
        <v>0</v>
      </c>
      <c r="W20" s="121">
        <f>+SUM(X20:AA20)</f>
        <v>0</v>
      </c>
      <c r="X20" s="121">
        <v>0</v>
      </c>
      <c r="Y20" s="121">
        <v>0</v>
      </c>
      <c r="Z20" s="121">
        <v>0</v>
      </c>
      <c r="AA20" s="121">
        <v>0</v>
      </c>
      <c r="AB20" s="121">
        <v>298269</v>
      </c>
      <c r="AC20" s="121">
        <v>0</v>
      </c>
      <c r="AD20" s="121">
        <v>0</v>
      </c>
      <c r="AE20" s="121">
        <f>+SUM(D20,L20,AD20)</f>
        <v>0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2552</v>
      </c>
      <c r="AN20" s="121">
        <f>+SUM(AO20,AT20,AX20,AY20,BE20)</f>
        <v>0</v>
      </c>
      <c r="AO20" s="121">
        <f>+SUM(AP20:AS20)</f>
        <v>0</v>
      </c>
      <c r="AP20" s="121">
        <v>0</v>
      </c>
      <c r="AQ20" s="121">
        <v>0</v>
      </c>
      <c r="AR20" s="121">
        <v>0</v>
      </c>
      <c r="AS20" s="121">
        <v>0</v>
      </c>
      <c r="AT20" s="121">
        <f>+SUM(AU20:AW20)</f>
        <v>0</v>
      </c>
      <c r="AU20" s="121">
        <v>0</v>
      </c>
      <c r="AV20" s="121">
        <v>0</v>
      </c>
      <c r="AW20" s="121">
        <v>0</v>
      </c>
      <c r="AX20" s="121">
        <v>0</v>
      </c>
      <c r="AY20" s="121">
        <f>+SUM(AZ20:BC20)</f>
        <v>0</v>
      </c>
      <c r="AZ20" s="121">
        <v>0</v>
      </c>
      <c r="BA20" s="121">
        <v>0</v>
      </c>
      <c r="BB20" s="121">
        <v>0</v>
      </c>
      <c r="BC20" s="121">
        <v>0</v>
      </c>
      <c r="BD20" s="121">
        <v>36442</v>
      </c>
      <c r="BE20" s="121">
        <v>0</v>
      </c>
      <c r="BF20" s="121">
        <v>0</v>
      </c>
      <c r="BG20" s="121">
        <f>+SUM(BF20,AN20,AF20)</f>
        <v>0</v>
      </c>
      <c r="BH20" s="121">
        <f>SUM(D20,AF20)</f>
        <v>0</v>
      </c>
      <c r="BI20" s="121">
        <f>SUM(E20,AG20)</f>
        <v>0</v>
      </c>
      <c r="BJ20" s="121">
        <f>SUM(F20,AH20)</f>
        <v>0</v>
      </c>
      <c r="BK20" s="121">
        <f>SUM(G20,AI20)</f>
        <v>0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28515</v>
      </c>
      <c r="BP20" s="121">
        <f>SUM(L20,AN20)</f>
        <v>0</v>
      </c>
      <c r="BQ20" s="121">
        <f>SUM(M20,AO20)</f>
        <v>0</v>
      </c>
      <c r="BR20" s="121">
        <f>SUM(N20,AP20)</f>
        <v>0</v>
      </c>
      <c r="BS20" s="121">
        <f>SUM(O20,AQ20)</f>
        <v>0</v>
      </c>
      <c r="BT20" s="121">
        <f>SUM(P20,AR20)</f>
        <v>0</v>
      </c>
      <c r="BU20" s="121">
        <f>SUM(Q20,AS20)</f>
        <v>0</v>
      </c>
      <c r="BV20" s="121">
        <f>SUM(R20,AT20)</f>
        <v>0</v>
      </c>
      <c r="BW20" s="121">
        <f>SUM(S20,AU20)</f>
        <v>0</v>
      </c>
      <c r="BX20" s="121">
        <f>SUM(T20,AV20)</f>
        <v>0</v>
      </c>
      <c r="BY20" s="121">
        <f>SUM(U20,AW20)</f>
        <v>0</v>
      </c>
      <c r="BZ20" s="121">
        <f>SUM(V20,AX20)</f>
        <v>0</v>
      </c>
      <c r="CA20" s="121">
        <f>SUM(W20,AY20)</f>
        <v>0</v>
      </c>
      <c r="CB20" s="121">
        <f>SUM(X20,AZ20)</f>
        <v>0</v>
      </c>
      <c r="CC20" s="121">
        <f>SUM(Y20,BA20)</f>
        <v>0</v>
      </c>
      <c r="CD20" s="121">
        <f>SUM(Z20,BB20)</f>
        <v>0</v>
      </c>
      <c r="CE20" s="121">
        <f>SUM(AA20,BC20)</f>
        <v>0</v>
      </c>
      <c r="CF20" s="121">
        <f>SUM(AB20,BD20)</f>
        <v>334711</v>
      </c>
      <c r="CG20" s="121">
        <f>SUM(AC20,BE20)</f>
        <v>0</v>
      </c>
      <c r="CH20" s="121">
        <f>SUM(AD20,BF20)</f>
        <v>0</v>
      </c>
      <c r="CI20" s="121">
        <f>SUM(AE20,BG20)</f>
        <v>0</v>
      </c>
    </row>
    <row r="21" spans="1:87" s="136" customFormat="1" ht="13.5" customHeight="1" x14ac:dyDescent="0.15">
      <c r="A21" s="119" t="s">
        <v>27</v>
      </c>
      <c r="B21" s="120" t="s">
        <v>367</v>
      </c>
      <c r="C21" s="119" t="s">
        <v>368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0</v>
      </c>
      <c r="L21" s="121">
        <f>+SUM(M21,R21,V21,W21,AC21)</f>
        <v>82695</v>
      </c>
      <c r="M21" s="121">
        <f>+SUM(N21:Q21)</f>
        <v>0</v>
      </c>
      <c r="N21" s="121">
        <v>0</v>
      </c>
      <c r="O21" s="121">
        <v>0</v>
      </c>
      <c r="P21" s="121">
        <v>0</v>
      </c>
      <c r="Q21" s="121">
        <v>0</v>
      </c>
      <c r="R21" s="121">
        <f>+SUM(S21:U21)</f>
        <v>82695</v>
      </c>
      <c r="S21" s="121">
        <v>82695</v>
      </c>
      <c r="T21" s="121">
        <v>0</v>
      </c>
      <c r="U21" s="121">
        <v>0</v>
      </c>
      <c r="V21" s="121">
        <v>0</v>
      </c>
      <c r="W21" s="121">
        <f>+SUM(X21:AA21)</f>
        <v>0</v>
      </c>
      <c r="X21" s="121">
        <v>0</v>
      </c>
      <c r="Y21" s="121">
        <v>0</v>
      </c>
      <c r="Z21" s="121">
        <v>0</v>
      </c>
      <c r="AA21" s="121">
        <v>0</v>
      </c>
      <c r="AB21" s="121">
        <v>141930</v>
      </c>
      <c r="AC21" s="121">
        <v>0</v>
      </c>
      <c r="AD21" s="121">
        <v>14788</v>
      </c>
      <c r="AE21" s="121">
        <f>+SUM(D21,L21,AD21)</f>
        <v>97483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0</v>
      </c>
      <c r="AO21" s="121">
        <f>+SUM(AP21:AS21)</f>
        <v>0</v>
      </c>
      <c r="AP21" s="121">
        <v>0</v>
      </c>
      <c r="AQ21" s="121">
        <v>0</v>
      </c>
      <c r="AR21" s="121">
        <v>0</v>
      </c>
      <c r="AS21" s="121">
        <v>0</v>
      </c>
      <c r="AT21" s="121">
        <f>+SUM(AU21:AW21)</f>
        <v>0</v>
      </c>
      <c r="AU21" s="121">
        <v>0</v>
      </c>
      <c r="AV21" s="121">
        <v>0</v>
      </c>
      <c r="AW21" s="121">
        <v>0</v>
      </c>
      <c r="AX21" s="121">
        <v>0</v>
      </c>
      <c r="AY21" s="121">
        <f>+SUM(AZ21:BC21)</f>
        <v>0</v>
      </c>
      <c r="AZ21" s="121">
        <v>0</v>
      </c>
      <c r="BA21" s="121">
        <v>0</v>
      </c>
      <c r="BB21" s="121">
        <v>0</v>
      </c>
      <c r="BC21" s="121">
        <v>0</v>
      </c>
      <c r="BD21" s="121">
        <v>54936</v>
      </c>
      <c r="BE21" s="121">
        <v>0</v>
      </c>
      <c r="BF21" s="121">
        <v>0</v>
      </c>
      <c r="BG21" s="121">
        <f>+SUM(BF21,AN21,AF21)</f>
        <v>0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0</v>
      </c>
      <c r="BP21" s="121">
        <f>SUM(L21,AN21)</f>
        <v>82695</v>
      </c>
      <c r="BQ21" s="121">
        <f>SUM(M21,AO21)</f>
        <v>0</v>
      </c>
      <c r="BR21" s="121">
        <f>SUM(N21,AP21)</f>
        <v>0</v>
      </c>
      <c r="BS21" s="121">
        <f>SUM(O21,AQ21)</f>
        <v>0</v>
      </c>
      <c r="BT21" s="121">
        <f>SUM(P21,AR21)</f>
        <v>0</v>
      </c>
      <c r="BU21" s="121">
        <f>SUM(Q21,AS21)</f>
        <v>0</v>
      </c>
      <c r="BV21" s="121">
        <f>SUM(R21,AT21)</f>
        <v>82695</v>
      </c>
      <c r="BW21" s="121">
        <f>SUM(S21,AU21)</f>
        <v>82695</v>
      </c>
      <c r="BX21" s="121">
        <f>SUM(T21,AV21)</f>
        <v>0</v>
      </c>
      <c r="BY21" s="121">
        <f>SUM(U21,AW21)</f>
        <v>0</v>
      </c>
      <c r="BZ21" s="121">
        <f>SUM(V21,AX21)</f>
        <v>0</v>
      </c>
      <c r="CA21" s="121">
        <f>SUM(W21,AY21)</f>
        <v>0</v>
      </c>
      <c r="CB21" s="121">
        <f>SUM(X21,AZ21)</f>
        <v>0</v>
      </c>
      <c r="CC21" s="121">
        <f>SUM(Y21,BA21)</f>
        <v>0</v>
      </c>
      <c r="CD21" s="121">
        <f>SUM(Z21,BB21)</f>
        <v>0</v>
      </c>
      <c r="CE21" s="121">
        <f>SUM(AA21,BC21)</f>
        <v>0</v>
      </c>
      <c r="CF21" s="121">
        <f>SUM(AB21,BD21)</f>
        <v>196866</v>
      </c>
      <c r="CG21" s="121">
        <f>SUM(AC21,BE21)</f>
        <v>0</v>
      </c>
      <c r="CH21" s="121">
        <f>SUM(AD21,BF21)</f>
        <v>14788</v>
      </c>
      <c r="CI21" s="121">
        <f>SUM(AE21,BG21)</f>
        <v>97483</v>
      </c>
    </row>
    <row r="22" spans="1:87" s="136" customFormat="1" ht="13.5" customHeight="1" x14ac:dyDescent="0.15">
      <c r="A22" s="119" t="s">
        <v>27</v>
      </c>
      <c r="B22" s="120" t="s">
        <v>369</v>
      </c>
      <c r="C22" s="119" t="s">
        <v>370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0</v>
      </c>
      <c r="L22" s="121">
        <f>+SUM(M22,R22,V22,W22,AC22)</f>
        <v>55762</v>
      </c>
      <c r="M22" s="121">
        <f>+SUM(N22:Q22)</f>
        <v>10816</v>
      </c>
      <c r="N22" s="121">
        <v>10816</v>
      </c>
      <c r="O22" s="121">
        <v>0</v>
      </c>
      <c r="P22" s="121">
        <v>0</v>
      </c>
      <c r="Q22" s="121">
        <v>0</v>
      </c>
      <c r="R22" s="121">
        <f>+SUM(S22:U22)</f>
        <v>0</v>
      </c>
      <c r="S22" s="121">
        <v>0</v>
      </c>
      <c r="T22" s="121">
        <v>0</v>
      </c>
      <c r="U22" s="121">
        <v>0</v>
      </c>
      <c r="V22" s="121">
        <v>0</v>
      </c>
      <c r="W22" s="121">
        <f>+SUM(X22:AA22)</f>
        <v>44946</v>
      </c>
      <c r="X22" s="121">
        <v>44946</v>
      </c>
      <c r="Y22" s="121">
        <v>0</v>
      </c>
      <c r="Z22" s="121">
        <v>0</v>
      </c>
      <c r="AA22" s="121">
        <v>0</v>
      </c>
      <c r="AB22" s="121">
        <v>85156</v>
      </c>
      <c r="AC22" s="121">
        <v>0</v>
      </c>
      <c r="AD22" s="121">
        <v>0</v>
      </c>
      <c r="AE22" s="121">
        <f>+SUM(D22,L22,AD22)</f>
        <v>55762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5408</v>
      </c>
      <c r="AO22" s="121">
        <f>+SUM(AP22:AS22)</f>
        <v>5408</v>
      </c>
      <c r="AP22" s="121">
        <v>5408</v>
      </c>
      <c r="AQ22" s="121">
        <v>0</v>
      </c>
      <c r="AR22" s="121">
        <v>0</v>
      </c>
      <c r="AS22" s="121">
        <v>0</v>
      </c>
      <c r="AT22" s="121">
        <f>+SUM(AU22:AW22)</f>
        <v>0</v>
      </c>
      <c r="AU22" s="121">
        <v>0</v>
      </c>
      <c r="AV22" s="121">
        <v>0</v>
      </c>
      <c r="AW22" s="121">
        <v>0</v>
      </c>
      <c r="AX22" s="121">
        <v>0</v>
      </c>
      <c r="AY22" s="121">
        <f>+SUM(AZ22:BC22)</f>
        <v>0</v>
      </c>
      <c r="AZ22" s="121">
        <v>0</v>
      </c>
      <c r="BA22" s="121">
        <v>0</v>
      </c>
      <c r="BB22" s="121">
        <v>0</v>
      </c>
      <c r="BC22" s="121">
        <v>0</v>
      </c>
      <c r="BD22" s="121">
        <v>47960</v>
      </c>
      <c r="BE22" s="121">
        <v>0</v>
      </c>
      <c r="BF22" s="121">
        <v>0</v>
      </c>
      <c r="BG22" s="121">
        <f>+SUM(BF22,AN22,AF22)</f>
        <v>5408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0</v>
      </c>
      <c r="BP22" s="121">
        <f>SUM(L22,AN22)</f>
        <v>61170</v>
      </c>
      <c r="BQ22" s="121">
        <f>SUM(M22,AO22)</f>
        <v>16224</v>
      </c>
      <c r="BR22" s="121">
        <f>SUM(N22,AP22)</f>
        <v>16224</v>
      </c>
      <c r="BS22" s="121">
        <f>SUM(O22,AQ22)</f>
        <v>0</v>
      </c>
      <c r="BT22" s="121">
        <f>SUM(P22,AR22)</f>
        <v>0</v>
      </c>
      <c r="BU22" s="121">
        <f>SUM(Q22,AS22)</f>
        <v>0</v>
      </c>
      <c r="BV22" s="121">
        <f>SUM(R22,AT22)</f>
        <v>0</v>
      </c>
      <c r="BW22" s="121">
        <f>SUM(S22,AU22)</f>
        <v>0</v>
      </c>
      <c r="BX22" s="121">
        <f>SUM(T22,AV22)</f>
        <v>0</v>
      </c>
      <c r="BY22" s="121">
        <f>SUM(U22,AW22)</f>
        <v>0</v>
      </c>
      <c r="BZ22" s="121">
        <f>SUM(V22,AX22)</f>
        <v>0</v>
      </c>
      <c r="CA22" s="121">
        <f>SUM(W22,AY22)</f>
        <v>44946</v>
      </c>
      <c r="CB22" s="121">
        <f>SUM(X22,AZ22)</f>
        <v>44946</v>
      </c>
      <c r="CC22" s="121">
        <f>SUM(Y22,BA22)</f>
        <v>0</v>
      </c>
      <c r="CD22" s="121">
        <f>SUM(Z22,BB22)</f>
        <v>0</v>
      </c>
      <c r="CE22" s="121">
        <f>SUM(AA22,BC22)</f>
        <v>0</v>
      </c>
      <c r="CF22" s="121">
        <f>SUM(AB22,BD22)</f>
        <v>133116</v>
      </c>
      <c r="CG22" s="121">
        <f>SUM(AC22,BE22)</f>
        <v>0</v>
      </c>
      <c r="CH22" s="121">
        <f>SUM(AD22,BF22)</f>
        <v>0</v>
      </c>
      <c r="CI22" s="121">
        <f>SUM(AE22,BG22)</f>
        <v>61170</v>
      </c>
    </row>
    <row r="23" spans="1:87" s="136" customFormat="1" ht="13.5" customHeight="1" x14ac:dyDescent="0.15">
      <c r="A23" s="119" t="s">
        <v>27</v>
      </c>
      <c r="B23" s="120" t="s">
        <v>372</v>
      </c>
      <c r="C23" s="119" t="s">
        <v>373</v>
      </c>
      <c r="D23" s="121">
        <f>+SUM(E23,J23)</f>
        <v>0</v>
      </c>
      <c r="E23" s="121">
        <f>+SUM(F23:I23)</f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25338</v>
      </c>
      <c r="L23" s="121">
        <f>+SUM(M23,R23,V23,W23,AC23)</f>
        <v>127117</v>
      </c>
      <c r="M23" s="121">
        <f>+SUM(N23:Q23)</f>
        <v>0</v>
      </c>
      <c r="N23" s="121">
        <v>0</v>
      </c>
      <c r="O23" s="121">
        <v>0</v>
      </c>
      <c r="P23" s="121">
        <v>0</v>
      </c>
      <c r="Q23" s="121">
        <v>0</v>
      </c>
      <c r="R23" s="121">
        <f>+SUM(S23:U23)</f>
        <v>0</v>
      </c>
      <c r="S23" s="121">
        <v>0</v>
      </c>
      <c r="T23" s="121">
        <v>0</v>
      </c>
      <c r="U23" s="121">
        <v>0</v>
      </c>
      <c r="V23" s="121">
        <v>0</v>
      </c>
      <c r="W23" s="121">
        <f>+SUM(X23:AA23)</f>
        <v>127117</v>
      </c>
      <c r="X23" s="121">
        <v>83333</v>
      </c>
      <c r="Y23" s="121">
        <v>43784</v>
      </c>
      <c r="Z23" s="121">
        <v>0</v>
      </c>
      <c r="AA23" s="121">
        <v>0</v>
      </c>
      <c r="AB23" s="121">
        <v>125809</v>
      </c>
      <c r="AC23" s="121">
        <v>0</v>
      </c>
      <c r="AD23" s="121">
        <v>0</v>
      </c>
      <c r="AE23" s="121">
        <f>+SUM(D23,L23,AD23)</f>
        <v>127117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0</v>
      </c>
      <c r="AO23" s="121">
        <f>+SUM(AP23:AS23)</f>
        <v>0</v>
      </c>
      <c r="AP23" s="121">
        <v>0</v>
      </c>
      <c r="AQ23" s="121">
        <v>0</v>
      </c>
      <c r="AR23" s="121">
        <v>0</v>
      </c>
      <c r="AS23" s="121">
        <v>0</v>
      </c>
      <c r="AT23" s="121">
        <f>+SUM(AU23:AW23)</f>
        <v>0</v>
      </c>
      <c r="AU23" s="121">
        <v>0</v>
      </c>
      <c r="AV23" s="121">
        <v>0</v>
      </c>
      <c r="AW23" s="121">
        <v>0</v>
      </c>
      <c r="AX23" s="121">
        <v>0</v>
      </c>
      <c r="AY23" s="121">
        <f>+SUM(AZ23:BC23)</f>
        <v>0</v>
      </c>
      <c r="AZ23" s="121">
        <v>0</v>
      </c>
      <c r="BA23" s="121">
        <v>0</v>
      </c>
      <c r="BB23" s="121">
        <v>0</v>
      </c>
      <c r="BC23" s="121">
        <v>0</v>
      </c>
      <c r="BD23" s="121">
        <v>78055</v>
      </c>
      <c r="BE23" s="121">
        <v>0</v>
      </c>
      <c r="BF23" s="121">
        <v>0</v>
      </c>
      <c r="BG23" s="121">
        <f>+SUM(BF23,AN23,AF23)</f>
        <v>0</v>
      </c>
      <c r="BH23" s="121">
        <f>SUM(D23,AF23)</f>
        <v>0</v>
      </c>
      <c r="BI23" s="121">
        <f>SUM(E23,AG23)</f>
        <v>0</v>
      </c>
      <c r="BJ23" s="121">
        <f>SUM(F23,AH23)</f>
        <v>0</v>
      </c>
      <c r="BK23" s="121">
        <f>SUM(G23,AI23)</f>
        <v>0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25338</v>
      </c>
      <c r="BP23" s="121">
        <f>SUM(L23,AN23)</f>
        <v>127117</v>
      </c>
      <c r="BQ23" s="121">
        <f>SUM(M23,AO23)</f>
        <v>0</v>
      </c>
      <c r="BR23" s="121">
        <f>SUM(N23,AP23)</f>
        <v>0</v>
      </c>
      <c r="BS23" s="121">
        <f>SUM(O23,AQ23)</f>
        <v>0</v>
      </c>
      <c r="BT23" s="121">
        <f>SUM(P23,AR23)</f>
        <v>0</v>
      </c>
      <c r="BU23" s="121">
        <f>SUM(Q23,AS23)</f>
        <v>0</v>
      </c>
      <c r="BV23" s="121">
        <f>SUM(R23,AT23)</f>
        <v>0</v>
      </c>
      <c r="BW23" s="121">
        <f>SUM(S23,AU23)</f>
        <v>0</v>
      </c>
      <c r="BX23" s="121">
        <f>SUM(T23,AV23)</f>
        <v>0</v>
      </c>
      <c r="BY23" s="121">
        <f>SUM(U23,AW23)</f>
        <v>0</v>
      </c>
      <c r="BZ23" s="121">
        <f>SUM(V23,AX23)</f>
        <v>0</v>
      </c>
      <c r="CA23" s="121">
        <f>SUM(W23,AY23)</f>
        <v>127117</v>
      </c>
      <c r="CB23" s="121">
        <f>SUM(X23,AZ23)</f>
        <v>83333</v>
      </c>
      <c r="CC23" s="121">
        <f>SUM(Y23,BA23)</f>
        <v>43784</v>
      </c>
      <c r="CD23" s="121">
        <f>SUM(Z23,BB23)</f>
        <v>0</v>
      </c>
      <c r="CE23" s="121">
        <f>SUM(AA23,BC23)</f>
        <v>0</v>
      </c>
      <c r="CF23" s="121">
        <f>SUM(AB23,BD23)</f>
        <v>203864</v>
      </c>
      <c r="CG23" s="121">
        <f>SUM(AC23,BE23)</f>
        <v>0</v>
      </c>
      <c r="CH23" s="121">
        <f>SUM(AD23,BF23)</f>
        <v>0</v>
      </c>
      <c r="CI23" s="121">
        <f>SUM(AE23,BG23)</f>
        <v>127117</v>
      </c>
    </row>
    <row r="24" spans="1:87" s="136" customFormat="1" ht="13.5" customHeight="1" x14ac:dyDescent="0.15">
      <c r="A24" s="119" t="s">
        <v>27</v>
      </c>
      <c r="B24" s="120" t="s">
        <v>375</v>
      </c>
      <c r="C24" s="119" t="s">
        <v>376</v>
      </c>
      <c r="D24" s="121">
        <f>+SUM(E24,J24)</f>
        <v>0</v>
      </c>
      <c r="E24" s="121">
        <f>+SUM(F24:I24)</f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13500</v>
      </c>
      <c r="L24" s="121">
        <f>+SUM(M24,R24,V24,W24,AC24)</f>
        <v>0</v>
      </c>
      <c r="M24" s="121">
        <f>+SUM(N24:Q24)</f>
        <v>0</v>
      </c>
      <c r="N24" s="121">
        <v>0</v>
      </c>
      <c r="O24" s="121">
        <v>0</v>
      </c>
      <c r="P24" s="121">
        <v>0</v>
      </c>
      <c r="Q24" s="121">
        <v>0</v>
      </c>
      <c r="R24" s="121">
        <f>+SUM(S24:U24)</f>
        <v>0</v>
      </c>
      <c r="S24" s="121">
        <v>0</v>
      </c>
      <c r="T24" s="121">
        <v>0</v>
      </c>
      <c r="U24" s="121">
        <v>0</v>
      </c>
      <c r="V24" s="121">
        <v>0</v>
      </c>
      <c r="W24" s="121">
        <f>+SUM(X24:AA24)</f>
        <v>0</v>
      </c>
      <c r="X24" s="121">
        <v>0</v>
      </c>
      <c r="Y24" s="121">
        <v>0</v>
      </c>
      <c r="Z24" s="121">
        <v>0</v>
      </c>
      <c r="AA24" s="121">
        <v>0</v>
      </c>
      <c r="AB24" s="121">
        <v>72717</v>
      </c>
      <c r="AC24" s="121">
        <v>0</v>
      </c>
      <c r="AD24" s="121">
        <v>0</v>
      </c>
      <c r="AE24" s="121">
        <f>+SUM(D24,L24,AD24)</f>
        <v>0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0</v>
      </c>
      <c r="AO24" s="121">
        <f>+SUM(AP24:AS24)</f>
        <v>0</v>
      </c>
      <c r="AP24" s="121">
        <v>0</v>
      </c>
      <c r="AQ24" s="121">
        <v>0</v>
      </c>
      <c r="AR24" s="121">
        <v>0</v>
      </c>
      <c r="AS24" s="121">
        <v>0</v>
      </c>
      <c r="AT24" s="121">
        <f>+SUM(AU24:AW24)</f>
        <v>0</v>
      </c>
      <c r="AU24" s="121">
        <v>0</v>
      </c>
      <c r="AV24" s="121">
        <v>0</v>
      </c>
      <c r="AW24" s="121">
        <v>0</v>
      </c>
      <c r="AX24" s="121">
        <v>0</v>
      </c>
      <c r="AY24" s="121">
        <f>+SUM(AZ24:BC24)</f>
        <v>0</v>
      </c>
      <c r="AZ24" s="121">
        <v>0</v>
      </c>
      <c r="BA24" s="121">
        <v>0</v>
      </c>
      <c r="BB24" s="121">
        <v>0</v>
      </c>
      <c r="BC24" s="121">
        <v>0</v>
      </c>
      <c r="BD24" s="121">
        <v>33549</v>
      </c>
      <c r="BE24" s="121">
        <v>0</v>
      </c>
      <c r="BF24" s="121">
        <v>0</v>
      </c>
      <c r="BG24" s="121">
        <f>+SUM(BF24,AN24,AF24)</f>
        <v>0</v>
      </c>
      <c r="BH24" s="121">
        <f>SUM(D24,AF24)</f>
        <v>0</v>
      </c>
      <c r="BI24" s="121">
        <f>SUM(E24,AG24)</f>
        <v>0</v>
      </c>
      <c r="BJ24" s="121">
        <f>SUM(F24,AH24)</f>
        <v>0</v>
      </c>
      <c r="BK24" s="121">
        <f>SUM(G24,AI24)</f>
        <v>0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13500</v>
      </c>
      <c r="BP24" s="121">
        <f>SUM(L24,AN24)</f>
        <v>0</v>
      </c>
      <c r="BQ24" s="121">
        <f>SUM(M24,AO24)</f>
        <v>0</v>
      </c>
      <c r="BR24" s="121">
        <f>SUM(N24,AP24)</f>
        <v>0</v>
      </c>
      <c r="BS24" s="121">
        <f>SUM(O24,AQ24)</f>
        <v>0</v>
      </c>
      <c r="BT24" s="121">
        <f>SUM(P24,AR24)</f>
        <v>0</v>
      </c>
      <c r="BU24" s="121">
        <f>SUM(Q24,AS24)</f>
        <v>0</v>
      </c>
      <c r="BV24" s="121">
        <f>SUM(R24,AT24)</f>
        <v>0</v>
      </c>
      <c r="BW24" s="121">
        <f>SUM(S24,AU24)</f>
        <v>0</v>
      </c>
      <c r="BX24" s="121">
        <f>SUM(T24,AV24)</f>
        <v>0</v>
      </c>
      <c r="BY24" s="121">
        <f>SUM(U24,AW24)</f>
        <v>0</v>
      </c>
      <c r="BZ24" s="121">
        <f>SUM(V24,AX24)</f>
        <v>0</v>
      </c>
      <c r="CA24" s="121">
        <f>SUM(W24,AY24)</f>
        <v>0</v>
      </c>
      <c r="CB24" s="121">
        <f>SUM(X24,AZ24)</f>
        <v>0</v>
      </c>
      <c r="CC24" s="121">
        <f>SUM(Y24,BA24)</f>
        <v>0</v>
      </c>
      <c r="CD24" s="121">
        <f>SUM(Z24,BB24)</f>
        <v>0</v>
      </c>
      <c r="CE24" s="121">
        <f>SUM(AA24,BC24)</f>
        <v>0</v>
      </c>
      <c r="CF24" s="121">
        <f>SUM(AB24,BD24)</f>
        <v>106266</v>
      </c>
      <c r="CG24" s="121">
        <f>SUM(AC24,BE24)</f>
        <v>0</v>
      </c>
      <c r="CH24" s="121">
        <f>SUM(AD24,BF24)</f>
        <v>0</v>
      </c>
      <c r="CI24" s="121">
        <f>SUM(AE24,BG24)</f>
        <v>0</v>
      </c>
    </row>
    <row r="25" spans="1:87" s="136" customFormat="1" ht="13.5" customHeight="1" x14ac:dyDescent="0.15">
      <c r="A25" s="119" t="s">
        <v>27</v>
      </c>
      <c r="B25" s="120" t="s">
        <v>377</v>
      </c>
      <c r="C25" s="119" t="s">
        <v>378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13153</v>
      </c>
      <c r="L25" s="121">
        <f>+SUM(M25,R25,V25,W25,AC25)</f>
        <v>66189</v>
      </c>
      <c r="M25" s="121">
        <f>+SUM(N25:Q25)</f>
        <v>0</v>
      </c>
      <c r="N25" s="121">
        <v>0</v>
      </c>
      <c r="O25" s="121">
        <v>0</v>
      </c>
      <c r="P25" s="121">
        <v>0</v>
      </c>
      <c r="Q25" s="121">
        <v>0</v>
      </c>
      <c r="R25" s="121">
        <f>+SUM(S25:U25)</f>
        <v>0</v>
      </c>
      <c r="S25" s="121">
        <v>0</v>
      </c>
      <c r="T25" s="121">
        <v>0</v>
      </c>
      <c r="U25" s="121">
        <v>0</v>
      </c>
      <c r="V25" s="121">
        <v>0</v>
      </c>
      <c r="W25" s="121">
        <f>+SUM(X25:AA25)</f>
        <v>66189</v>
      </c>
      <c r="X25" s="121">
        <v>58697</v>
      </c>
      <c r="Y25" s="121">
        <v>2418</v>
      </c>
      <c r="Z25" s="121">
        <v>4885</v>
      </c>
      <c r="AA25" s="121">
        <v>189</v>
      </c>
      <c r="AB25" s="121">
        <v>69800</v>
      </c>
      <c r="AC25" s="121">
        <v>0</v>
      </c>
      <c r="AD25" s="121">
        <v>0</v>
      </c>
      <c r="AE25" s="121">
        <f>+SUM(D25,L25,AD25)</f>
        <v>66189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0</v>
      </c>
      <c r="AO25" s="121">
        <f>+SUM(AP25:AS25)</f>
        <v>0</v>
      </c>
      <c r="AP25" s="121">
        <v>0</v>
      </c>
      <c r="AQ25" s="121">
        <v>0</v>
      </c>
      <c r="AR25" s="121">
        <v>0</v>
      </c>
      <c r="AS25" s="121">
        <v>0</v>
      </c>
      <c r="AT25" s="121">
        <f>+SUM(AU25:AW25)</f>
        <v>0</v>
      </c>
      <c r="AU25" s="121">
        <v>0</v>
      </c>
      <c r="AV25" s="121">
        <v>0</v>
      </c>
      <c r="AW25" s="121">
        <v>0</v>
      </c>
      <c r="AX25" s="121">
        <v>0</v>
      </c>
      <c r="AY25" s="121">
        <f>+SUM(AZ25:BC25)</f>
        <v>0</v>
      </c>
      <c r="AZ25" s="121">
        <v>0</v>
      </c>
      <c r="BA25" s="121">
        <v>0</v>
      </c>
      <c r="BB25" s="121">
        <v>0</v>
      </c>
      <c r="BC25" s="121">
        <v>0</v>
      </c>
      <c r="BD25" s="121">
        <v>37423</v>
      </c>
      <c r="BE25" s="121">
        <v>0</v>
      </c>
      <c r="BF25" s="121">
        <v>0</v>
      </c>
      <c r="BG25" s="121">
        <f>+SUM(BF25,AN25,AF25)</f>
        <v>0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13153</v>
      </c>
      <c r="BP25" s="121">
        <f>SUM(L25,AN25)</f>
        <v>66189</v>
      </c>
      <c r="BQ25" s="121">
        <f>SUM(M25,AO25)</f>
        <v>0</v>
      </c>
      <c r="BR25" s="121">
        <f>SUM(N25,AP25)</f>
        <v>0</v>
      </c>
      <c r="BS25" s="121">
        <f>SUM(O25,AQ25)</f>
        <v>0</v>
      </c>
      <c r="BT25" s="121">
        <f>SUM(P25,AR25)</f>
        <v>0</v>
      </c>
      <c r="BU25" s="121">
        <f>SUM(Q25,AS25)</f>
        <v>0</v>
      </c>
      <c r="BV25" s="121">
        <f>SUM(R25,AT25)</f>
        <v>0</v>
      </c>
      <c r="BW25" s="121">
        <f>SUM(S25,AU25)</f>
        <v>0</v>
      </c>
      <c r="BX25" s="121">
        <f>SUM(T25,AV25)</f>
        <v>0</v>
      </c>
      <c r="BY25" s="121">
        <f>SUM(U25,AW25)</f>
        <v>0</v>
      </c>
      <c r="BZ25" s="121">
        <f>SUM(V25,AX25)</f>
        <v>0</v>
      </c>
      <c r="CA25" s="121">
        <f>SUM(W25,AY25)</f>
        <v>66189</v>
      </c>
      <c r="CB25" s="121">
        <f>SUM(X25,AZ25)</f>
        <v>58697</v>
      </c>
      <c r="CC25" s="121">
        <f>SUM(Y25,BA25)</f>
        <v>2418</v>
      </c>
      <c r="CD25" s="121">
        <f>SUM(Z25,BB25)</f>
        <v>4885</v>
      </c>
      <c r="CE25" s="121">
        <f>SUM(AA25,BC25)</f>
        <v>189</v>
      </c>
      <c r="CF25" s="121">
        <f>SUM(AB25,BD25)</f>
        <v>107223</v>
      </c>
      <c r="CG25" s="121">
        <f>SUM(AC25,BE25)</f>
        <v>0</v>
      </c>
      <c r="CH25" s="121">
        <f>SUM(AD25,BF25)</f>
        <v>0</v>
      </c>
      <c r="CI25" s="121">
        <f>SUM(AE25,BG25)</f>
        <v>66189</v>
      </c>
    </row>
    <row r="26" spans="1:87" s="136" customFormat="1" ht="13.5" customHeight="1" x14ac:dyDescent="0.15">
      <c r="A26" s="119" t="s">
        <v>27</v>
      </c>
      <c r="B26" s="120" t="s">
        <v>379</v>
      </c>
      <c r="C26" s="119" t="s">
        <v>380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13448</v>
      </c>
      <c r="L26" s="121">
        <f>+SUM(M26,R26,V26,W26,AC26)</f>
        <v>51523</v>
      </c>
      <c r="M26" s="121">
        <f>+SUM(N26:Q26)</f>
        <v>0</v>
      </c>
      <c r="N26" s="121">
        <v>0</v>
      </c>
      <c r="O26" s="121">
        <v>0</v>
      </c>
      <c r="P26" s="121">
        <v>0</v>
      </c>
      <c r="Q26" s="121">
        <v>0</v>
      </c>
      <c r="R26" s="121">
        <f>+SUM(S26:U26)</f>
        <v>51523</v>
      </c>
      <c r="S26" s="121">
        <v>51523</v>
      </c>
      <c r="T26" s="121">
        <v>0</v>
      </c>
      <c r="U26" s="121">
        <v>0</v>
      </c>
      <c r="V26" s="121">
        <v>0</v>
      </c>
      <c r="W26" s="121">
        <f>+SUM(X26:AA26)</f>
        <v>0</v>
      </c>
      <c r="X26" s="121">
        <v>0</v>
      </c>
      <c r="Y26" s="121">
        <v>0</v>
      </c>
      <c r="Z26" s="121">
        <v>0</v>
      </c>
      <c r="AA26" s="121">
        <v>0</v>
      </c>
      <c r="AB26" s="121">
        <v>73353</v>
      </c>
      <c r="AC26" s="121">
        <v>0</v>
      </c>
      <c r="AD26" s="121">
        <v>0</v>
      </c>
      <c r="AE26" s="121">
        <f>+SUM(D26,L26,AD26)</f>
        <v>51523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0</v>
      </c>
      <c r="AO26" s="121">
        <f>+SUM(AP26:AS26)</f>
        <v>0</v>
      </c>
      <c r="AP26" s="121">
        <v>0</v>
      </c>
      <c r="AQ26" s="121">
        <v>0</v>
      </c>
      <c r="AR26" s="121">
        <v>0</v>
      </c>
      <c r="AS26" s="121">
        <v>0</v>
      </c>
      <c r="AT26" s="121">
        <f>+SUM(AU26:AW26)</f>
        <v>0</v>
      </c>
      <c r="AU26" s="121">
        <v>0</v>
      </c>
      <c r="AV26" s="121">
        <v>0</v>
      </c>
      <c r="AW26" s="121">
        <v>0</v>
      </c>
      <c r="AX26" s="121">
        <v>0</v>
      </c>
      <c r="AY26" s="121">
        <f>+SUM(AZ26:BC26)</f>
        <v>0</v>
      </c>
      <c r="AZ26" s="121">
        <v>0</v>
      </c>
      <c r="BA26" s="121">
        <v>0</v>
      </c>
      <c r="BB26" s="121">
        <v>0</v>
      </c>
      <c r="BC26" s="121">
        <v>0</v>
      </c>
      <c r="BD26" s="121">
        <v>44471</v>
      </c>
      <c r="BE26" s="121">
        <v>0</v>
      </c>
      <c r="BF26" s="121">
        <v>0</v>
      </c>
      <c r="BG26" s="121">
        <f>+SUM(BF26,AN26,AF26)</f>
        <v>0</v>
      </c>
      <c r="BH26" s="121">
        <f>SUM(D26,AF26)</f>
        <v>0</v>
      </c>
      <c r="BI26" s="121">
        <f>SUM(E26,AG26)</f>
        <v>0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13448</v>
      </c>
      <c r="BP26" s="121">
        <f>SUM(L26,AN26)</f>
        <v>51523</v>
      </c>
      <c r="BQ26" s="121">
        <f>SUM(M26,AO26)</f>
        <v>0</v>
      </c>
      <c r="BR26" s="121">
        <f>SUM(N26,AP26)</f>
        <v>0</v>
      </c>
      <c r="BS26" s="121">
        <f>SUM(O26,AQ26)</f>
        <v>0</v>
      </c>
      <c r="BT26" s="121">
        <f>SUM(P26,AR26)</f>
        <v>0</v>
      </c>
      <c r="BU26" s="121">
        <f>SUM(Q26,AS26)</f>
        <v>0</v>
      </c>
      <c r="BV26" s="121">
        <f>SUM(R26,AT26)</f>
        <v>51523</v>
      </c>
      <c r="BW26" s="121">
        <f>SUM(S26,AU26)</f>
        <v>51523</v>
      </c>
      <c r="BX26" s="121">
        <f>SUM(T26,AV26)</f>
        <v>0</v>
      </c>
      <c r="BY26" s="121">
        <f>SUM(U26,AW26)</f>
        <v>0</v>
      </c>
      <c r="BZ26" s="121">
        <f>SUM(V26,AX26)</f>
        <v>0</v>
      </c>
      <c r="CA26" s="121">
        <f>SUM(W26,AY26)</f>
        <v>0</v>
      </c>
      <c r="CB26" s="121">
        <f>SUM(X26,AZ26)</f>
        <v>0</v>
      </c>
      <c r="CC26" s="121">
        <f>SUM(Y26,BA26)</f>
        <v>0</v>
      </c>
      <c r="CD26" s="121">
        <f>SUM(Z26,BB26)</f>
        <v>0</v>
      </c>
      <c r="CE26" s="121">
        <f>SUM(AA26,BC26)</f>
        <v>0</v>
      </c>
      <c r="CF26" s="121">
        <f>SUM(AB26,BD26)</f>
        <v>117824</v>
      </c>
      <c r="CG26" s="121">
        <f>SUM(AC26,BE26)</f>
        <v>0</v>
      </c>
      <c r="CH26" s="121">
        <f>SUM(AD26,BF26)</f>
        <v>0</v>
      </c>
      <c r="CI26" s="121">
        <f>SUM(AE26,BG26)</f>
        <v>51523</v>
      </c>
    </row>
    <row r="27" spans="1:87" s="136" customFormat="1" ht="13.5" customHeight="1" x14ac:dyDescent="0.15">
      <c r="A27" s="119" t="s">
        <v>27</v>
      </c>
      <c r="B27" s="120" t="s">
        <v>333</v>
      </c>
      <c r="C27" s="119" t="s">
        <v>334</v>
      </c>
      <c r="D27" s="121">
        <f>+SUM(E27,J27)</f>
        <v>171840</v>
      </c>
      <c r="E27" s="121">
        <f>+SUM(F27:I27)</f>
        <v>171840</v>
      </c>
      <c r="F27" s="121">
        <v>0</v>
      </c>
      <c r="G27" s="121">
        <v>171840</v>
      </c>
      <c r="H27" s="121">
        <v>0</v>
      </c>
      <c r="I27" s="121">
        <v>0</v>
      </c>
      <c r="J27" s="121">
        <v>0</v>
      </c>
      <c r="K27" s="121"/>
      <c r="L27" s="121">
        <f>+SUM(M27,R27,V27,W27,AC27)</f>
        <v>1785328</v>
      </c>
      <c r="M27" s="121">
        <f>+SUM(N27:Q27)</f>
        <v>194405</v>
      </c>
      <c r="N27" s="121">
        <v>142248</v>
      </c>
      <c r="O27" s="121">
        <v>15805</v>
      </c>
      <c r="P27" s="121">
        <v>31084</v>
      </c>
      <c r="Q27" s="121">
        <v>5268</v>
      </c>
      <c r="R27" s="121">
        <f>+SUM(S27:U27)</f>
        <v>620161</v>
      </c>
      <c r="S27" s="121">
        <v>56587</v>
      </c>
      <c r="T27" s="121">
        <v>532775</v>
      </c>
      <c r="U27" s="121">
        <v>30799</v>
      </c>
      <c r="V27" s="121">
        <v>0</v>
      </c>
      <c r="W27" s="121">
        <f>+SUM(X27:AA27)</f>
        <v>970762</v>
      </c>
      <c r="X27" s="121">
        <v>583619</v>
      </c>
      <c r="Y27" s="121">
        <v>282824</v>
      </c>
      <c r="Z27" s="121">
        <v>104319</v>
      </c>
      <c r="AA27" s="121">
        <v>0</v>
      </c>
      <c r="AB27" s="121"/>
      <c r="AC27" s="121">
        <v>0</v>
      </c>
      <c r="AD27" s="121">
        <v>147435</v>
      </c>
      <c r="AE27" s="121">
        <f>+SUM(D27,L27,AD27)</f>
        <v>2104603</v>
      </c>
      <c r="AF27" s="121">
        <f>+SUM(AG27,AL27)</f>
        <v>20806</v>
      </c>
      <c r="AG27" s="121">
        <f>+SUM(AH27:AK27)</f>
        <v>20806</v>
      </c>
      <c r="AH27" s="121">
        <v>0</v>
      </c>
      <c r="AI27" s="121">
        <v>20806</v>
      </c>
      <c r="AJ27" s="121">
        <v>0</v>
      </c>
      <c r="AK27" s="121">
        <v>0</v>
      </c>
      <c r="AL27" s="121">
        <v>0</v>
      </c>
      <c r="AM27" s="121"/>
      <c r="AN27" s="121">
        <f>+SUM(AO27,AT27,AX27,AY27,BE27)</f>
        <v>234222</v>
      </c>
      <c r="AO27" s="121">
        <f>+SUM(AP27:AS27)</f>
        <v>40040</v>
      </c>
      <c r="AP27" s="121">
        <v>24235</v>
      </c>
      <c r="AQ27" s="121">
        <v>0</v>
      </c>
      <c r="AR27" s="121">
        <v>15805</v>
      </c>
      <c r="AS27" s="121">
        <v>0</v>
      </c>
      <c r="AT27" s="121">
        <f>+SUM(AU27:AW27)</f>
        <v>137131</v>
      </c>
      <c r="AU27" s="121">
        <v>0</v>
      </c>
      <c r="AV27" s="121">
        <v>137131</v>
      </c>
      <c r="AW27" s="121">
        <v>0</v>
      </c>
      <c r="AX27" s="121">
        <v>0</v>
      </c>
      <c r="AY27" s="121">
        <f>+SUM(AZ27:BC27)</f>
        <v>57051</v>
      </c>
      <c r="AZ27" s="121">
        <v>48431</v>
      </c>
      <c r="BA27" s="121">
        <v>2946</v>
      </c>
      <c r="BB27" s="121">
        <v>0</v>
      </c>
      <c r="BC27" s="121">
        <v>5674</v>
      </c>
      <c r="BD27" s="121"/>
      <c r="BE27" s="121">
        <v>0</v>
      </c>
      <c r="BF27" s="121">
        <v>23681</v>
      </c>
      <c r="BG27" s="121">
        <f>+SUM(BF27,AN27,AF27)</f>
        <v>278709</v>
      </c>
      <c r="BH27" s="121">
        <f>SUM(D27,AF27)</f>
        <v>192646</v>
      </c>
      <c r="BI27" s="121">
        <f>SUM(E27,AG27)</f>
        <v>192646</v>
      </c>
      <c r="BJ27" s="121">
        <f>SUM(F27,AH27)</f>
        <v>0</v>
      </c>
      <c r="BK27" s="121">
        <f>SUM(G27,AI27)</f>
        <v>192646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0</v>
      </c>
      <c r="BP27" s="121">
        <f>SUM(L27,AN27)</f>
        <v>2019550</v>
      </c>
      <c r="BQ27" s="121">
        <f>SUM(M27,AO27)</f>
        <v>234445</v>
      </c>
      <c r="BR27" s="121">
        <f>SUM(N27,AP27)</f>
        <v>166483</v>
      </c>
      <c r="BS27" s="121">
        <f>SUM(O27,AQ27)</f>
        <v>15805</v>
      </c>
      <c r="BT27" s="121">
        <f>SUM(P27,AR27)</f>
        <v>46889</v>
      </c>
      <c r="BU27" s="121">
        <f>SUM(Q27,AS27)</f>
        <v>5268</v>
      </c>
      <c r="BV27" s="121">
        <f>SUM(R27,AT27)</f>
        <v>757292</v>
      </c>
      <c r="BW27" s="121">
        <f>SUM(S27,AU27)</f>
        <v>56587</v>
      </c>
      <c r="BX27" s="121">
        <f>SUM(T27,AV27)</f>
        <v>669906</v>
      </c>
      <c r="BY27" s="121">
        <f>SUM(U27,AW27)</f>
        <v>30799</v>
      </c>
      <c r="BZ27" s="121">
        <f>SUM(V27,AX27)</f>
        <v>0</v>
      </c>
      <c r="CA27" s="121">
        <f>SUM(W27,AY27)</f>
        <v>1027813</v>
      </c>
      <c r="CB27" s="121">
        <f>SUM(X27,AZ27)</f>
        <v>632050</v>
      </c>
      <c r="CC27" s="121">
        <f>SUM(Y27,BA27)</f>
        <v>285770</v>
      </c>
      <c r="CD27" s="121">
        <f>SUM(Z27,BB27)</f>
        <v>104319</v>
      </c>
      <c r="CE27" s="121">
        <f>SUM(AA27,BC27)</f>
        <v>5674</v>
      </c>
      <c r="CF27" s="121">
        <f>SUM(AB27,BD27)</f>
        <v>0</v>
      </c>
      <c r="CG27" s="121">
        <f>SUM(AC27,BE27)</f>
        <v>0</v>
      </c>
      <c r="CH27" s="121">
        <f>SUM(AD27,BF27)</f>
        <v>171116</v>
      </c>
      <c r="CI27" s="121">
        <f>SUM(AE27,BG27)</f>
        <v>2383312</v>
      </c>
    </row>
    <row r="28" spans="1:87" s="136" customFormat="1" ht="13.5" customHeight="1" x14ac:dyDescent="0.15">
      <c r="A28" s="119" t="s">
        <v>27</v>
      </c>
      <c r="B28" s="120" t="s">
        <v>357</v>
      </c>
      <c r="C28" s="119" t="s">
        <v>371</v>
      </c>
      <c r="D28" s="121">
        <f>+SUM(E28,J28)</f>
        <v>0</v>
      </c>
      <c r="E28" s="121">
        <f>+SUM(F28:I28)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/>
      <c r="L28" s="121">
        <f>+SUM(M28,R28,V28,W28,AC28)</f>
        <v>0</v>
      </c>
      <c r="M28" s="121">
        <f>+SUM(N28:Q28)</f>
        <v>0</v>
      </c>
      <c r="N28" s="121">
        <v>0</v>
      </c>
      <c r="O28" s="121">
        <v>0</v>
      </c>
      <c r="P28" s="121">
        <v>0</v>
      </c>
      <c r="Q28" s="121">
        <v>0</v>
      </c>
      <c r="R28" s="121">
        <f>+SUM(S28:U28)</f>
        <v>0</v>
      </c>
      <c r="S28" s="121">
        <v>0</v>
      </c>
      <c r="T28" s="121">
        <v>0</v>
      </c>
      <c r="U28" s="121">
        <v>0</v>
      </c>
      <c r="V28" s="121">
        <v>0</v>
      </c>
      <c r="W28" s="121">
        <f>+SUM(X28:AA28)</f>
        <v>0</v>
      </c>
      <c r="X28" s="121">
        <v>0</v>
      </c>
      <c r="Y28" s="121">
        <v>0</v>
      </c>
      <c r="Z28" s="121">
        <v>0</v>
      </c>
      <c r="AA28" s="121">
        <v>0</v>
      </c>
      <c r="AB28" s="121"/>
      <c r="AC28" s="121">
        <v>0</v>
      </c>
      <c r="AD28" s="121">
        <v>0</v>
      </c>
      <c r="AE28" s="121">
        <f>+SUM(D28,L28,AD28)</f>
        <v>0</v>
      </c>
      <c r="AF28" s="121">
        <f>+SUM(AG28,AL28)</f>
        <v>3696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3696</v>
      </c>
      <c r="AM28" s="121"/>
      <c r="AN28" s="121">
        <f>+SUM(AO28,AT28,AX28,AY28,BE28)</f>
        <v>420912</v>
      </c>
      <c r="AO28" s="121">
        <f>+SUM(AP28:AS28)</f>
        <v>46108</v>
      </c>
      <c r="AP28" s="121">
        <v>46108</v>
      </c>
      <c r="AQ28" s="121">
        <v>0</v>
      </c>
      <c r="AR28" s="121">
        <v>0</v>
      </c>
      <c r="AS28" s="121">
        <v>0</v>
      </c>
      <c r="AT28" s="121">
        <f>+SUM(AU28:AW28)</f>
        <v>0</v>
      </c>
      <c r="AU28" s="121">
        <v>0</v>
      </c>
      <c r="AV28" s="121">
        <v>0</v>
      </c>
      <c r="AW28" s="121">
        <v>0</v>
      </c>
      <c r="AX28" s="121">
        <v>0</v>
      </c>
      <c r="AY28" s="121">
        <f>+SUM(AZ28:BC28)</f>
        <v>371153</v>
      </c>
      <c r="AZ28" s="121">
        <v>152415</v>
      </c>
      <c r="BA28" s="121">
        <v>172964</v>
      </c>
      <c r="BB28" s="121">
        <v>0</v>
      </c>
      <c r="BC28" s="121">
        <v>45774</v>
      </c>
      <c r="BD28" s="121"/>
      <c r="BE28" s="121">
        <v>3651</v>
      </c>
      <c r="BF28" s="121">
        <v>29207</v>
      </c>
      <c r="BG28" s="121">
        <f>+SUM(BF28,AN28,AF28)</f>
        <v>453815</v>
      </c>
      <c r="BH28" s="121">
        <f>SUM(D28,AF28)</f>
        <v>3696</v>
      </c>
      <c r="BI28" s="121">
        <f>SUM(E28,AG28)</f>
        <v>0</v>
      </c>
      <c r="BJ28" s="121">
        <f>SUM(F28,AH28)</f>
        <v>0</v>
      </c>
      <c r="BK28" s="121">
        <f>SUM(G28,AI28)</f>
        <v>0</v>
      </c>
      <c r="BL28" s="121">
        <f>SUM(H28,AJ28)</f>
        <v>0</v>
      </c>
      <c r="BM28" s="121">
        <f>SUM(I28,AK28)</f>
        <v>0</v>
      </c>
      <c r="BN28" s="121">
        <f>SUM(J28,AL28)</f>
        <v>3696</v>
      </c>
      <c r="BO28" s="121">
        <f>SUM(K28,AM28)</f>
        <v>0</v>
      </c>
      <c r="BP28" s="121">
        <f>SUM(L28,AN28)</f>
        <v>420912</v>
      </c>
      <c r="BQ28" s="121">
        <f>SUM(M28,AO28)</f>
        <v>46108</v>
      </c>
      <c r="BR28" s="121">
        <f>SUM(N28,AP28)</f>
        <v>46108</v>
      </c>
      <c r="BS28" s="121">
        <f>SUM(O28,AQ28)</f>
        <v>0</v>
      </c>
      <c r="BT28" s="121">
        <f>SUM(P28,AR28)</f>
        <v>0</v>
      </c>
      <c r="BU28" s="121">
        <f>SUM(Q28,AS28)</f>
        <v>0</v>
      </c>
      <c r="BV28" s="121">
        <f>SUM(R28,AT28)</f>
        <v>0</v>
      </c>
      <c r="BW28" s="121">
        <f>SUM(S28,AU28)</f>
        <v>0</v>
      </c>
      <c r="BX28" s="121">
        <f>SUM(T28,AV28)</f>
        <v>0</v>
      </c>
      <c r="BY28" s="121">
        <f>SUM(U28,AW28)</f>
        <v>0</v>
      </c>
      <c r="BZ28" s="121">
        <f>SUM(V28,AX28)</f>
        <v>0</v>
      </c>
      <c r="CA28" s="121">
        <f>SUM(W28,AY28)</f>
        <v>371153</v>
      </c>
      <c r="CB28" s="121">
        <f>SUM(X28,AZ28)</f>
        <v>152415</v>
      </c>
      <c r="CC28" s="121">
        <f>SUM(Y28,BA28)</f>
        <v>172964</v>
      </c>
      <c r="CD28" s="121">
        <f>SUM(Z28,BB28)</f>
        <v>0</v>
      </c>
      <c r="CE28" s="121">
        <f>SUM(AA28,BC28)</f>
        <v>45774</v>
      </c>
      <c r="CF28" s="121">
        <f>SUM(AB28,BD28)</f>
        <v>0</v>
      </c>
      <c r="CG28" s="121">
        <f>SUM(AC28,BE28)</f>
        <v>3651</v>
      </c>
      <c r="CH28" s="121">
        <f>SUM(AD28,BF28)</f>
        <v>29207</v>
      </c>
      <c r="CI28" s="121">
        <f>SUM(AE28,BG28)</f>
        <v>453815</v>
      </c>
    </row>
    <row r="29" spans="1:87" s="136" customFormat="1" ht="13.5" customHeight="1" x14ac:dyDescent="0.15">
      <c r="A29" s="119" t="s">
        <v>27</v>
      </c>
      <c r="B29" s="120" t="s">
        <v>359</v>
      </c>
      <c r="C29" s="119" t="s">
        <v>360</v>
      </c>
      <c r="D29" s="121">
        <f>+SUM(E29,J29)</f>
        <v>0</v>
      </c>
      <c r="E29" s="121">
        <f>+SUM(F29:I29)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/>
      <c r="L29" s="121">
        <f>+SUM(M29,R29,V29,W29,AC29)</f>
        <v>1029480</v>
      </c>
      <c r="M29" s="121">
        <f>+SUM(N29:Q29)</f>
        <v>58010</v>
      </c>
      <c r="N29" s="121">
        <v>58010</v>
      </c>
      <c r="O29" s="121">
        <v>0</v>
      </c>
      <c r="P29" s="121">
        <v>0</v>
      </c>
      <c r="Q29" s="121">
        <v>0</v>
      </c>
      <c r="R29" s="121">
        <f>+SUM(S29:U29)</f>
        <v>231742</v>
      </c>
      <c r="S29" s="121">
        <v>0</v>
      </c>
      <c r="T29" s="121">
        <v>197321</v>
      </c>
      <c r="U29" s="121">
        <v>34421</v>
      </c>
      <c r="V29" s="121">
        <v>0</v>
      </c>
      <c r="W29" s="121">
        <f>+SUM(X29:AA29)</f>
        <v>713392</v>
      </c>
      <c r="X29" s="121">
        <v>0</v>
      </c>
      <c r="Y29" s="121">
        <v>701558</v>
      </c>
      <c r="Z29" s="121">
        <v>11834</v>
      </c>
      <c r="AA29" s="121">
        <v>0</v>
      </c>
      <c r="AB29" s="121"/>
      <c r="AC29" s="121">
        <v>26336</v>
      </c>
      <c r="AD29" s="121">
        <v>195603</v>
      </c>
      <c r="AE29" s="121">
        <f>+SUM(D29,L29,AD29)</f>
        <v>1225083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/>
      <c r="AN29" s="121">
        <f>+SUM(AO29,AT29,AX29,AY29,BE29)</f>
        <v>0</v>
      </c>
      <c r="AO29" s="121">
        <f>+SUM(AP29:AS29)</f>
        <v>0</v>
      </c>
      <c r="AP29" s="121">
        <v>0</v>
      </c>
      <c r="AQ29" s="121">
        <v>0</v>
      </c>
      <c r="AR29" s="121">
        <v>0</v>
      </c>
      <c r="AS29" s="121">
        <v>0</v>
      </c>
      <c r="AT29" s="121">
        <f>+SUM(AU29:AW29)</f>
        <v>0</v>
      </c>
      <c r="AU29" s="121">
        <v>0</v>
      </c>
      <c r="AV29" s="121">
        <v>0</v>
      </c>
      <c r="AW29" s="121">
        <v>0</v>
      </c>
      <c r="AX29" s="121">
        <v>0</v>
      </c>
      <c r="AY29" s="121">
        <f>+SUM(AZ29:BC29)</f>
        <v>0</v>
      </c>
      <c r="AZ29" s="121">
        <v>0</v>
      </c>
      <c r="BA29" s="121">
        <v>0</v>
      </c>
      <c r="BB29" s="121">
        <v>0</v>
      </c>
      <c r="BC29" s="121">
        <v>0</v>
      </c>
      <c r="BD29" s="121"/>
      <c r="BE29" s="121">
        <v>0</v>
      </c>
      <c r="BF29" s="121">
        <v>0</v>
      </c>
      <c r="BG29" s="121">
        <f>+SUM(BF29,AN29,AF29)</f>
        <v>0</v>
      </c>
      <c r="BH29" s="121">
        <f>SUM(D29,AF29)</f>
        <v>0</v>
      </c>
      <c r="BI29" s="121">
        <f>SUM(E29,AG29)</f>
        <v>0</v>
      </c>
      <c r="BJ29" s="121">
        <f>SUM(F29,AH29)</f>
        <v>0</v>
      </c>
      <c r="BK29" s="121">
        <f>SUM(G29,AI29)</f>
        <v>0</v>
      </c>
      <c r="BL29" s="121">
        <f>SUM(H29,AJ29)</f>
        <v>0</v>
      </c>
      <c r="BM29" s="121">
        <f>SUM(I29,AK29)</f>
        <v>0</v>
      </c>
      <c r="BN29" s="121">
        <f>SUM(J29,AL29)</f>
        <v>0</v>
      </c>
      <c r="BO29" s="121">
        <f>SUM(K29,AM29)</f>
        <v>0</v>
      </c>
      <c r="BP29" s="121">
        <f>SUM(L29,AN29)</f>
        <v>1029480</v>
      </c>
      <c r="BQ29" s="121">
        <f>SUM(M29,AO29)</f>
        <v>58010</v>
      </c>
      <c r="BR29" s="121">
        <f>SUM(N29,AP29)</f>
        <v>58010</v>
      </c>
      <c r="BS29" s="121">
        <f>SUM(O29,AQ29)</f>
        <v>0</v>
      </c>
      <c r="BT29" s="121">
        <f>SUM(P29,AR29)</f>
        <v>0</v>
      </c>
      <c r="BU29" s="121">
        <f>SUM(Q29,AS29)</f>
        <v>0</v>
      </c>
      <c r="BV29" s="121">
        <f>SUM(R29,AT29)</f>
        <v>231742</v>
      </c>
      <c r="BW29" s="121">
        <f>SUM(S29,AU29)</f>
        <v>0</v>
      </c>
      <c r="BX29" s="121">
        <f>SUM(T29,AV29)</f>
        <v>197321</v>
      </c>
      <c r="BY29" s="121">
        <f>SUM(U29,AW29)</f>
        <v>34421</v>
      </c>
      <c r="BZ29" s="121">
        <f>SUM(V29,AX29)</f>
        <v>0</v>
      </c>
      <c r="CA29" s="121">
        <f>SUM(W29,AY29)</f>
        <v>713392</v>
      </c>
      <c r="CB29" s="121">
        <f>SUM(X29,AZ29)</f>
        <v>0</v>
      </c>
      <c r="CC29" s="121">
        <f>SUM(Y29,BA29)</f>
        <v>701558</v>
      </c>
      <c r="CD29" s="121">
        <f>SUM(Z29,BB29)</f>
        <v>11834</v>
      </c>
      <c r="CE29" s="121">
        <f>SUM(AA29,BC29)</f>
        <v>0</v>
      </c>
      <c r="CF29" s="121">
        <f>SUM(AB29,BD29)</f>
        <v>0</v>
      </c>
      <c r="CG29" s="121">
        <f>SUM(AC29,BE29)</f>
        <v>26336</v>
      </c>
      <c r="CH29" s="121">
        <f>SUM(AD29,BF29)</f>
        <v>195603</v>
      </c>
      <c r="CI29" s="121">
        <f>SUM(AE29,BG29)</f>
        <v>1225083</v>
      </c>
    </row>
    <row r="30" spans="1:87" s="136" customFormat="1" ht="13.5" customHeight="1" x14ac:dyDescent="0.15">
      <c r="A30" s="119" t="s">
        <v>27</v>
      </c>
      <c r="B30" s="120" t="s">
        <v>347</v>
      </c>
      <c r="C30" s="119" t="s">
        <v>348</v>
      </c>
      <c r="D30" s="121">
        <f>+SUM(E30,J30)</f>
        <v>1387079</v>
      </c>
      <c r="E30" s="121">
        <f>+SUM(F30:I30)</f>
        <v>1387079</v>
      </c>
      <c r="F30" s="121">
        <v>0</v>
      </c>
      <c r="G30" s="121">
        <v>1387079</v>
      </c>
      <c r="H30" s="121">
        <v>0</v>
      </c>
      <c r="I30" s="121">
        <v>0</v>
      </c>
      <c r="J30" s="121">
        <v>0</v>
      </c>
      <c r="K30" s="121"/>
      <c r="L30" s="121">
        <f>+SUM(M30,R30,V30,W30,AC30)</f>
        <v>699511</v>
      </c>
      <c r="M30" s="121">
        <f>+SUM(N30:Q30)</f>
        <v>198387</v>
      </c>
      <c r="N30" s="121">
        <v>198387</v>
      </c>
      <c r="O30" s="121">
        <v>0</v>
      </c>
      <c r="P30" s="121">
        <v>0</v>
      </c>
      <c r="Q30" s="121">
        <v>0</v>
      </c>
      <c r="R30" s="121">
        <f>+SUM(S30:U30)</f>
        <v>412064</v>
      </c>
      <c r="S30" s="121">
        <v>0</v>
      </c>
      <c r="T30" s="121">
        <v>412064</v>
      </c>
      <c r="U30" s="121">
        <v>0</v>
      </c>
      <c r="V30" s="121">
        <v>0</v>
      </c>
      <c r="W30" s="121">
        <f>+SUM(X30:AA30)</f>
        <v>89060</v>
      </c>
      <c r="X30" s="121">
        <v>0</v>
      </c>
      <c r="Y30" s="121">
        <v>0</v>
      </c>
      <c r="Z30" s="121">
        <v>81118</v>
      </c>
      <c r="AA30" s="121">
        <v>7942</v>
      </c>
      <c r="AB30" s="121"/>
      <c r="AC30" s="121">
        <v>0</v>
      </c>
      <c r="AD30" s="121">
        <v>5851</v>
      </c>
      <c r="AE30" s="121">
        <f>+SUM(D30,L30,AD30)</f>
        <v>2092441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/>
      <c r="AN30" s="121">
        <f>+SUM(AO30,AT30,AX30,AY30,BE30)</f>
        <v>226465</v>
      </c>
      <c r="AO30" s="121">
        <f>+SUM(AP30:AS30)</f>
        <v>31846</v>
      </c>
      <c r="AP30" s="121">
        <v>31846</v>
      </c>
      <c r="AQ30" s="121">
        <v>0</v>
      </c>
      <c r="AR30" s="121">
        <v>0</v>
      </c>
      <c r="AS30" s="121">
        <v>0</v>
      </c>
      <c r="AT30" s="121">
        <f>+SUM(AU30:AW30)</f>
        <v>74571</v>
      </c>
      <c r="AU30" s="121">
        <v>0</v>
      </c>
      <c r="AV30" s="121">
        <v>74571</v>
      </c>
      <c r="AW30" s="121">
        <v>0</v>
      </c>
      <c r="AX30" s="121">
        <v>0</v>
      </c>
      <c r="AY30" s="121">
        <f>+SUM(AZ30:BC30)</f>
        <v>120048</v>
      </c>
      <c r="AZ30" s="121">
        <v>94881</v>
      </c>
      <c r="BA30" s="121">
        <v>22605</v>
      </c>
      <c r="BB30" s="121">
        <v>0</v>
      </c>
      <c r="BC30" s="121">
        <v>2562</v>
      </c>
      <c r="BD30" s="121"/>
      <c r="BE30" s="121">
        <v>0</v>
      </c>
      <c r="BF30" s="121">
        <v>74058</v>
      </c>
      <c r="BG30" s="121">
        <f>+SUM(BF30,AN30,AF30)</f>
        <v>300523</v>
      </c>
      <c r="BH30" s="121">
        <f>SUM(D30,AF30)</f>
        <v>1387079</v>
      </c>
      <c r="BI30" s="121">
        <f>SUM(E30,AG30)</f>
        <v>1387079</v>
      </c>
      <c r="BJ30" s="121">
        <f>SUM(F30,AH30)</f>
        <v>0</v>
      </c>
      <c r="BK30" s="121">
        <f>SUM(G30,AI30)</f>
        <v>1387079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0</v>
      </c>
      <c r="BP30" s="121">
        <f>SUM(L30,AN30)</f>
        <v>925976</v>
      </c>
      <c r="BQ30" s="121">
        <f>SUM(M30,AO30)</f>
        <v>230233</v>
      </c>
      <c r="BR30" s="121">
        <f>SUM(N30,AP30)</f>
        <v>230233</v>
      </c>
      <c r="BS30" s="121">
        <f>SUM(O30,AQ30)</f>
        <v>0</v>
      </c>
      <c r="BT30" s="121">
        <f>SUM(P30,AR30)</f>
        <v>0</v>
      </c>
      <c r="BU30" s="121">
        <f>SUM(Q30,AS30)</f>
        <v>0</v>
      </c>
      <c r="BV30" s="121">
        <f>SUM(R30,AT30)</f>
        <v>486635</v>
      </c>
      <c r="BW30" s="121">
        <f>SUM(S30,AU30)</f>
        <v>0</v>
      </c>
      <c r="BX30" s="121">
        <f>SUM(T30,AV30)</f>
        <v>486635</v>
      </c>
      <c r="BY30" s="121">
        <f>SUM(U30,AW30)</f>
        <v>0</v>
      </c>
      <c r="BZ30" s="121">
        <f>SUM(V30,AX30)</f>
        <v>0</v>
      </c>
      <c r="CA30" s="121">
        <f>SUM(W30,AY30)</f>
        <v>209108</v>
      </c>
      <c r="CB30" s="121">
        <f>SUM(X30,AZ30)</f>
        <v>94881</v>
      </c>
      <c r="CC30" s="121">
        <f>SUM(Y30,BA30)</f>
        <v>22605</v>
      </c>
      <c r="CD30" s="121">
        <f>SUM(Z30,BB30)</f>
        <v>81118</v>
      </c>
      <c r="CE30" s="121">
        <f>SUM(AA30,BC30)</f>
        <v>10504</v>
      </c>
      <c r="CF30" s="121">
        <f>SUM(AB30,BD30)</f>
        <v>0</v>
      </c>
      <c r="CG30" s="121">
        <f>SUM(AC30,BE30)</f>
        <v>0</v>
      </c>
      <c r="CH30" s="121">
        <f>SUM(AD30,BF30)</f>
        <v>79909</v>
      </c>
      <c r="CI30" s="121">
        <f>SUM(AE30,BG30)</f>
        <v>2392964</v>
      </c>
    </row>
    <row r="31" spans="1:87" s="136" customFormat="1" ht="13.5" customHeight="1" x14ac:dyDescent="0.15">
      <c r="A31" s="119" t="s">
        <v>27</v>
      </c>
      <c r="B31" s="120" t="s">
        <v>361</v>
      </c>
      <c r="C31" s="119" t="s">
        <v>374</v>
      </c>
      <c r="D31" s="121">
        <f>+SUM(E31,J31)</f>
        <v>0</v>
      </c>
      <c r="E31" s="121">
        <f>+SUM(F31:I31)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/>
      <c r="L31" s="121">
        <f>+SUM(M31,R31,V31,W31,AC31)</f>
        <v>320913</v>
      </c>
      <c r="M31" s="121">
        <f>+SUM(N31:Q31)</f>
        <v>59294</v>
      </c>
      <c r="N31" s="121">
        <v>59294</v>
      </c>
      <c r="O31" s="121">
        <v>0</v>
      </c>
      <c r="P31" s="121">
        <v>0</v>
      </c>
      <c r="Q31" s="121">
        <v>0</v>
      </c>
      <c r="R31" s="121">
        <f>+SUM(S31:U31)</f>
        <v>215390</v>
      </c>
      <c r="S31" s="121">
        <v>0</v>
      </c>
      <c r="T31" s="121">
        <v>215390</v>
      </c>
      <c r="U31" s="121">
        <v>0</v>
      </c>
      <c r="V31" s="121">
        <v>0</v>
      </c>
      <c r="W31" s="121">
        <f>+SUM(X31:AA31)</f>
        <v>46229</v>
      </c>
      <c r="X31" s="121">
        <v>0</v>
      </c>
      <c r="Y31" s="121">
        <v>0</v>
      </c>
      <c r="Z31" s="121">
        <v>7661</v>
      </c>
      <c r="AA31" s="121">
        <v>38568</v>
      </c>
      <c r="AB31" s="121"/>
      <c r="AC31" s="121">
        <v>0</v>
      </c>
      <c r="AD31" s="121">
        <v>19769</v>
      </c>
      <c r="AE31" s="121">
        <f>+SUM(D31,L31,AD31)</f>
        <v>340682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/>
      <c r="AN31" s="121">
        <f>+SUM(AO31,AT31,AX31,AY31,BE31)</f>
        <v>196543</v>
      </c>
      <c r="AO31" s="121">
        <f>+SUM(AP31:AS31)</f>
        <v>70621</v>
      </c>
      <c r="AP31" s="121">
        <v>70621</v>
      </c>
      <c r="AQ31" s="121">
        <v>0</v>
      </c>
      <c r="AR31" s="121">
        <v>0</v>
      </c>
      <c r="AS31" s="121">
        <v>0</v>
      </c>
      <c r="AT31" s="121">
        <f>+SUM(AU31:AW31)</f>
        <v>48175</v>
      </c>
      <c r="AU31" s="121">
        <v>0</v>
      </c>
      <c r="AV31" s="121">
        <v>48175</v>
      </c>
      <c r="AW31" s="121">
        <v>0</v>
      </c>
      <c r="AX31" s="121">
        <v>0</v>
      </c>
      <c r="AY31" s="121">
        <f>+SUM(AZ31:BC31)</f>
        <v>77747</v>
      </c>
      <c r="AZ31" s="121">
        <v>65762</v>
      </c>
      <c r="BA31" s="121">
        <v>0</v>
      </c>
      <c r="BB31" s="121">
        <v>3213</v>
      </c>
      <c r="BC31" s="121">
        <v>8772</v>
      </c>
      <c r="BD31" s="121"/>
      <c r="BE31" s="121">
        <v>0</v>
      </c>
      <c r="BF31" s="121">
        <v>19498</v>
      </c>
      <c r="BG31" s="121">
        <f>+SUM(BF31,AN31,AF31)</f>
        <v>216041</v>
      </c>
      <c r="BH31" s="121">
        <f>SUM(D31,AF31)</f>
        <v>0</v>
      </c>
      <c r="BI31" s="121">
        <f>SUM(E31,AG31)</f>
        <v>0</v>
      </c>
      <c r="BJ31" s="121">
        <f>SUM(F31,AH31)</f>
        <v>0</v>
      </c>
      <c r="BK31" s="121">
        <f>SUM(G31,AI31)</f>
        <v>0</v>
      </c>
      <c r="BL31" s="121">
        <f>SUM(H31,AJ31)</f>
        <v>0</v>
      </c>
      <c r="BM31" s="121">
        <f>SUM(I31,AK31)</f>
        <v>0</v>
      </c>
      <c r="BN31" s="121">
        <f>SUM(J31,AL31)</f>
        <v>0</v>
      </c>
      <c r="BO31" s="121">
        <f>SUM(K31,AM31)</f>
        <v>0</v>
      </c>
      <c r="BP31" s="121">
        <f>SUM(L31,AN31)</f>
        <v>517456</v>
      </c>
      <c r="BQ31" s="121">
        <f>SUM(M31,AO31)</f>
        <v>129915</v>
      </c>
      <c r="BR31" s="121">
        <f>SUM(N31,AP31)</f>
        <v>129915</v>
      </c>
      <c r="BS31" s="121">
        <f>SUM(O31,AQ31)</f>
        <v>0</v>
      </c>
      <c r="BT31" s="121">
        <f>SUM(P31,AR31)</f>
        <v>0</v>
      </c>
      <c r="BU31" s="121">
        <f>SUM(Q31,AS31)</f>
        <v>0</v>
      </c>
      <c r="BV31" s="121">
        <f>SUM(R31,AT31)</f>
        <v>263565</v>
      </c>
      <c r="BW31" s="121">
        <f>SUM(S31,AU31)</f>
        <v>0</v>
      </c>
      <c r="BX31" s="121">
        <f>SUM(T31,AV31)</f>
        <v>263565</v>
      </c>
      <c r="BY31" s="121">
        <f>SUM(U31,AW31)</f>
        <v>0</v>
      </c>
      <c r="BZ31" s="121">
        <f>SUM(V31,AX31)</f>
        <v>0</v>
      </c>
      <c r="CA31" s="121">
        <f>SUM(W31,AY31)</f>
        <v>123976</v>
      </c>
      <c r="CB31" s="121">
        <f>SUM(X31,AZ31)</f>
        <v>65762</v>
      </c>
      <c r="CC31" s="121">
        <f>SUM(Y31,BA31)</f>
        <v>0</v>
      </c>
      <c r="CD31" s="121">
        <f>SUM(Z31,BB31)</f>
        <v>10874</v>
      </c>
      <c r="CE31" s="121">
        <f>SUM(AA31,BC31)</f>
        <v>47340</v>
      </c>
      <c r="CF31" s="121">
        <f>SUM(AB31,BD31)</f>
        <v>0</v>
      </c>
      <c r="CG31" s="121">
        <f>SUM(AC31,BE31)</f>
        <v>0</v>
      </c>
      <c r="CH31" s="121">
        <f>SUM(AD31,BF31)</f>
        <v>39267</v>
      </c>
      <c r="CI31" s="121">
        <f>SUM(AE31,BG31)</f>
        <v>556723</v>
      </c>
    </row>
    <row r="32" spans="1:87" s="136" customFormat="1" ht="13.5" customHeight="1" x14ac:dyDescent="0.15">
      <c r="A32" s="119" t="s">
        <v>27</v>
      </c>
      <c r="B32" s="120" t="s">
        <v>363</v>
      </c>
      <c r="C32" s="119" t="s">
        <v>364</v>
      </c>
      <c r="D32" s="121">
        <f>+SUM(E32,J32)</f>
        <v>0</v>
      </c>
      <c r="E32" s="121">
        <f>+SUM(F32:I32)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/>
      <c r="L32" s="121">
        <f>+SUM(M32,R32,V32,W32,AC32)</f>
        <v>3312</v>
      </c>
      <c r="M32" s="121">
        <f>+SUM(N32:Q32)</f>
        <v>1060</v>
      </c>
      <c r="N32" s="121">
        <v>0</v>
      </c>
      <c r="O32" s="121">
        <v>0</v>
      </c>
      <c r="P32" s="121">
        <v>0</v>
      </c>
      <c r="Q32" s="121">
        <v>1060</v>
      </c>
      <c r="R32" s="121">
        <f>+SUM(S32:U32)</f>
        <v>0</v>
      </c>
      <c r="S32" s="121">
        <v>0</v>
      </c>
      <c r="T32" s="121">
        <v>0</v>
      </c>
      <c r="U32" s="121">
        <v>0</v>
      </c>
      <c r="V32" s="121">
        <v>0</v>
      </c>
      <c r="W32" s="121">
        <f>+SUM(X32:AA32)</f>
        <v>2252</v>
      </c>
      <c r="X32" s="121">
        <v>0</v>
      </c>
      <c r="Y32" s="121">
        <v>0</v>
      </c>
      <c r="Z32" s="121">
        <v>0</v>
      </c>
      <c r="AA32" s="121">
        <v>2252</v>
      </c>
      <c r="AB32" s="121"/>
      <c r="AC32" s="121">
        <v>0</v>
      </c>
      <c r="AD32" s="121">
        <v>37</v>
      </c>
      <c r="AE32" s="121">
        <f>+SUM(D32,L32,AD32)</f>
        <v>3349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/>
      <c r="AN32" s="121">
        <f>+SUM(AO32,AT32,AX32,AY32,BE32)</f>
        <v>0</v>
      </c>
      <c r="AO32" s="121">
        <f>+SUM(AP32:AS32)</f>
        <v>0</v>
      </c>
      <c r="AP32" s="121">
        <v>0</v>
      </c>
      <c r="AQ32" s="121">
        <v>0</v>
      </c>
      <c r="AR32" s="121">
        <v>0</v>
      </c>
      <c r="AS32" s="121">
        <v>0</v>
      </c>
      <c r="AT32" s="121">
        <f>+SUM(AU32:AW32)</f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>+SUM(AZ32:BC32)</f>
        <v>0</v>
      </c>
      <c r="AZ32" s="121">
        <v>0</v>
      </c>
      <c r="BA32" s="121">
        <v>0</v>
      </c>
      <c r="BB32" s="121">
        <v>0</v>
      </c>
      <c r="BC32" s="121">
        <v>0</v>
      </c>
      <c r="BD32" s="121"/>
      <c r="BE32" s="121">
        <v>0</v>
      </c>
      <c r="BF32" s="121">
        <v>0</v>
      </c>
      <c r="BG32" s="121">
        <f>+SUM(BF32,AN32,AF32)</f>
        <v>0</v>
      </c>
      <c r="BH32" s="121">
        <f>SUM(D32,AF32)</f>
        <v>0</v>
      </c>
      <c r="BI32" s="121">
        <f>SUM(E32,AG32)</f>
        <v>0</v>
      </c>
      <c r="BJ32" s="121">
        <f>SUM(F32,AH32)</f>
        <v>0</v>
      </c>
      <c r="BK32" s="121">
        <f>SUM(G32,AI32)</f>
        <v>0</v>
      </c>
      <c r="BL32" s="121">
        <f>SUM(H32,AJ32)</f>
        <v>0</v>
      </c>
      <c r="BM32" s="121">
        <f>SUM(I32,AK32)</f>
        <v>0</v>
      </c>
      <c r="BN32" s="121">
        <f>SUM(J32,AL32)</f>
        <v>0</v>
      </c>
      <c r="BO32" s="121">
        <f>SUM(K32,AM32)</f>
        <v>0</v>
      </c>
      <c r="BP32" s="121">
        <f>SUM(L32,AN32)</f>
        <v>3312</v>
      </c>
      <c r="BQ32" s="121">
        <f>SUM(M32,AO32)</f>
        <v>1060</v>
      </c>
      <c r="BR32" s="121">
        <f>SUM(N32,AP32)</f>
        <v>0</v>
      </c>
      <c r="BS32" s="121">
        <f>SUM(O32,AQ32)</f>
        <v>0</v>
      </c>
      <c r="BT32" s="121">
        <f>SUM(P32,AR32)</f>
        <v>0</v>
      </c>
      <c r="BU32" s="121">
        <f>SUM(Q32,AS32)</f>
        <v>1060</v>
      </c>
      <c r="BV32" s="121">
        <f>SUM(R32,AT32)</f>
        <v>0</v>
      </c>
      <c r="BW32" s="121">
        <f>SUM(S32,AU32)</f>
        <v>0</v>
      </c>
      <c r="BX32" s="121">
        <f>SUM(T32,AV32)</f>
        <v>0</v>
      </c>
      <c r="BY32" s="121">
        <f>SUM(U32,AW32)</f>
        <v>0</v>
      </c>
      <c r="BZ32" s="121">
        <f>SUM(V32,AX32)</f>
        <v>0</v>
      </c>
      <c r="CA32" s="121">
        <f>SUM(W32,AY32)</f>
        <v>2252</v>
      </c>
      <c r="CB32" s="121">
        <f>SUM(X32,AZ32)</f>
        <v>0</v>
      </c>
      <c r="CC32" s="121">
        <f>SUM(Y32,BA32)</f>
        <v>0</v>
      </c>
      <c r="CD32" s="121">
        <f>SUM(Z32,BB32)</f>
        <v>0</v>
      </c>
      <c r="CE32" s="121">
        <f>SUM(AA32,BC32)</f>
        <v>2252</v>
      </c>
      <c r="CF32" s="121">
        <f>SUM(AB32,BD32)</f>
        <v>0</v>
      </c>
      <c r="CG32" s="121">
        <f>SUM(AC32,BE32)</f>
        <v>0</v>
      </c>
      <c r="CH32" s="121">
        <f>SUM(AD32,BF32)</f>
        <v>37</v>
      </c>
      <c r="CI32" s="121">
        <f>SUM(AE32,BG32)</f>
        <v>3349</v>
      </c>
    </row>
    <row r="33" spans="1:87" s="136" customFormat="1" ht="13.5" customHeight="1" x14ac:dyDescent="0.15">
      <c r="A33" s="119" t="s">
        <v>27</v>
      </c>
      <c r="B33" s="120" t="s">
        <v>339</v>
      </c>
      <c r="C33" s="119" t="s">
        <v>340</v>
      </c>
      <c r="D33" s="121">
        <f>+SUM(E33,J33)</f>
        <v>0</v>
      </c>
      <c r="E33" s="121">
        <f>+SUM(F33:I33)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/>
      <c r="L33" s="121">
        <f>+SUM(M33,R33,V33,W33,AC33)</f>
        <v>0</v>
      </c>
      <c r="M33" s="121">
        <f>+SUM(N33:Q33)</f>
        <v>0</v>
      </c>
      <c r="N33" s="121">
        <v>0</v>
      </c>
      <c r="O33" s="121">
        <v>0</v>
      </c>
      <c r="P33" s="121">
        <v>0</v>
      </c>
      <c r="Q33" s="121">
        <v>0</v>
      </c>
      <c r="R33" s="121">
        <f>+SUM(S33:U33)</f>
        <v>0</v>
      </c>
      <c r="S33" s="121">
        <v>0</v>
      </c>
      <c r="T33" s="121">
        <v>0</v>
      </c>
      <c r="U33" s="121">
        <v>0</v>
      </c>
      <c r="V33" s="121">
        <v>0</v>
      </c>
      <c r="W33" s="121">
        <f>+SUM(X33:AA33)</f>
        <v>0</v>
      </c>
      <c r="X33" s="121">
        <v>0</v>
      </c>
      <c r="Y33" s="121">
        <v>0</v>
      </c>
      <c r="Z33" s="121">
        <v>0</v>
      </c>
      <c r="AA33" s="121">
        <v>0</v>
      </c>
      <c r="AB33" s="121"/>
      <c r="AC33" s="121">
        <v>0</v>
      </c>
      <c r="AD33" s="121">
        <v>0</v>
      </c>
      <c r="AE33" s="121">
        <f>+SUM(D33,L33,AD33)</f>
        <v>0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/>
      <c r="AN33" s="121">
        <f>+SUM(AO33,AT33,AX33,AY33,BE33)</f>
        <v>167198</v>
      </c>
      <c r="AO33" s="121">
        <f>+SUM(AP33:AS33)</f>
        <v>15390</v>
      </c>
      <c r="AP33" s="121">
        <v>15390</v>
      </c>
      <c r="AQ33" s="121">
        <v>0</v>
      </c>
      <c r="AR33" s="121">
        <v>0</v>
      </c>
      <c r="AS33" s="121">
        <v>0</v>
      </c>
      <c r="AT33" s="121">
        <f>+SUM(AU33:AW33)</f>
        <v>6606</v>
      </c>
      <c r="AU33" s="121">
        <v>0</v>
      </c>
      <c r="AV33" s="121">
        <v>6606</v>
      </c>
      <c r="AW33" s="121">
        <v>0</v>
      </c>
      <c r="AX33" s="121">
        <v>0</v>
      </c>
      <c r="AY33" s="121">
        <f>+SUM(AZ33:BC33)</f>
        <v>145202</v>
      </c>
      <c r="AZ33" s="121">
        <v>0</v>
      </c>
      <c r="BA33" s="121">
        <v>145202</v>
      </c>
      <c r="BB33" s="121">
        <v>0</v>
      </c>
      <c r="BC33" s="121">
        <v>0</v>
      </c>
      <c r="BD33" s="121"/>
      <c r="BE33" s="121">
        <v>0</v>
      </c>
      <c r="BF33" s="121">
        <v>0</v>
      </c>
      <c r="BG33" s="121">
        <f>+SUM(BF33,AN33,AF33)</f>
        <v>167198</v>
      </c>
      <c r="BH33" s="121">
        <f>SUM(D33,AF33)</f>
        <v>0</v>
      </c>
      <c r="BI33" s="121">
        <f>SUM(E33,AG33)</f>
        <v>0</v>
      </c>
      <c r="BJ33" s="121">
        <f>SUM(F33,AH33)</f>
        <v>0</v>
      </c>
      <c r="BK33" s="121">
        <f>SUM(G33,AI33)</f>
        <v>0</v>
      </c>
      <c r="BL33" s="121">
        <f>SUM(H33,AJ33)</f>
        <v>0</v>
      </c>
      <c r="BM33" s="121">
        <f>SUM(I33,AK33)</f>
        <v>0</v>
      </c>
      <c r="BN33" s="121">
        <f>SUM(J33,AL33)</f>
        <v>0</v>
      </c>
      <c r="BO33" s="121">
        <f>SUM(K33,AM33)</f>
        <v>0</v>
      </c>
      <c r="BP33" s="121">
        <f>SUM(L33,AN33)</f>
        <v>167198</v>
      </c>
      <c r="BQ33" s="121">
        <f>SUM(M33,AO33)</f>
        <v>15390</v>
      </c>
      <c r="BR33" s="121">
        <f>SUM(N33,AP33)</f>
        <v>15390</v>
      </c>
      <c r="BS33" s="121">
        <f>SUM(O33,AQ33)</f>
        <v>0</v>
      </c>
      <c r="BT33" s="121">
        <f>SUM(P33,AR33)</f>
        <v>0</v>
      </c>
      <c r="BU33" s="121">
        <f>SUM(Q33,AS33)</f>
        <v>0</v>
      </c>
      <c r="BV33" s="121">
        <f>SUM(R33,AT33)</f>
        <v>6606</v>
      </c>
      <c r="BW33" s="121">
        <f>SUM(S33,AU33)</f>
        <v>0</v>
      </c>
      <c r="BX33" s="121">
        <f>SUM(T33,AV33)</f>
        <v>6606</v>
      </c>
      <c r="BY33" s="121">
        <f>SUM(U33,AW33)</f>
        <v>0</v>
      </c>
      <c r="BZ33" s="121">
        <f>SUM(V33,AX33)</f>
        <v>0</v>
      </c>
      <c r="CA33" s="121">
        <f>SUM(W33,AY33)</f>
        <v>145202</v>
      </c>
      <c r="CB33" s="121">
        <f>SUM(X33,AZ33)</f>
        <v>0</v>
      </c>
      <c r="CC33" s="121">
        <f>SUM(Y33,BA33)</f>
        <v>145202</v>
      </c>
      <c r="CD33" s="121">
        <f>SUM(Z33,BB33)</f>
        <v>0</v>
      </c>
      <c r="CE33" s="121">
        <f>SUM(AA33,BC33)</f>
        <v>0</v>
      </c>
      <c r="CF33" s="121">
        <f>SUM(AB33,BD33)</f>
        <v>0</v>
      </c>
      <c r="CG33" s="121">
        <f>SUM(AC33,BE33)</f>
        <v>0</v>
      </c>
      <c r="CH33" s="121">
        <f>SUM(AD33,BF33)</f>
        <v>0</v>
      </c>
      <c r="CI33" s="121">
        <f>SUM(AE33,BG33)</f>
        <v>167198</v>
      </c>
    </row>
    <row r="34" spans="1:87" s="136" customFormat="1" ht="13.5" customHeight="1" x14ac:dyDescent="0.15">
      <c r="A34" s="119" t="s">
        <v>27</v>
      </c>
      <c r="B34" s="120" t="s">
        <v>329</v>
      </c>
      <c r="C34" s="119" t="s">
        <v>330</v>
      </c>
      <c r="D34" s="121">
        <f>+SUM(E34,J34)</f>
        <v>205322</v>
      </c>
      <c r="E34" s="121">
        <f>+SUM(F34:I34)</f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205322</v>
      </c>
      <c r="K34" s="121"/>
      <c r="L34" s="121">
        <f>+SUM(M34,R34,V34,W34,AC34)</f>
        <v>248084</v>
      </c>
      <c r="M34" s="121">
        <f>+SUM(N34:Q34)</f>
        <v>65447</v>
      </c>
      <c r="N34" s="121">
        <v>65447</v>
      </c>
      <c r="O34" s="121">
        <v>0</v>
      </c>
      <c r="P34" s="121">
        <v>0</v>
      </c>
      <c r="Q34" s="121">
        <v>0</v>
      </c>
      <c r="R34" s="121">
        <f>+SUM(S34:U34)</f>
        <v>86314</v>
      </c>
      <c r="S34" s="121">
        <v>0</v>
      </c>
      <c r="T34" s="121">
        <v>0</v>
      </c>
      <c r="U34" s="121">
        <v>86314</v>
      </c>
      <c r="V34" s="121">
        <v>0</v>
      </c>
      <c r="W34" s="121">
        <f>+SUM(X34:AA34)</f>
        <v>96323</v>
      </c>
      <c r="X34" s="121">
        <v>0</v>
      </c>
      <c r="Y34" s="121">
        <v>78343</v>
      </c>
      <c r="Z34" s="121">
        <v>17980</v>
      </c>
      <c r="AA34" s="121">
        <v>0</v>
      </c>
      <c r="AB34" s="121"/>
      <c r="AC34" s="121">
        <v>0</v>
      </c>
      <c r="AD34" s="121">
        <v>74313</v>
      </c>
      <c r="AE34" s="121">
        <f>+SUM(D34,L34,AD34)</f>
        <v>527719</v>
      </c>
      <c r="AF34" s="121">
        <f>+SUM(AG34,AL34)</f>
        <v>0</v>
      </c>
      <c r="AG34" s="121">
        <f>+SUM(AH34:AK34)</f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/>
      <c r="AN34" s="121">
        <f>+SUM(AO34,AT34,AX34,AY34,BE34)</f>
        <v>0</v>
      </c>
      <c r="AO34" s="121">
        <f>+SUM(AP34:AS34)</f>
        <v>0</v>
      </c>
      <c r="AP34" s="121">
        <v>0</v>
      </c>
      <c r="AQ34" s="121">
        <v>0</v>
      </c>
      <c r="AR34" s="121">
        <v>0</v>
      </c>
      <c r="AS34" s="121">
        <v>0</v>
      </c>
      <c r="AT34" s="121">
        <f>+SUM(AU34:AW34)</f>
        <v>0</v>
      </c>
      <c r="AU34" s="121">
        <v>0</v>
      </c>
      <c r="AV34" s="121">
        <v>0</v>
      </c>
      <c r="AW34" s="121">
        <v>0</v>
      </c>
      <c r="AX34" s="121">
        <v>0</v>
      </c>
      <c r="AY34" s="121">
        <f>+SUM(AZ34:BC34)</f>
        <v>0</v>
      </c>
      <c r="AZ34" s="121">
        <v>0</v>
      </c>
      <c r="BA34" s="121">
        <v>0</v>
      </c>
      <c r="BB34" s="121">
        <v>0</v>
      </c>
      <c r="BC34" s="121">
        <v>0</v>
      </c>
      <c r="BD34" s="121"/>
      <c r="BE34" s="121">
        <v>0</v>
      </c>
      <c r="BF34" s="121">
        <v>0</v>
      </c>
      <c r="BG34" s="121">
        <f>+SUM(BF34,AN34,AF34)</f>
        <v>0</v>
      </c>
      <c r="BH34" s="121">
        <f>SUM(D34,AF34)</f>
        <v>205322</v>
      </c>
      <c r="BI34" s="121">
        <f>SUM(E34,AG34)</f>
        <v>0</v>
      </c>
      <c r="BJ34" s="121">
        <f>SUM(F34,AH34)</f>
        <v>0</v>
      </c>
      <c r="BK34" s="121">
        <f>SUM(G34,AI34)</f>
        <v>0</v>
      </c>
      <c r="BL34" s="121">
        <f>SUM(H34,AJ34)</f>
        <v>0</v>
      </c>
      <c r="BM34" s="121">
        <f>SUM(I34,AK34)</f>
        <v>0</v>
      </c>
      <c r="BN34" s="121">
        <f>SUM(J34,AL34)</f>
        <v>205322</v>
      </c>
      <c r="BO34" s="121">
        <f>SUM(K34,AM34)</f>
        <v>0</v>
      </c>
      <c r="BP34" s="121">
        <f>SUM(L34,AN34)</f>
        <v>248084</v>
      </c>
      <c r="BQ34" s="121">
        <f>SUM(M34,AO34)</f>
        <v>65447</v>
      </c>
      <c r="BR34" s="121">
        <f>SUM(N34,AP34)</f>
        <v>65447</v>
      </c>
      <c r="BS34" s="121">
        <f>SUM(O34,AQ34)</f>
        <v>0</v>
      </c>
      <c r="BT34" s="121">
        <f>SUM(P34,AR34)</f>
        <v>0</v>
      </c>
      <c r="BU34" s="121">
        <f>SUM(Q34,AS34)</f>
        <v>0</v>
      </c>
      <c r="BV34" s="121">
        <f>SUM(R34,AT34)</f>
        <v>86314</v>
      </c>
      <c r="BW34" s="121">
        <f>SUM(S34,AU34)</f>
        <v>0</v>
      </c>
      <c r="BX34" s="121">
        <f>SUM(T34,AV34)</f>
        <v>0</v>
      </c>
      <c r="BY34" s="121">
        <f>SUM(U34,AW34)</f>
        <v>86314</v>
      </c>
      <c r="BZ34" s="121">
        <f>SUM(V34,AX34)</f>
        <v>0</v>
      </c>
      <c r="CA34" s="121">
        <f>SUM(W34,AY34)</f>
        <v>96323</v>
      </c>
      <c r="CB34" s="121">
        <f>SUM(X34,AZ34)</f>
        <v>0</v>
      </c>
      <c r="CC34" s="121">
        <f>SUM(Y34,BA34)</f>
        <v>78343</v>
      </c>
      <c r="CD34" s="121">
        <f>SUM(Z34,BB34)</f>
        <v>17980</v>
      </c>
      <c r="CE34" s="121">
        <f>SUM(AA34,BC34)</f>
        <v>0</v>
      </c>
      <c r="CF34" s="121">
        <f>SUM(AB34,BD34)</f>
        <v>0</v>
      </c>
      <c r="CG34" s="121">
        <f>SUM(AC34,BE34)</f>
        <v>0</v>
      </c>
      <c r="CH34" s="121">
        <f>SUM(AD34,BF34)</f>
        <v>74313</v>
      </c>
      <c r="CI34" s="121">
        <f>SUM(AE34,BG34)</f>
        <v>527719</v>
      </c>
    </row>
    <row r="35" spans="1:8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</row>
    <row r="36" spans="1:8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</row>
    <row r="37" spans="1:8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</row>
    <row r="38" spans="1:8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</row>
    <row r="39" spans="1:8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</row>
    <row r="40" spans="1:8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</row>
    <row r="41" spans="1:8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</row>
    <row r="42" spans="1:8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</row>
    <row r="43" spans="1:8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</row>
    <row r="44" spans="1:8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</row>
    <row r="45" spans="1:8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</row>
    <row r="46" spans="1:8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</row>
    <row r="47" spans="1:8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</row>
    <row r="48" spans="1:8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</row>
    <row r="49" spans="1:8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</row>
    <row r="50" spans="1:8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</row>
    <row r="51" spans="1:8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</row>
    <row r="52" spans="1:8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</row>
    <row r="53" spans="1:8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</row>
    <row r="54" spans="1:8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</row>
    <row r="55" spans="1:8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</row>
    <row r="56" spans="1:8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</row>
    <row r="57" spans="1:8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</row>
    <row r="58" spans="1:8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</row>
    <row r="59" spans="1:8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</row>
    <row r="60" spans="1:8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34">
    <sortCondition ref="A8:A34"/>
    <sortCondition ref="B8:B34"/>
    <sortCondition ref="C8:C34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&amp;L廃棄物処理事業経費（市区町村及び一部事務組合・広域連合の合計）【歳出】（令和3年度実績）</oddHeader>
  </headerFooter>
  <colBreaks count="2" manualBreakCount="2">
    <brk id="39" min="1" max="33" man="1"/>
    <brk id="67" min="1" max="33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6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7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7"/>
      <c r="B4" s="157"/>
      <c r="C4" s="165"/>
      <c r="D4" s="108" t="s">
        <v>308</v>
      </c>
      <c r="E4" s="101"/>
      <c r="F4" s="107"/>
      <c r="G4" s="108" t="s">
        <v>309</v>
      </c>
      <c r="H4" s="101"/>
      <c r="I4" s="107"/>
      <c r="J4" s="166" t="s">
        <v>316</v>
      </c>
      <c r="K4" s="164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6" t="s">
        <v>316</v>
      </c>
      <c r="S4" s="164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6" t="s">
        <v>316</v>
      </c>
      <c r="AA4" s="164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6" t="s">
        <v>316</v>
      </c>
      <c r="AI4" s="164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6" t="s">
        <v>316</v>
      </c>
      <c r="AQ4" s="164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6" t="s">
        <v>316</v>
      </c>
      <c r="AY4" s="164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7"/>
      <c r="B5" s="157"/>
      <c r="C5" s="165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7"/>
      <c r="K5" s="165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7"/>
      <c r="S5" s="165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7"/>
      <c r="AA5" s="165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7"/>
      <c r="AI5" s="165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7"/>
      <c r="AQ5" s="165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7"/>
      <c r="AY5" s="165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7"/>
      <c r="B6" s="157"/>
      <c r="C6" s="165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7"/>
      <c r="K6" s="165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7"/>
      <c r="S6" s="165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7"/>
      <c r="AA6" s="165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7"/>
      <c r="AI6" s="165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7"/>
      <c r="AQ6" s="165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7"/>
      <c r="AY6" s="165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滋賀県</v>
      </c>
      <c r="B7" s="139" t="str">
        <f>'廃棄物事業経費（市町村）'!B7</f>
        <v>25000</v>
      </c>
      <c r="C7" s="138" t="s">
        <v>279</v>
      </c>
      <c r="D7" s="140">
        <f>SUM(L7,T7,AB7,AJ7,AR7,AZ7)</f>
        <v>302048</v>
      </c>
      <c r="E7" s="140">
        <f>SUM(M7,U7,AC7,AK7,AS7,BA7)</f>
        <v>3215528</v>
      </c>
      <c r="F7" s="140">
        <f>SUM(D7:E7)</f>
        <v>3517576</v>
      </c>
      <c r="G7" s="140">
        <f>SUM(O7,W7,AE7,AM7,AU7,BC7)</f>
        <v>13961</v>
      </c>
      <c r="H7" s="140">
        <f>SUM(P7,X7,AF7,AN7,AV7,BD7)</f>
        <v>1051034</v>
      </c>
      <c r="I7" s="140">
        <f>SUM(G7:H7)</f>
        <v>1064995</v>
      </c>
      <c r="J7" s="141">
        <f>COUNTIF(J$8:J$207,"&lt;&gt;")</f>
        <v>16</v>
      </c>
      <c r="K7" s="141">
        <f>COUNTIF(K$8:K$207,"&lt;&gt;")</f>
        <v>16</v>
      </c>
      <c r="L7" s="140">
        <f>SUM(L$8:L$207)</f>
        <v>250057</v>
      </c>
      <c r="M7" s="140">
        <f>SUM(M$8:M$207)</f>
        <v>2390220</v>
      </c>
      <c r="N7" s="140">
        <f>IF(AND(L7&lt;&gt;"",M7&lt;&gt;""),SUM(L7:M7),"")</f>
        <v>2640277</v>
      </c>
      <c r="O7" s="140">
        <f>SUM(O$8:O$207)</f>
        <v>13961</v>
      </c>
      <c r="P7" s="140">
        <f>SUM(P$8:P$207)</f>
        <v>903667</v>
      </c>
      <c r="Q7" s="140">
        <f>IF(AND(O7&lt;&gt;"",P7&lt;&gt;""),SUM(O7:P7),"")</f>
        <v>917628</v>
      </c>
      <c r="R7" s="141">
        <f>COUNTIF(R$8:R$207,"&lt;&gt;")</f>
        <v>7</v>
      </c>
      <c r="S7" s="141">
        <f>COUNTIF(S$8:S$207,"&lt;&gt;")</f>
        <v>7</v>
      </c>
      <c r="T7" s="140">
        <f>SUM(T$8:T$207)</f>
        <v>26653</v>
      </c>
      <c r="U7" s="140">
        <f>SUM(U$8:U$207)</f>
        <v>805297</v>
      </c>
      <c r="V7" s="140">
        <f>IF(AND(T7&lt;&gt;"",U7&lt;&gt;""),SUM(T7:U7),"")</f>
        <v>831950</v>
      </c>
      <c r="W7" s="140">
        <f>SUM(W$8:W$207)</f>
        <v>0</v>
      </c>
      <c r="X7" s="140">
        <f>SUM(X$8:X$207)</f>
        <v>147367</v>
      </c>
      <c r="Y7" s="140">
        <f>IF(AND(W7&lt;&gt;"",X7&lt;&gt;""),SUM(W7:X7),"")</f>
        <v>147367</v>
      </c>
      <c r="Z7" s="141">
        <f>COUNTIF(Z$8:Z$207,"&lt;&gt;")</f>
        <v>2</v>
      </c>
      <c r="AA7" s="141">
        <f>COUNTIF(AA$8:AA$207,"&lt;&gt;")</f>
        <v>2</v>
      </c>
      <c r="AB7" s="140">
        <f>SUM(AB$8:AB$207)</f>
        <v>25338</v>
      </c>
      <c r="AC7" s="140">
        <f>SUM(AC$8:AC$207)</f>
        <v>18661</v>
      </c>
      <c r="AD7" s="140">
        <f>IF(AND(AB7&lt;&gt;"",AC7&lt;&gt;""),SUM(AB7:AC7),"")</f>
        <v>43999</v>
      </c>
      <c r="AE7" s="140">
        <f>SUM(AE$8:AE$207)</f>
        <v>0</v>
      </c>
      <c r="AF7" s="140">
        <f>SUM(AF$8:AF$207)</f>
        <v>0</v>
      </c>
      <c r="AG7" s="140">
        <f>IF(AND(AE7&lt;&gt;"",AF7&lt;&gt;""),SUM(AE7:AF7),"")</f>
        <v>0</v>
      </c>
      <c r="AH7" s="141">
        <f>COUNTIF(AH$8:AH$207,"&lt;&gt;")</f>
        <v>1</v>
      </c>
      <c r="AI7" s="141">
        <f>COUNTIF(AI$8:AI$207,"&lt;&gt;")</f>
        <v>1</v>
      </c>
      <c r="AJ7" s="140">
        <f>SUM(AJ$8:AJ$207)</f>
        <v>0</v>
      </c>
      <c r="AK7" s="140">
        <f>SUM(AK$8:AK$207)</f>
        <v>1350</v>
      </c>
      <c r="AL7" s="140">
        <f>IF(AND(AJ7&lt;&gt;"",AK7&lt;&gt;""),SUM(AJ7:AK7),"")</f>
        <v>1350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27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0</v>
      </c>
      <c r="F8" s="121">
        <f>SUM(D8:E8)</f>
        <v>0</v>
      </c>
      <c r="G8" s="121">
        <f>SUM(O8,W8,AE8,AM8,AU8,BC8)</f>
        <v>0</v>
      </c>
      <c r="H8" s="121">
        <f>SUM(P8,X8,AF8,AN8,AV8,BD8)</f>
        <v>0</v>
      </c>
      <c r="I8" s="121">
        <f>SUM(G8:H8)</f>
        <v>0</v>
      </c>
      <c r="J8" s="120"/>
      <c r="K8" s="119"/>
      <c r="L8" s="121"/>
      <c r="M8" s="121"/>
      <c r="N8" s="121" t="str">
        <f>IF(AND(L8&lt;&gt;"",M8&lt;&gt;""),SUM(L8:M8),"")</f>
        <v/>
      </c>
      <c r="O8" s="121"/>
      <c r="P8" s="121"/>
      <c r="Q8" s="121" t="str">
        <f>IF(AND(O8&lt;&gt;"",P8&lt;&gt;""),SUM(O8:P8),"")</f>
        <v/>
      </c>
      <c r="R8" s="120"/>
      <c r="S8" s="119"/>
      <c r="T8" s="121"/>
      <c r="U8" s="121"/>
      <c r="V8" s="121" t="str">
        <f>IF(AND(T8&lt;&gt;"",U8&lt;&gt;""),SUM(T8:U8),"")</f>
        <v/>
      </c>
      <c r="W8" s="121"/>
      <c r="X8" s="121"/>
      <c r="Y8" s="121" t="str">
        <f>IF(AND(W8&lt;&gt;"",X8&lt;&gt;""),SUM(W8:X8),"")</f>
        <v/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27</v>
      </c>
      <c r="B9" s="120" t="s">
        <v>327</v>
      </c>
      <c r="C9" s="119" t="s">
        <v>328</v>
      </c>
      <c r="D9" s="121">
        <f>SUM(L9,T9,AB9,AJ9,AR9,AZ9)</f>
        <v>107632</v>
      </c>
      <c r="E9" s="121">
        <f>SUM(M9,U9,AC9,AK9,AS9,BA9)</f>
        <v>165309</v>
      </c>
      <c r="F9" s="121">
        <f>SUM(D9:E9)</f>
        <v>272941</v>
      </c>
      <c r="G9" s="121">
        <f>SUM(O9,W9,AE9,AM9,AU9,BC9)</f>
        <v>0</v>
      </c>
      <c r="H9" s="121">
        <f>SUM(P9,X9,AF9,AN9,AV9,BD9)</f>
        <v>0</v>
      </c>
      <c r="I9" s="121">
        <f>SUM(G9:H9)</f>
        <v>0</v>
      </c>
      <c r="J9" s="120" t="s">
        <v>329</v>
      </c>
      <c r="K9" s="119" t="s">
        <v>330</v>
      </c>
      <c r="L9" s="121">
        <v>107632</v>
      </c>
      <c r="M9" s="121">
        <v>165309</v>
      </c>
      <c r="N9" s="121">
        <f>IF(AND(L9&lt;&gt;"",M9&lt;&gt;""),SUM(L9:M9),"")</f>
        <v>272941</v>
      </c>
      <c r="O9" s="121">
        <v>0</v>
      </c>
      <c r="P9" s="121">
        <v>0</v>
      </c>
      <c r="Q9" s="121">
        <f>IF(AND(O9&lt;&gt;"",P9&lt;&gt;""),SUM(O9:P9),"")</f>
        <v>0</v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27</v>
      </c>
      <c r="B10" s="120" t="s">
        <v>331</v>
      </c>
      <c r="C10" s="119" t="s">
        <v>332</v>
      </c>
      <c r="D10" s="121">
        <f>SUM(L10,T10,AB10,AJ10,AR10,AZ10)</f>
        <v>103014</v>
      </c>
      <c r="E10" s="121">
        <f>SUM(M10,U10,AC10,AK10,AS10,BA10)</f>
        <v>943402</v>
      </c>
      <c r="F10" s="121">
        <f>SUM(D10:E10)</f>
        <v>1046416</v>
      </c>
      <c r="G10" s="121">
        <f>SUM(O10,W10,AE10,AM10,AU10,BC10)</f>
        <v>11409</v>
      </c>
      <c r="H10" s="121">
        <f>SUM(P10,X10,AF10,AN10,AV10,BD10)</f>
        <v>164360</v>
      </c>
      <c r="I10" s="121">
        <f>SUM(G10:H10)</f>
        <v>175769</v>
      </c>
      <c r="J10" s="120" t="s">
        <v>333</v>
      </c>
      <c r="K10" s="119" t="s">
        <v>334</v>
      </c>
      <c r="L10" s="121">
        <v>103014</v>
      </c>
      <c r="M10" s="121">
        <v>943402</v>
      </c>
      <c r="N10" s="121">
        <f>IF(AND(L10&lt;&gt;"",M10&lt;&gt;""),SUM(L10:M10),"")</f>
        <v>1046416</v>
      </c>
      <c r="O10" s="121">
        <v>11409</v>
      </c>
      <c r="P10" s="121">
        <v>164360</v>
      </c>
      <c r="Q10" s="121">
        <f>IF(AND(O10&lt;&gt;"",P10&lt;&gt;""),SUM(O10:P10),"")</f>
        <v>175769</v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27</v>
      </c>
      <c r="B11" s="120" t="s">
        <v>335</v>
      </c>
      <c r="C11" s="119" t="s">
        <v>336</v>
      </c>
      <c r="D11" s="121">
        <f>SUM(L11,T11,AB11,AJ11,AR11,AZ11)</f>
        <v>0</v>
      </c>
      <c r="E11" s="121">
        <f>SUM(M11,U11,AC11,AK11,AS11,BA11)</f>
        <v>0</v>
      </c>
      <c r="F11" s="121">
        <f>SUM(D11:E11)</f>
        <v>0</v>
      </c>
      <c r="G11" s="121">
        <f>SUM(O11,W11,AE11,AM11,AU11,BC11)</f>
        <v>0</v>
      </c>
      <c r="H11" s="121">
        <f>SUM(P11,X11,AF11,AN11,AV11,BD11)</f>
        <v>0</v>
      </c>
      <c r="I11" s="121">
        <f>SUM(G11:H11)</f>
        <v>0</v>
      </c>
      <c r="J11" s="120"/>
      <c r="K11" s="119"/>
      <c r="L11" s="121"/>
      <c r="M11" s="121"/>
      <c r="N11" s="121" t="str">
        <f>IF(AND(L11&lt;&gt;"",M11&lt;&gt;""),SUM(L11:M11),"")</f>
        <v/>
      </c>
      <c r="O11" s="121"/>
      <c r="P11" s="121"/>
      <c r="Q11" s="121" t="str">
        <f>IF(AND(O11&lt;&gt;"",P11&lt;&gt;""),SUM(O11:P11),"")</f>
        <v/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27</v>
      </c>
      <c r="B12" s="120" t="s">
        <v>337</v>
      </c>
      <c r="C12" s="119" t="s">
        <v>338</v>
      </c>
      <c r="D12" s="121">
        <f>SUM(L12,T12,AB12,AJ12,AR12,AZ12)</f>
        <v>0</v>
      </c>
      <c r="E12" s="121">
        <f>SUM(M12,U12,AC12,AK12,AS12,BA12)</f>
        <v>0</v>
      </c>
      <c r="F12" s="121">
        <f>SUM(D12:E12)</f>
        <v>0</v>
      </c>
      <c r="G12" s="121">
        <f>SUM(O12,W12,AE12,AM12,AU12,BC12)</f>
        <v>0</v>
      </c>
      <c r="H12" s="121">
        <f>SUM(P12,X12,AF12,AN12,AV12,BD12)</f>
        <v>63034</v>
      </c>
      <c r="I12" s="121">
        <f>SUM(G12:H12)</f>
        <v>63034</v>
      </c>
      <c r="J12" s="120" t="s">
        <v>339</v>
      </c>
      <c r="K12" s="119" t="s">
        <v>340</v>
      </c>
      <c r="L12" s="121">
        <v>0</v>
      </c>
      <c r="M12" s="121">
        <v>0</v>
      </c>
      <c r="N12" s="121">
        <f>IF(AND(L12&lt;&gt;"",M12&lt;&gt;""),SUM(L12:M12),"")</f>
        <v>0</v>
      </c>
      <c r="O12" s="121">
        <v>0</v>
      </c>
      <c r="P12" s="121">
        <v>63034</v>
      </c>
      <c r="Q12" s="121">
        <f>IF(AND(O12&lt;&gt;"",P12&lt;&gt;""),SUM(O12:P12),"")</f>
        <v>63034</v>
      </c>
      <c r="R12" s="120"/>
      <c r="S12" s="119"/>
      <c r="T12" s="121"/>
      <c r="U12" s="121"/>
      <c r="V12" s="121" t="str">
        <f>IF(AND(T12&lt;&gt;"",U12&lt;&gt;""),SUM(T12:U12),"")</f>
        <v/>
      </c>
      <c r="W12" s="121"/>
      <c r="X12" s="121"/>
      <c r="Y12" s="121" t="str">
        <f>IF(AND(W12&lt;&gt;"",X12&lt;&gt;""),SUM(W12:X12),"")</f>
        <v/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27</v>
      </c>
      <c r="B13" s="120" t="s">
        <v>341</v>
      </c>
      <c r="C13" s="119" t="s">
        <v>342</v>
      </c>
      <c r="D13" s="121">
        <f>SUM(L13,T13,AB13,AJ13,AR13,AZ13)</f>
        <v>0</v>
      </c>
      <c r="E13" s="121">
        <f>SUM(M13,U13,AC13,AK13,AS13,BA13)</f>
        <v>0</v>
      </c>
      <c r="F13" s="121">
        <f>SUM(D13:E13)</f>
        <v>0</v>
      </c>
      <c r="G13" s="121">
        <f>SUM(O13,W13,AE13,AM13,AU13,BC13)</f>
        <v>0</v>
      </c>
      <c r="H13" s="121">
        <f>SUM(P13,X13,AF13,AN13,AV13,BD13)</f>
        <v>50293</v>
      </c>
      <c r="I13" s="121">
        <f>SUM(G13:H13)</f>
        <v>50293</v>
      </c>
      <c r="J13" s="120" t="s">
        <v>339</v>
      </c>
      <c r="K13" s="119" t="s">
        <v>340</v>
      </c>
      <c r="L13" s="121">
        <v>0</v>
      </c>
      <c r="M13" s="121">
        <v>0</v>
      </c>
      <c r="N13" s="121">
        <f>IF(AND(L13&lt;&gt;"",M13&lt;&gt;""),SUM(L13:M13),"")</f>
        <v>0</v>
      </c>
      <c r="O13" s="121">
        <v>0</v>
      </c>
      <c r="P13" s="121">
        <v>50293</v>
      </c>
      <c r="Q13" s="121">
        <f>IF(AND(O13&lt;&gt;"",P13&lt;&gt;""),SUM(O13:P13),"")</f>
        <v>50293</v>
      </c>
      <c r="R13" s="120"/>
      <c r="S13" s="119"/>
      <c r="T13" s="121"/>
      <c r="U13" s="121"/>
      <c r="V13" s="121" t="str">
        <f>IF(AND(T13&lt;&gt;"",U13&lt;&gt;""),SUM(T13:U13),"")</f>
        <v/>
      </c>
      <c r="W13" s="121"/>
      <c r="X13" s="121"/>
      <c r="Y13" s="121" t="str">
        <f>IF(AND(W13&lt;&gt;"",X13&lt;&gt;""),SUM(W13:X13),"")</f>
        <v/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27</v>
      </c>
      <c r="B14" s="120" t="s">
        <v>343</v>
      </c>
      <c r="C14" s="119" t="s">
        <v>344</v>
      </c>
      <c r="D14" s="121">
        <f>SUM(L14,T14,AB14,AJ14,AR14,AZ14)</f>
        <v>0</v>
      </c>
      <c r="E14" s="121">
        <f>SUM(M14,U14,AC14,AK14,AS14,BA14)</f>
        <v>0</v>
      </c>
      <c r="F14" s="121">
        <f>SUM(D14:E14)</f>
        <v>0</v>
      </c>
      <c r="G14" s="121">
        <f>SUM(O14,W14,AE14,AM14,AU14,BC14)</f>
        <v>0</v>
      </c>
      <c r="H14" s="121">
        <f>SUM(P14,X14,AF14,AN14,AV14,BD14)</f>
        <v>25464</v>
      </c>
      <c r="I14" s="121">
        <f>SUM(G14:H14)</f>
        <v>25464</v>
      </c>
      <c r="J14" s="120" t="s">
        <v>339</v>
      </c>
      <c r="K14" s="119" t="s">
        <v>340</v>
      </c>
      <c r="L14" s="121">
        <v>0</v>
      </c>
      <c r="M14" s="121">
        <v>0</v>
      </c>
      <c r="N14" s="121">
        <f>IF(AND(L14&lt;&gt;"",M14&lt;&gt;""),SUM(L14:M14),"")</f>
        <v>0</v>
      </c>
      <c r="O14" s="121">
        <v>0</v>
      </c>
      <c r="P14" s="121">
        <v>25464</v>
      </c>
      <c r="Q14" s="121">
        <f>IF(AND(O14&lt;&gt;"",P14&lt;&gt;""),SUM(O14:P14),"")</f>
        <v>25464</v>
      </c>
      <c r="R14" s="120"/>
      <c r="S14" s="119"/>
      <c r="T14" s="121"/>
      <c r="U14" s="121"/>
      <c r="V14" s="121" t="str">
        <f>IF(AND(T14&lt;&gt;"",U14&lt;&gt;""),SUM(T14:U14),"")</f>
        <v/>
      </c>
      <c r="W14" s="121"/>
      <c r="X14" s="121"/>
      <c r="Y14" s="121" t="str">
        <f>IF(AND(W14&lt;&gt;"",X14&lt;&gt;""),SUM(W14:X14),"")</f>
        <v/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27</v>
      </c>
      <c r="B15" s="120" t="s">
        <v>345</v>
      </c>
      <c r="C15" s="119" t="s">
        <v>346</v>
      </c>
      <c r="D15" s="121">
        <f>SUM(L15,T15,AB15,AJ15,AR15,AZ15)</f>
        <v>0</v>
      </c>
      <c r="E15" s="121">
        <f>SUM(M15,U15,AC15,AK15,AS15,BA15)</f>
        <v>333449</v>
      </c>
      <c r="F15" s="121">
        <f>SUM(D15:E15)</f>
        <v>333449</v>
      </c>
      <c r="G15" s="121">
        <f>SUM(O15,W15,AE15,AM15,AU15,BC15)</f>
        <v>0</v>
      </c>
      <c r="H15" s="121">
        <f>SUM(P15,X15,AF15,AN15,AV15,BD15)</f>
        <v>120626</v>
      </c>
      <c r="I15" s="121">
        <f>SUM(G15:H15)</f>
        <v>120626</v>
      </c>
      <c r="J15" s="120" t="s">
        <v>347</v>
      </c>
      <c r="K15" s="119" t="s">
        <v>348</v>
      </c>
      <c r="L15" s="121">
        <v>0</v>
      </c>
      <c r="M15" s="121">
        <v>333449</v>
      </c>
      <c r="N15" s="121">
        <f>IF(AND(L15&lt;&gt;"",M15&lt;&gt;""),SUM(L15:M15),"")</f>
        <v>333449</v>
      </c>
      <c r="O15" s="121">
        <v>0</v>
      </c>
      <c r="P15" s="121">
        <v>120626</v>
      </c>
      <c r="Q15" s="121">
        <f>IF(AND(O15&lt;&gt;"",P15&lt;&gt;""),SUM(O15:P15),"")</f>
        <v>120626</v>
      </c>
      <c r="R15" s="120"/>
      <c r="S15" s="119"/>
      <c r="T15" s="121"/>
      <c r="U15" s="121"/>
      <c r="V15" s="121" t="str">
        <f>IF(AND(T15&lt;&gt;"",U15&lt;&gt;""),SUM(T15:U15),"")</f>
        <v/>
      </c>
      <c r="W15" s="121"/>
      <c r="X15" s="121"/>
      <c r="Y15" s="121" t="str">
        <f>IF(AND(W15&lt;&gt;"",X15&lt;&gt;""),SUM(W15:X15),"")</f>
        <v/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27</v>
      </c>
      <c r="B16" s="120" t="s">
        <v>349</v>
      </c>
      <c r="C16" s="119" t="s">
        <v>350</v>
      </c>
      <c r="D16" s="121">
        <f>SUM(L16,T16,AB16,AJ16,AR16,AZ16)</f>
        <v>0</v>
      </c>
      <c r="E16" s="121">
        <f>SUM(M16,U16,AC16,AK16,AS16,BA16)</f>
        <v>0</v>
      </c>
      <c r="F16" s="121">
        <f>SUM(D16:E16)</f>
        <v>0</v>
      </c>
      <c r="G16" s="121">
        <f>SUM(O16,W16,AE16,AM16,AU16,BC16)</f>
        <v>0</v>
      </c>
      <c r="H16" s="121">
        <f>SUM(P16,X16,AF16,AN16,AV16,BD16)</f>
        <v>28407</v>
      </c>
      <c r="I16" s="121">
        <f>SUM(G16:H16)</f>
        <v>28407</v>
      </c>
      <c r="J16" s="120" t="s">
        <v>339</v>
      </c>
      <c r="K16" s="119" t="s">
        <v>340</v>
      </c>
      <c r="L16" s="121">
        <v>0</v>
      </c>
      <c r="M16" s="121">
        <v>0</v>
      </c>
      <c r="N16" s="121">
        <f>IF(AND(L16&lt;&gt;"",M16&lt;&gt;""),SUM(L16:M16),"")</f>
        <v>0</v>
      </c>
      <c r="O16" s="121">
        <v>0</v>
      </c>
      <c r="P16" s="121">
        <v>28407</v>
      </c>
      <c r="Q16" s="121">
        <f>IF(AND(O16&lt;&gt;"",P16&lt;&gt;""),SUM(O16:P16),"")</f>
        <v>28407</v>
      </c>
      <c r="R16" s="120"/>
      <c r="S16" s="119"/>
      <c r="T16" s="121"/>
      <c r="U16" s="121"/>
      <c r="V16" s="121" t="str">
        <f>IF(AND(T16&lt;&gt;"",U16&lt;&gt;""),SUM(T16:U16),"")</f>
        <v/>
      </c>
      <c r="W16" s="121"/>
      <c r="X16" s="121"/>
      <c r="Y16" s="121" t="str">
        <f>IF(AND(W16&lt;&gt;"",X16&lt;&gt;""),SUM(W16:X16),"")</f>
        <v/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27</v>
      </c>
      <c r="B17" s="120" t="s">
        <v>351</v>
      </c>
      <c r="C17" s="119" t="s">
        <v>352</v>
      </c>
      <c r="D17" s="121">
        <f>SUM(L17,T17,AB17,AJ17,AR17,AZ17)</f>
        <v>0</v>
      </c>
      <c r="E17" s="121">
        <f>SUM(M17,U17,AC17,AK17,AS17,BA17)</f>
        <v>198959</v>
      </c>
      <c r="F17" s="121">
        <f>SUM(D17:E17)</f>
        <v>198959</v>
      </c>
      <c r="G17" s="121">
        <f>SUM(O17,W17,AE17,AM17,AU17,BC17)</f>
        <v>0</v>
      </c>
      <c r="H17" s="121">
        <f>SUM(P17,X17,AF17,AN17,AV17,BD17)</f>
        <v>22128</v>
      </c>
      <c r="I17" s="121">
        <f>SUM(G17:H17)</f>
        <v>22128</v>
      </c>
      <c r="J17" s="120" t="s">
        <v>347</v>
      </c>
      <c r="K17" s="119" t="s">
        <v>348</v>
      </c>
      <c r="L17" s="121">
        <v>0</v>
      </c>
      <c r="M17" s="121">
        <v>198959</v>
      </c>
      <c r="N17" s="121">
        <f>IF(AND(L17&lt;&gt;"",M17&lt;&gt;""),SUM(L17:M17),"")</f>
        <v>198959</v>
      </c>
      <c r="O17" s="121">
        <v>0</v>
      </c>
      <c r="P17" s="121">
        <v>22128</v>
      </c>
      <c r="Q17" s="121">
        <f>IF(AND(O17&lt;&gt;"",P17&lt;&gt;""),SUM(O17:P17),"")</f>
        <v>22128</v>
      </c>
      <c r="R17" s="120"/>
      <c r="S17" s="119"/>
      <c r="T17" s="121"/>
      <c r="U17" s="121"/>
      <c r="V17" s="121" t="str">
        <f>IF(AND(T17&lt;&gt;"",U17&lt;&gt;""),SUM(T17:U17),"")</f>
        <v/>
      </c>
      <c r="W17" s="121"/>
      <c r="X17" s="121"/>
      <c r="Y17" s="121" t="str">
        <f>IF(AND(W17&lt;&gt;"",X17&lt;&gt;""),SUM(W17:X17),"")</f>
        <v/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27</v>
      </c>
      <c r="B18" s="120" t="s">
        <v>353</v>
      </c>
      <c r="C18" s="119" t="s">
        <v>354</v>
      </c>
      <c r="D18" s="121">
        <f>SUM(L18,T18,AB18,AJ18,AR18,AZ18)</f>
        <v>0</v>
      </c>
      <c r="E18" s="121">
        <f>SUM(M18,U18,AC18,AK18,AS18,BA18)</f>
        <v>0</v>
      </c>
      <c r="F18" s="121">
        <f>SUM(D18:E18)</f>
        <v>0</v>
      </c>
      <c r="G18" s="121">
        <f>SUM(O18,W18,AE18,AM18,AU18,BC18)</f>
        <v>0</v>
      </c>
      <c r="H18" s="121">
        <f>SUM(P18,X18,AF18,AN18,AV18,BD18)</f>
        <v>0</v>
      </c>
      <c r="I18" s="121">
        <f>SUM(G18:H18)</f>
        <v>0</v>
      </c>
      <c r="J18" s="120"/>
      <c r="K18" s="119"/>
      <c r="L18" s="121"/>
      <c r="M18" s="121"/>
      <c r="N18" s="121" t="str">
        <f>IF(AND(L18&lt;&gt;"",M18&lt;&gt;""),SUM(L18:M18),"")</f>
        <v/>
      </c>
      <c r="O18" s="121"/>
      <c r="P18" s="121"/>
      <c r="Q18" s="121" t="str">
        <f>IF(AND(O18&lt;&gt;"",P18&lt;&gt;""),SUM(O18:P18),"")</f>
        <v/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27</v>
      </c>
      <c r="B19" s="120" t="s">
        <v>355</v>
      </c>
      <c r="C19" s="119" t="s">
        <v>356</v>
      </c>
      <c r="D19" s="121">
        <f>SUM(L19,T19,AB19,AJ19,AR19,AZ19)</f>
        <v>0</v>
      </c>
      <c r="E19" s="121">
        <f>SUM(M19,U19,AC19,AK19,AS19,BA19)</f>
        <v>707375</v>
      </c>
      <c r="F19" s="121">
        <f>SUM(D19:E19)</f>
        <v>707375</v>
      </c>
      <c r="G19" s="121">
        <f>SUM(O19,W19,AE19,AM19,AU19,BC19)</f>
        <v>0</v>
      </c>
      <c r="H19" s="121">
        <f>SUM(P19,X19,AF19,AN19,AV19,BD19)</f>
        <v>243886</v>
      </c>
      <c r="I19" s="121">
        <f>SUM(G19:H19)</f>
        <v>243886</v>
      </c>
      <c r="J19" s="120" t="s">
        <v>357</v>
      </c>
      <c r="K19" s="119" t="s">
        <v>358</v>
      </c>
      <c r="L19" s="121">
        <v>0</v>
      </c>
      <c r="M19" s="121">
        <v>0</v>
      </c>
      <c r="N19" s="121">
        <f>IF(AND(L19&lt;&gt;"",M19&lt;&gt;""),SUM(L19:M19),"")</f>
        <v>0</v>
      </c>
      <c r="O19" s="121">
        <v>0</v>
      </c>
      <c r="P19" s="121">
        <v>243886</v>
      </c>
      <c r="Q19" s="121">
        <f>IF(AND(O19&lt;&gt;"",P19&lt;&gt;""),SUM(O19:P19),"")</f>
        <v>243886</v>
      </c>
      <c r="R19" s="120" t="s">
        <v>359</v>
      </c>
      <c r="S19" s="119" t="s">
        <v>360</v>
      </c>
      <c r="T19" s="121">
        <v>0</v>
      </c>
      <c r="U19" s="121">
        <v>706025</v>
      </c>
      <c r="V19" s="121">
        <f>IF(AND(T19&lt;&gt;"",U19&lt;&gt;""),SUM(T19:U19),"")</f>
        <v>706025</v>
      </c>
      <c r="W19" s="121">
        <v>0</v>
      </c>
      <c r="X19" s="121">
        <v>0</v>
      </c>
      <c r="Y19" s="121">
        <f>IF(AND(W19&lt;&gt;"",X19&lt;&gt;""),SUM(W19:X19),"")</f>
        <v>0</v>
      </c>
      <c r="Z19" s="120" t="s">
        <v>361</v>
      </c>
      <c r="AA19" s="119" t="s">
        <v>362</v>
      </c>
      <c r="AB19" s="121">
        <v>0</v>
      </c>
      <c r="AC19" s="121">
        <v>0</v>
      </c>
      <c r="AD19" s="121">
        <f>IF(AND(AB19&lt;&gt;"",AC19&lt;&gt;""),SUM(AB19:AC19),"")</f>
        <v>0</v>
      </c>
      <c r="AE19" s="121">
        <v>0</v>
      </c>
      <c r="AF19" s="121">
        <v>0</v>
      </c>
      <c r="AG19" s="121">
        <f>IF(AND(AE19&lt;&gt;"",AF19&lt;&gt;""),SUM(AE19:AF19),"")</f>
        <v>0</v>
      </c>
      <c r="AH19" s="120" t="s">
        <v>363</v>
      </c>
      <c r="AI19" s="119" t="s">
        <v>364</v>
      </c>
      <c r="AJ19" s="121">
        <v>0</v>
      </c>
      <c r="AK19" s="121">
        <v>1350</v>
      </c>
      <c r="AL19" s="121">
        <f>IF(AND(AJ19&lt;&gt;"",AK19&lt;&gt;""),SUM(AJ19:AK19),"")</f>
        <v>1350</v>
      </c>
      <c r="AM19" s="121">
        <v>0</v>
      </c>
      <c r="AN19" s="121">
        <v>0</v>
      </c>
      <c r="AO19" s="121">
        <f>IF(AND(AM19&lt;&gt;"",AN19&lt;&gt;""),SUM(AM19:AN19),"")</f>
        <v>0</v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27</v>
      </c>
      <c r="B20" s="120" t="s">
        <v>365</v>
      </c>
      <c r="C20" s="119" t="s">
        <v>366</v>
      </c>
      <c r="D20" s="121">
        <f>SUM(L20,T20,AB20,AJ20,AR20,AZ20)</f>
        <v>25963</v>
      </c>
      <c r="E20" s="121">
        <f>SUM(M20,U20,AC20,AK20,AS20,BA20)</f>
        <v>298269</v>
      </c>
      <c r="F20" s="121">
        <f>SUM(D20:E20)</f>
        <v>324232</v>
      </c>
      <c r="G20" s="121">
        <f>SUM(O20,W20,AE20,AM20,AU20,BC20)</f>
        <v>2552</v>
      </c>
      <c r="H20" s="121">
        <f>SUM(P20,X20,AF20,AN20,AV20,BD20)</f>
        <v>36442</v>
      </c>
      <c r="I20" s="121">
        <f>SUM(G20:H20)</f>
        <v>38994</v>
      </c>
      <c r="J20" s="120" t="s">
        <v>333</v>
      </c>
      <c r="K20" s="119" t="s">
        <v>334</v>
      </c>
      <c r="L20" s="121">
        <v>25963</v>
      </c>
      <c r="M20" s="121">
        <v>298269</v>
      </c>
      <c r="N20" s="121">
        <f>IF(AND(L20&lt;&gt;"",M20&lt;&gt;""),SUM(L20:M20),"")</f>
        <v>324232</v>
      </c>
      <c r="O20" s="121">
        <v>2552</v>
      </c>
      <c r="P20" s="121">
        <v>36442</v>
      </c>
      <c r="Q20" s="121">
        <f>IF(AND(O20&lt;&gt;"",P20&lt;&gt;""),SUM(O20:P20),"")</f>
        <v>38994</v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27</v>
      </c>
      <c r="B21" s="120" t="s">
        <v>367</v>
      </c>
      <c r="C21" s="119" t="s">
        <v>368</v>
      </c>
      <c r="D21" s="121">
        <f>SUM(L21,T21,AB21,AJ21,AR21,AZ21)</f>
        <v>0</v>
      </c>
      <c r="E21" s="121">
        <f>SUM(M21,U21,AC21,AK21,AS21,BA21)</f>
        <v>141930</v>
      </c>
      <c r="F21" s="121">
        <f>SUM(D21:E21)</f>
        <v>141930</v>
      </c>
      <c r="G21" s="121">
        <f>SUM(O21,W21,AE21,AM21,AU21,BC21)</f>
        <v>0</v>
      </c>
      <c r="H21" s="121">
        <f>SUM(P21,X21,AF21,AN21,AV21,BD21)</f>
        <v>54936</v>
      </c>
      <c r="I21" s="121">
        <f>SUM(G21:H21)</f>
        <v>54936</v>
      </c>
      <c r="J21" s="120" t="s">
        <v>359</v>
      </c>
      <c r="K21" s="119" t="s">
        <v>360</v>
      </c>
      <c r="L21" s="121">
        <v>0</v>
      </c>
      <c r="M21" s="121">
        <v>141930</v>
      </c>
      <c r="N21" s="121">
        <f>IF(AND(L21&lt;&gt;"",M21&lt;&gt;""),SUM(L21:M21),"")</f>
        <v>141930</v>
      </c>
      <c r="O21" s="121">
        <v>0</v>
      </c>
      <c r="P21" s="121">
        <v>0</v>
      </c>
      <c r="Q21" s="121">
        <f>IF(AND(O21&lt;&gt;"",P21&lt;&gt;""),SUM(O21:P21),"")</f>
        <v>0</v>
      </c>
      <c r="R21" s="120" t="s">
        <v>357</v>
      </c>
      <c r="S21" s="119" t="s">
        <v>358</v>
      </c>
      <c r="T21" s="121">
        <v>0</v>
      </c>
      <c r="U21" s="121">
        <v>0</v>
      </c>
      <c r="V21" s="121">
        <f>IF(AND(T21&lt;&gt;"",U21&lt;&gt;""),SUM(T21:U21),"")</f>
        <v>0</v>
      </c>
      <c r="W21" s="121">
        <v>0</v>
      </c>
      <c r="X21" s="121">
        <v>54936</v>
      </c>
      <c r="Y21" s="121">
        <f>IF(AND(W21&lt;&gt;"",X21&lt;&gt;""),SUM(W21:X21),"")</f>
        <v>54936</v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27</v>
      </c>
      <c r="B22" s="120" t="s">
        <v>369</v>
      </c>
      <c r="C22" s="119" t="s">
        <v>370</v>
      </c>
      <c r="D22" s="121">
        <f>SUM(L22,T22,AB22,AJ22,AR22,AZ22)</f>
        <v>0</v>
      </c>
      <c r="E22" s="121">
        <f>SUM(M22,U22,AC22,AK22,AS22,BA22)</f>
        <v>85156</v>
      </c>
      <c r="F22" s="121">
        <f>SUM(D22:E22)</f>
        <v>85156</v>
      </c>
      <c r="G22" s="121">
        <f>SUM(O22,W22,AE22,AM22,AU22,BC22)</f>
        <v>0</v>
      </c>
      <c r="H22" s="121">
        <f>SUM(P22,X22,AF22,AN22,AV22,BD22)</f>
        <v>47960</v>
      </c>
      <c r="I22" s="121">
        <f>SUM(G22:H22)</f>
        <v>47960</v>
      </c>
      <c r="J22" s="120" t="s">
        <v>359</v>
      </c>
      <c r="K22" s="119" t="s">
        <v>360</v>
      </c>
      <c r="L22" s="121">
        <v>0</v>
      </c>
      <c r="M22" s="121">
        <v>85156</v>
      </c>
      <c r="N22" s="121">
        <f>IF(AND(L22&lt;&gt;"",M22&lt;&gt;""),SUM(L22:M22),"")</f>
        <v>85156</v>
      </c>
      <c r="O22" s="121">
        <v>0</v>
      </c>
      <c r="P22" s="121">
        <v>0</v>
      </c>
      <c r="Q22" s="121">
        <f>IF(AND(O22&lt;&gt;"",P22&lt;&gt;""),SUM(O22:P22),"")</f>
        <v>0</v>
      </c>
      <c r="R22" s="120" t="s">
        <v>357</v>
      </c>
      <c r="S22" s="119" t="s">
        <v>371</v>
      </c>
      <c r="T22" s="121">
        <v>0</v>
      </c>
      <c r="U22" s="121">
        <v>0</v>
      </c>
      <c r="V22" s="121">
        <f>IF(AND(T22&lt;&gt;"",U22&lt;&gt;""),SUM(T22:U22),"")</f>
        <v>0</v>
      </c>
      <c r="W22" s="121">
        <v>0</v>
      </c>
      <c r="X22" s="121">
        <v>47960</v>
      </c>
      <c r="Y22" s="121">
        <f>IF(AND(W22&lt;&gt;"",X22&lt;&gt;""),SUM(W22:X22),"")</f>
        <v>47960</v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27</v>
      </c>
      <c r="B23" s="120" t="s">
        <v>372</v>
      </c>
      <c r="C23" s="119" t="s">
        <v>373</v>
      </c>
      <c r="D23" s="121">
        <f>SUM(L23,T23,AB23,AJ23,AR23,AZ23)</f>
        <v>25338</v>
      </c>
      <c r="E23" s="121">
        <f>SUM(M23,U23,AC23,AK23,AS23,BA23)</f>
        <v>125809</v>
      </c>
      <c r="F23" s="121">
        <f>SUM(D23:E23)</f>
        <v>151147</v>
      </c>
      <c r="G23" s="121">
        <f>SUM(O23,W23,AE23,AM23,AU23,BC23)</f>
        <v>0</v>
      </c>
      <c r="H23" s="121">
        <f>SUM(P23,X23,AF23,AN23,AV23,BD23)</f>
        <v>78055</v>
      </c>
      <c r="I23" s="121">
        <f>SUM(G23:H23)</f>
        <v>78055</v>
      </c>
      <c r="J23" s="120" t="s">
        <v>361</v>
      </c>
      <c r="K23" s="119" t="s">
        <v>374</v>
      </c>
      <c r="L23" s="121">
        <v>0</v>
      </c>
      <c r="M23" s="121">
        <v>105757</v>
      </c>
      <c r="N23" s="121">
        <f>IF(AND(L23&lt;&gt;"",M23&lt;&gt;""),SUM(L23:M23),"")</f>
        <v>105757</v>
      </c>
      <c r="O23" s="121">
        <v>0</v>
      </c>
      <c r="P23" s="121">
        <v>78055</v>
      </c>
      <c r="Q23" s="121">
        <f>IF(AND(O23&lt;&gt;"",P23&lt;&gt;""),SUM(O23:P23),"")</f>
        <v>78055</v>
      </c>
      <c r="R23" s="120" t="s">
        <v>363</v>
      </c>
      <c r="S23" s="119" t="s">
        <v>364</v>
      </c>
      <c r="T23" s="121">
        <v>0</v>
      </c>
      <c r="U23" s="121">
        <v>1391</v>
      </c>
      <c r="V23" s="121">
        <f>IF(AND(T23&lt;&gt;"",U23&lt;&gt;""),SUM(T23:U23),"")</f>
        <v>1391</v>
      </c>
      <c r="W23" s="121">
        <v>0</v>
      </c>
      <c r="X23" s="121">
        <v>0</v>
      </c>
      <c r="Y23" s="121">
        <f>IF(AND(W23&lt;&gt;"",X23&lt;&gt;""),SUM(W23:X23),"")</f>
        <v>0</v>
      </c>
      <c r="Z23" s="120" t="s">
        <v>329</v>
      </c>
      <c r="AA23" s="119" t="s">
        <v>330</v>
      </c>
      <c r="AB23" s="121">
        <v>25338</v>
      </c>
      <c r="AC23" s="121">
        <v>18661</v>
      </c>
      <c r="AD23" s="121">
        <f>IF(AND(AB23&lt;&gt;"",AC23&lt;&gt;""),SUM(AB23:AC23),"")</f>
        <v>43999</v>
      </c>
      <c r="AE23" s="121">
        <v>0</v>
      </c>
      <c r="AF23" s="121">
        <v>0</v>
      </c>
      <c r="AG23" s="121">
        <f>IF(AND(AE23&lt;&gt;"",AF23&lt;&gt;""),SUM(AE23:AF23),"")</f>
        <v>0</v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27</v>
      </c>
      <c r="B24" s="120" t="s">
        <v>375</v>
      </c>
      <c r="C24" s="119" t="s">
        <v>376</v>
      </c>
      <c r="D24" s="121">
        <f>SUM(L24,T24,AB24,AJ24,AR24,AZ24)</f>
        <v>13500</v>
      </c>
      <c r="E24" s="121">
        <f>SUM(M24,U24,AC24,AK24,AS24,BA24)</f>
        <v>72717</v>
      </c>
      <c r="F24" s="121">
        <f>SUM(D24:E24)</f>
        <v>86217</v>
      </c>
      <c r="G24" s="121">
        <f>SUM(O24,W24,AE24,AM24,AU24,BC24)</f>
        <v>0</v>
      </c>
      <c r="H24" s="121">
        <f>SUM(P24,X24,AF24,AN24,AV24,BD24)</f>
        <v>33549</v>
      </c>
      <c r="I24" s="121">
        <f>SUM(G24:H24)</f>
        <v>33549</v>
      </c>
      <c r="J24" s="120" t="s">
        <v>361</v>
      </c>
      <c r="K24" s="119" t="s">
        <v>374</v>
      </c>
      <c r="L24" s="121">
        <v>0</v>
      </c>
      <c r="M24" s="121">
        <v>47350</v>
      </c>
      <c r="N24" s="121">
        <f>IF(AND(L24&lt;&gt;"",M24&lt;&gt;""),SUM(L24:M24),"")</f>
        <v>47350</v>
      </c>
      <c r="O24" s="121">
        <v>0</v>
      </c>
      <c r="P24" s="121">
        <v>33549</v>
      </c>
      <c r="Q24" s="121">
        <f>IF(AND(O24&lt;&gt;"",P24&lt;&gt;""),SUM(O24:P24),"")</f>
        <v>33549</v>
      </c>
      <c r="R24" s="120" t="s">
        <v>329</v>
      </c>
      <c r="S24" s="119" t="s">
        <v>330</v>
      </c>
      <c r="T24" s="121">
        <v>13500</v>
      </c>
      <c r="U24" s="121">
        <v>25367</v>
      </c>
      <c r="V24" s="121">
        <f>IF(AND(T24&lt;&gt;"",U24&lt;&gt;""),SUM(T24:U24),"")</f>
        <v>38867</v>
      </c>
      <c r="W24" s="121">
        <v>0</v>
      </c>
      <c r="X24" s="121">
        <v>0</v>
      </c>
      <c r="Y24" s="121">
        <f>IF(AND(W24&lt;&gt;"",X24&lt;&gt;""),SUM(W24:X24),"")</f>
        <v>0</v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27</v>
      </c>
      <c r="B25" s="120" t="s">
        <v>377</v>
      </c>
      <c r="C25" s="119" t="s">
        <v>378</v>
      </c>
      <c r="D25" s="121">
        <f>SUM(L25,T25,AB25,AJ25,AR25,AZ25)</f>
        <v>13153</v>
      </c>
      <c r="E25" s="121">
        <f>SUM(M25,U25,AC25,AK25,AS25,BA25)</f>
        <v>69800</v>
      </c>
      <c r="F25" s="121">
        <f>SUM(D25:E25)</f>
        <v>82953</v>
      </c>
      <c r="G25" s="121">
        <f>SUM(O25,W25,AE25,AM25,AU25,BC25)</f>
        <v>0</v>
      </c>
      <c r="H25" s="121">
        <f>SUM(P25,X25,AF25,AN25,AV25,BD25)</f>
        <v>37423</v>
      </c>
      <c r="I25" s="121">
        <f>SUM(G25:H25)</f>
        <v>37423</v>
      </c>
      <c r="J25" s="120" t="s">
        <v>361</v>
      </c>
      <c r="K25" s="119" t="s">
        <v>374</v>
      </c>
      <c r="L25" s="121">
        <v>0</v>
      </c>
      <c r="M25" s="121">
        <v>44861</v>
      </c>
      <c r="N25" s="121">
        <f>IF(AND(L25&lt;&gt;"",M25&lt;&gt;""),SUM(L25:M25),"")</f>
        <v>44861</v>
      </c>
      <c r="O25" s="121">
        <v>0</v>
      </c>
      <c r="P25" s="121">
        <v>37423</v>
      </c>
      <c r="Q25" s="121">
        <f>IF(AND(O25&lt;&gt;"",P25&lt;&gt;""),SUM(O25:P25),"")</f>
        <v>37423</v>
      </c>
      <c r="R25" s="120" t="s">
        <v>329</v>
      </c>
      <c r="S25" s="119" t="s">
        <v>330</v>
      </c>
      <c r="T25" s="121">
        <v>13153</v>
      </c>
      <c r="U25" s="121">
        <v>24939</v>
      </c>
      <c r="V25" s="121">
        <f>IF(AND(T25&lt;&gt;"",U25&lt;&gt;""),SUM(T25:U25),"")</f>
        <v>38092</v>
      </c>
      <c r="W25" s="121">
        <v>0</v>
      </c>
      <c r="X25" s="121">
        <v>0</v>
      </c>
      <c r="Y25" s="121">
        <f>IF(AND(W25&lt;&gt;"",X25&lt;&gt;""),SUM(W25:X25),"")</f>
        <v>0</v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27</v>
      </c>
      <c r="B26" s="120" t="s">
        <v>379</v>
      </c>
      <c r="C26" s="119" t="s">
        <v>380</v>
      </c>
      <c r="D26" s="121">
        <f>SUM(L26,T26,AB26,AJ26,AR26,AZ26)</f>
        <v>13448</v>
      </c>
      <c r="E26" s="121">
        <f>SUM(M26,U26,AC26,AK26,AS26,BA26)</f>
        <v>73353</v>
      </c>
      <c r="F26" s="121">
        <f>SUM(D26:E26)</f>
        <v>86801</v>
      </c>
      <c r="G26" s="121">
        <f>SUM(O26,W26,AE26,AM26,AU26,BC26)</f>
        <v>0</v>
      </c>
      <c r="H26" s="121">
        <f>SUM(P26,X26,AF26,AN26,AV26,BD26)</f>
        <v>44471</v>
      </c>
      <c r="I26" s="121">
        <f>SUM(G26:H26)</f>
        <v>44471</v>
      </c>
      <c r="J26" s="120" t="s">
        <v>329</v>
      </c>
      <c r="K26" s="119" t="s">
        <v>330</v>
      </c>
      <c r="L26" s="121">
        <v>13448</v>
      </c>
      <c r="M26" s="121">
        <v>25778</v>
      </c>
      <c r="N26" s="121">
        <f>IF(AND(L26&lt;&gt;"",M26&lt;&gt;""),SUM(L26:M26),"")</f>
        <v>39226</v>
      </c>
      <c r="O26" s="121">
        <v>0</v>
      </c>
      <c r="P26" s="121">
        <v>0</v>
      </c>
      <c r="Q26" s="121">
        <f>IF(AND(O26&lt;&gt;"",P26&lt;&gt;""),SUM(O26:P26),"")</f>
        <v>0</v>
      </c>
      <c r="R26" s="120" t="s">
        <v>361</v>
      </c>
      <c r="S26" s="119" t="s">
        <v>374</v>
      </c>
      <c r="T26" s="121">
        <v>0</v>
      </c>
      <c r="U26" s="121">
        <v>47575</v>
      </c>
      <c r="V26" s="121">
        <f>IF(AND(T26&lt;&gt;"",U26&lt;&gt;""),SUM(T26:U26),"")</f>
        <v>47575</v>
      </c>
      <c r="W26" s="121">
        <v>0</v>
      </c>
      <c r="X26" s="121">
        <v>44471</v>
      </c>
      <c r="Y26" s="121">
        <f>IF(AND(W26&lt;&gt;"",X26&lt;&gt;""),SUM(W26:X26),"")</f>
        <v>44471</v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0"/>
      <c r="K27" s="119"/>
      <c r="L27" s="121"/>
      <c r="M27" s="121"/>
      <c r="N27" s="121"/>
      <c r="O27" s="121"/>
      <c r="P27" s="121"/>
      <c r="Q27" s="121"/>
      <c r="R27" s="120"/>
      <c r="S27" s="119"/>
      <c r="T27" s="121"/>
      <c r="U27" s="121"/>
      <c r="V27" s="121"/>
      <c r="W27" s="121"/>
      <c r="X27" s="121"/>
      <c r="Y27" s="121"/>
      <c r="Z27" s="120"/>
      <c r="AA27" s="119"/>
      <c r="AB27" s="121"/>
      <c r="AC27" s="121"/>
      <c r="AD27" s="121"/>
      <c r="AE27" s="121"/>
      <c r="AF27" s="121"/>
      <c r="AG27" s="121"/>
      <c r="AH27" s="120"/>
      <c r="AI27" s="119"/>
      <c r="AJ27" s="121"/>
      <c r="AK27" s="121"/>
      <c r="AL27" s="121"/>
      <c r="AM27" s="121"/>
      <c r="AN27" s="121"/>
      <c r="AO27" s="121"/>
      <c r="AP27" s="120"/>
      <c r="AQ27" s="119"/>
      <c r="AR27" s="121"/>
      <c r="AS27" s="121"/>
      <c r="AT27" s="121"/>
      <c r="AU27" s="121"/>
      <c r="AV27" s="121"/>
      <c r="AW27" s="121"/>
      <c r="AX27" s="120"/>
      <c r="AY27" s="119"/>
      <c r="AZ27" s="121"/>
      <c r="BA27" s="121"/>
      <c r="BB27" s="121"/>
      <c r="BC27" s="121"/>
      <c r="BD27" s="121"/>
      <c r="BE27" s="121"/>
    </row>
    <row r="28" spans="1:57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0"/>
      <c r="K28" s="119"/>
      <c r="L28" s="121"/>
      <c r="M28" s="121"/>
      <c r="N28" s="121"/>
      <c r="O28" s="121"/>
      <c r="P28" s="121"/>
      <c r="Q28" s="121"/>
      <c r="R28" s="120"/>
      <c r="S28" s="119"/>
      <c r="T28" s="121"/>
      <c r="U28" s="121"/>
      <c r="V28" s="121"/>
      <c r="W28" s="121"/>
      <c r="X28" s="121"/>
      <c r="Y28" s="121"/>
      <c r="Z28" s="120"/>
      <c r="AA28" s="119"/>
      <c r="AB28" s="121"/>
      <c r="AC28" s="121"/>
      <c r="AD28" s="121"/>
      <c r="AE28" s="121"/>
      <c r="AF28" s="121"/>
      <c r="AG28" s="121"/>
      <c r="AH28" s="120"/>
      <c r="AI28" s="119"/>
      <c r="AJ28" s="121"/>
      <c r="AK28" s="121"/>
      <c r="AL28" s="121"/>
      <c r="AM28" s="121"/>
      <c r="AN28" s="121"/>
      <c r="AO28" s="121"/>
      <c r="AP28" s="120"/>
      <c r="AQ28" s="119"/>
      <c r="AR28" s="121"/>
      <c r="AS28" s="121"/>
      <c r="AT28" s="121"/>
      <c r="AU28" s="121"/>
      <c r="AV28" s="121"/>
      <c r="AW28" s="121"/>
      <c r="AX28" s="120"/>
      <c r="AY28" s="119"/>
      <c r="AZ28" s="121"/>
      <c r="BA28" s="121"/>
      <c r="BB28" s="121"/>
      <c r="BC28" s="121"/>
      <c r="BD28" s="121"/>
      <c r="BE28" s="121"/>
    </row>
    <row r="29" spans="1:57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0"/>
      <c r="K29" s="119"/>
      <c r="L29" s="121"/>
      <c r="M29" s="121"/>
      <c r="N29" s="121"/>
      <c r="O29" s="121"/>
      <c r="P29" s="121"/>
      <c r="Q29" s="121"/>
      <c r="R29" s="120"/>
      <c r="S29" s="119"/>
      <c r="T29" s="121"/>
      <c r="U29" s="121"/>
      <c r="V29" s="121"/>
      <c r="W29" s="121"/>
      <c r="X29" s="121"/>
      <c r="Y29" s="121"/>
      <c r="Z29" s="120"/>
      <c r="AA29" s="119"/>
      <c r="AB29" s="121"/>
      <c r="AC29" s="121"/>
      <c r="AD29" s="121"/>
      <c r="AE29" s="121"/>
      <c r="AF29" s="121"/>
      <c r="AG29" s="121"/>
      <c r="AH29" s="120"/>
      <c r="AI29" s="119"/>
      <c r="AJ29" s="121"/>
      <c r="AK29" s="121"/>
      <c r="AL29" s="121"/>
      <c r="AM29" s="121"/>
      <c r="AN29" s="121"/>
      <c r="AO29" s="121"/>
      <c r="AP29" s="120"/>
      <c r="AQ29" s="119"/>
      <c r="AR29" s="121"/>
      <c r="AS29" s="121"/>
      <c r="AT29" s="121"/>
      <c r="AU29" s="121"/>
      <c r="AV29" s="121"/>
      <c r="AW29" s="121"/>
      <c r="AX29" s="120"/>
      <c r="AY29" s="119"/>
      <c r="AZ29" s="121"/>
      <c r="BA29" s="121"/>
      <c r="BB29" s="121"/>
      <c r="BC29" s="121"/>
      <c r="BD29" s="121"/>
      <c r="BE29" s="121"/>
    </row>
    <row r="30" spans="1:57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0"/>
      <c r="K30" s="119"/>
      <c r="L30" s="121"/>
      <c r="M30" s="121"/>
      <c r="N30" s="121"/>
      <c r="O30" s="121"/>
      <c r="P30" s="121"/>
      <c r="Q30" s="121"/>
      <c r="R30" s="120"/>
      <c r="S30" s="119"/>
      <c r="T30" s="121"/>
      <c r="U30" s="121"/>
      <c r="V30" s="121"/>
      <c r="W30" s="121"/>
      <c r="X30" s="121"/>
      <c r="Y30" s="121"/>
      <c r="Z30" s="120"/>
      <c r="AA30" s="119"/>
      <c r="AB30" s="121"/>
      <c r="AC30" s="121"/>
      <c r="AD30" s="121"/>
      <c r="AE30" s="121"/>
      <c r="AF30" s="121"/>
      <c r="AG30" s="121"/>
      <c r="AH30" s="120"/>
      <c r="AI30" s="119"/>
      <c r="AJ30" s="121"/>
      <c r="AK30" s="121"/>
      <c r="AL30" s="121"/>
      <c r="AM30" s="121"/>
      <c r="AN30" s="121"/>
      <c r="AO30" s="121"/>
      <c r="AP30" s="120"/>
      <c r="AQ30" s="119"/>
      <c r="AR30" s="121"/>
      <c r="AS30" s="121"/>
      <c r="AT30" s="121"/>
      <c r="AU30" s="121"/>
      <c r="AV30" s="121"/>
      <c r="AW30" s="121"/>
      <c r="AX30" s="120"/>
      <c r="AY30" s="119"/>
      <c r="AZ30" s="121"/>
      <c r="BA30" s="121"/>
      <c r="BB30" s="121"/>
      <c r="BC30" s="121"/>
      <c r="BD30" s="121"/>
      <c r="BE30" s="121"/>
    </row>
    <row r="31" spans="1:57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0"/>
      <c r="K31" s="119"/>
      <c r="L31" s="121"/>
      <c r="M31" s="121"/>
      <c r="N31" s="121"/>
      <c r="O31" s="121"/>
      <c r="P31" s="121"/>
      <c r="Q31" s="121"/>
      <c r="R31" s="120"/>
      <c r="S31" s="119"/>
      <c r="T31" s="121"/>
      <c r="U31" s="121"/>
      <c r="V31" s="121"/>
      <c r="W31" s="121"/>
      <c r="X31" s="121"/>
      <c r="Y31" s="121"/>
      <c r="Z31" s="120"/>
      <c r="AA31" s="119"/>
      <c r="AB31" s="121"/>
      <c r="AC31" s="121"/>
      <c r="AD31" s="121"/>
      <c r="AE31" s="121"/>
      <c r="AF31" s="121"/>
      <c r="AG31" s="121"/>
      <c r="AH31" s="120"/>
      <c r="AI31" s="119"/>
      <c r="AJ31" s="121"/>
      <c r="AK31" s="121"/>
      <c r="AL31" s="121"/>
      <c r="AM31" s="121"/>
      <c r="AN31" s="121"/>
      <c r="AO31" s="121"/>
      <c r="AP31" s="120"/>
      <c r="AQ31" s="119"/>
      <c r="AR31" s="121"/>
      <c r="AS31" s="121"/>
      <c r="AT31" s="121"/>
      <c r="AU31" s="121"/>
      <c r="AV31" s="121"/>
      <c r="AW31" s="121"/>
      <c r="AX31" s="120"/>
      <c r="AY31" s="119"/>
      <c r="AZ31" s="121"/>
      <c r="BA31" s="121"/>
      <c r="BB31" s="121"/>
      <c r="BC31" s="121"/>
      <c r="BD31" s="121"/>
      <c r="BE31" s="121"/>
    </row>
    <row r="32" spans="1:57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0"/>
      <c r="K32" s="119"/>
      <c r="L32" s="121"/>
      <c r="M32" s="121"/>
      <c r="N32" s="121"/>
      <c r="O32" s="121"/>
      <c r="P32" s="121"/>
      <c r="Q32" s="121"/>
      <c r="R32" s="120"/>
      <c r="S32" s="119"/>
      <c r="T32" s="121"/>
      <c r="U32" s="121"/>
      <c r="V32" s="121"/>
      <c r="W32" s="121"/>
      <c r="X32" s="121"/>
      <c r="Y32" s="121"/>
      <c r="Z32" s="120"/>
      <c r="AA32" s="119"/>
      <c r="AB32" s="121"/>
      <c r="AC32" s="121"/>
      <c r="AD32" s="121"/>
      <c r="AE32" s="121"/>
      <c r="AF32" s="121"/>
      <c r="AG32" s="121"/>
      <c r="AH32" s="120"/>
      <c r="AI32" s="119"/>
      <c r="AJ32" s="121"/>
      <c r="AK32" s="121"/>
      <c r="AL32" s="121"/>
      <c r="AM32" s="121"/>
      <c r="AN32" s="121"/>
      <c r="AO32" s="121"/>
      <c r="AP32" s="120"/>
      <c r="AQ32" s="119"/>
      <c r="AR32" s="121"/>
      <c r="AS32" s="121"/>
      <c r="AT32" s="121"/>
      <c r="AU32" s="121"/>
      <c r="AV32" s="121"/>
      <c r="AW32" s="121"/>
      <c r="AX32" s="120"/>
      <c r="AY32" s="119"/>
      <c r="AZ32" s="121"/>
      <c r="BA32" s="121"/>
      <c r="BB32" s="121"/>
      <c r="BC32" s="121"/>
      <c r="BD32" s="121"/>
      <c r="BE32" s="121"/>
    </row>
    <row r="33" spans="1:57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0"/>
      <c r="K33" s="119"/>
      <c r="L33" s="121"/>
      <c r="M33" s="121"/>
      <c r="N33" s="121"/>
      <c r="O33" s="121"/>
      <c r="P33" s="121"/>
      <c r="Q33" s="121"/>
      <c r="R33" s="120"/>
      <c r="S33" s="119"/>
      <c r="T33" s="121"/>
      <c r="U33" s="121"/>
      <c r="V33" s="121"/>
      <c r="W33" s="121"/>
      <c r="X33" s="121"/>
      <c r="Y33" s="121"/>
      <c r="Z33" s="120"/>
      <c r="AA33" s="119"/>
      <c r="AB33" s="121"/>
      <c r="AC33" s="121"/>
      <c r="AD33" s="121"/>
      <c r="AE33" s="121"/>
      <c r="AF33" s="121"/>
      <c r="AG33" s="121"/>
      <c r="AH33" s="120"/>
      <c r="AI33" s="119"/>
      <c r="AJ33" s="121"/>
      <c r="AK33" s="121"/>
      <c r="AL33" s="121"/>
      <c r="AM33" s="121"/>
      <c r="AN33" s="121"/>
      <c r="AO33" s="121"/>
      <c r="AP33" s="120"/>
      <c r="AQ33" s="119"/>
      <c r="AR33" s="121"/>
      <c r="AS33" s="121"/>
      <c r="AT33" s="121"/>
      <c r="AU33" s="121"/>
      <c r="AV33" s="121"/>
      <c r="AW33" s="121"/>
      <c r="AX33" s="120"/>
      <c r="AY33" s="119"/>
      <c r="AZ33" s="121"/>
      <c r="BA33" s="121"/>
      <c r="BB33" s="121"/>
      <c r="BC33" s="121"/>
      <c r="BD33" s="121"/>
      <c r="BE33" s="121"/>
    </row>
    <row r="34" spans="1:57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0"/>
      <c r="K34" s="119"/>
      <c r="L34" s="121"/>
      <c r="M34" s="121"/>
      <c r="N34" s="121"/>
      <c r="O34" s="121"/>
      <c r="P34" s="121"/>
      <c r="Q34" s="121"/>
      <c r="R34" s="120"/>
      <c r="S34" s="119"/>
      <c r="T34" s="121"/>
      <c r="U34" s="121"/>
      <c r="V34" s="121"/>
      <c r="W34" s="121"/>
      <c r="X34" s="121"/>
      <c r="Y34" s="121"/>
      <c r="Z34" s="120"/>
      <c r="AA34" s="119"/>
      <c r="AB34" s="121"/>
      <c r="AC34" s="121"/>
      <c r="AD34" s="121"/>
      <c r="AE34" s="121"/>
      <c r="AF34" s="121"/>
      <c r="AG34" s="121"/>
      <c r="AH34" s="120"/>
      <c r="AI34" s="119"/>
      <c r="AJ34" s="121"/>
      <c r="AK34" s="121"/>
      <c r="AL34" s="121"/>
      <c r="AM34" s="121"/>
      <c r="AN34" s="121"/>
      <c r="AO34" s="121"/>
      <c r="AP34" s="120"/>
      <c r="AQ34" s="119"/>
      <c r="AR34" s="121"/>
      <c r="AS34" s="121"/>
      <c r="AT34" s="121"/>
      <c r="AU34" s="121"/>
      <c r="AV34" s="121"/>
      <c r="AW34" s="121"/>
      <c r="AX34" s="120"/>
      <c r="AY34" s="119"/>
      <c r="AZ34" s="121"/>
      <c r="BA34" s="121"/>
      <c r="BB34" s="121"/>
      <c r="BC34" s="121"/>
      <c r="BD34" s="121"/>
      <c r="BE34" s="121"/>
    </row>
    <row r="35" spans="1:5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0"/>
      <c r="K35" s="119"/>
      <c r="L35" s="121"/>
      <c r="M35" s="121"/>
      <c r="N35" s="121"/>
      <c r="O35" s="121"/>
      <c r="P35" s="121"/>
      <c r="Q35" s="121"/>
      <c r="R35" s="120"/>
      <c r="S35" s="119"/>
      <c r="T35" s="121"/>
      <c r="U35" s="121"/>
      <c r="V35" s="121"/>
      <c r="W35" s="121"/>
      <c r="X35" s="121"/>
      <c r="Y35" s="121"/>
      <c r="Z35" s="120"/>
      <c r="AA35" s="119"/>
      <c r="AB35" s="121"/>
      <c r="AC35" s="121"/>
      <c r="AD35" s="121"/>
      <c r="AE35" s="121"/>
      <c r="AF35" s="121"/>
      <c r="AG35" s="121"/>
      <c r="AH35" s="120"/>
      <c r="AI35" s="119"/>
      <c r="AJ35" s="121"/>
      <c r="AK35" s="121"/>
      <c r="AL35" s="121"/>
      <c r="AM35" s="121"/>
      <c r="AN35" s="121"/>
      <c r="AO35" s="121"/>
      <c r="AP35" s="120"/>
      <c r="AQ35" s="119"/>
      <c r="AR35" s="121"/>
      <c r="AS35" s="121"/>
      <c r="AT35" s="121"/>
      <c r="AU35" s="121"/>
      <c r="AV35" s="121"/>
      <c r="AW35" s="121"/>
      <c r="AX35" s="120"/>
      <c r="AY35" s="119"/>
      <c r="AZ35" s="121"/>
      <c r="BA35" s="121"/>
      <c r="BB35" s="121"/>
      <c r="BC35" s="121"/>
      <c r="BD35" s="121"/>
      <c r="BE35" s="121"/>
    </row>
    <row r="36" spans="1:5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0"/>
      <c r="K36" s="119"/>
      <c r="L36" s="121"/>
      <c r="M36" s="121"/>
      <c r="N36" s="121"/>
      <c r="O36" s="121"/>
      <c r="P36" s="121"/>
      <c r="Q36" s="121"/>
      <c r="R36" s="120"/>
      <c r="S36" s="119"/>
      <c r="T36" s="121"/>
      <c r="U36" s="121"/>
      <c r="V36" s="121"/>
      <c r="W36" s="121"/>
      <c r="X36" s="121"/>
      <c r="Y36" s="121"/>
      <c r="Z36" s="120"/>
      <c r="AA36" s="119"/>
      <c r="AB36" s="121"/>
      <c r="AC36" s="121"/>
      <c r="AD36" s="121"/>
      <c r="AE36" s="121"/>
      <c r="AF36" s="121"/>
      <c r="AG36" s="121"/>
      <c r="AH36" s="120"/>
      <c r="AI36" s="119"/>
      <c r="AJ36" s="121"/>
      <c r="AK36" s="121"/>
      <c r="AL36" s="121"/>
      <c r="AM36" s="121"/>
      <c r="AN36" s="121"/>
      <c r="AO36" s="121"/>
      <c r="AP36" s="120"/>
      <c r="AQ36" s="119"/>
      <c r="AR36" s="121"/>
      <c r="AS36" s="121"/>
      <c r="AT36" s="121"/>
      <c r="AU36" s="121"/>
      <c r="AV36" s="121"/>
      <c r="AW36" s="121"/>
      <c r="AX36" s="120"/>
      <c r="AY36" s="119"/>
      <c r="AZ36" s="121"/>
      <c r="BA36" s="121"/>
      <c r="BB36" s="121"/>
      <c r="BC36" s="121"/>
      <c r="BD36" s="121"/>
      <c r="BE36" s="121"/>
    </row>
    <row r="37" spans="1:5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0"/>
      <c r="K37" s="119"/>
      <c r="L37" s="121"/>
      <c r="M37" s="121"/>
      <c r="N37" s="121"/>
      <c r="O37" s="121"/>
      <c r="P37" s="121"/>
      <c r="Q37" s="121"/>
      <c r="R37" s="120"/>
      <c r="S37" s="119"/>
      <c r="T37" s="121"/>
      <c r="U37" s="121"/>
      <c r="V37" s="121"/>
      <c r="W37" s="121"/>
      <c r="X37" s="121"/>
      <c r="Y37" s="121"/>
      <c r="Z37" s="120"/>
      <c r="AA37" s="119"/>
      <c r="AB37" s="121"/>
      <c r="AC37" s="121"/>
      <c r="AD37" s="121"/>
      <c r="AE37" s="121"/>
      <c r="AF37" s="121"/>
      <c r="AG37" s="121"/>
      <c r="AH37" s="120"/>
      <c r="AI37" s="119"/>
      <c r="AJ37" s="121"/>
      <c r="AK37" s="121"/>
      <c r="AL37" s="121"/>
      <c r="AM37" s="121"/>
      <c r="AN37" s="121"/>
      <c r="AO37" s="121"/>
      <c r="AP37" s="120"/>
      <c r="AQ37" s="119"/>
      <c r="AR37" s="121"/>
      <c r="AS37" s="121"/>
      <c r="AT37" s="121"/>
      <c r="AU37" s="121"/>
      <c r="AV37" s="121"/>
      <c r="AW37" s="121"/>
      <c r="AX37" s="120"/>
      <c r="AY37" s="119"/>
      <c r="AZ37" s="121"/>
      <c r="BA37" s="121"/>
      <c r="BB37" s="121"/>
      <c r="BC37" s="121"/>
      <c r="BD37" s="121"/>
      <c r="BE37" s="121"/>
    </row>
    <row r="38" spans="1:5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0"/>
      <c r="K38" s="119"/>
      <c r="L38" s="121"/>
      <c r="M38" s="121"/>
      <c r="N38" s="121"/>
      <c r="O38" s="121"/>
      <c r="P38" s="121"/>
      <c r="Q38" s="121"/>
      <c r="R38" s="120"/>
      <c r="S38" s="119"/>
      <c r="T38" s="121"/>
      <c r="U38" s="121"/>
      <c r="V38" s="121"/>
      <c r="W38" s="121"/>
      <c r="X38" s="121"/>
      <c r="Y38" s="121"/>
      <c r="Z38" s="120"/>
      <c r="AA38" s="119"/>
      <c r="AB38" s="121"/>
      <c r="AC38" s="121"/>
      <c r="AD38" s="121"/>
      <c r="AE38" s="121"/>
      <c r="AF38" s="121"/>
      <c r="AG38" s="121"/>
      <c r="AH38" s="120"/>
      <c r="AI38" s="119"/>
      <c r="AJ38" s="121"/>
      <c r="AK38" s="121"/>
      <c r="AL38" s="121"/>
      <c r="AM38" s="121"/>
      <c r="AN38" s="121"/>
      <c r="AO38" s="121"/>
      <c r="AP38" s="120"/>
      <c r="AQ38" s="119"/>
      <c r="AR38" s="121"/>
      <c r="AS38" s="121"/>
      <c r="AT38" s="121"/>
      <c r="AU38" s="121"/>
      <c r="AV38" s="121"/>
      <c r="AW38" s="121"/>
      <c r="AX38" s="120"/>
      <c r="AY38" s="119"/>
      <c r="AZ38" s="121"/>
      <c r="BA38" s="121"/>
      <c r="BB38" s="121"/>
      <c r="BC38" s="121"/>
      <c r="BD38" s="121"/>
      <c r="BE38" s="121"/>
    </row>
    <row r="39" spans="1:5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0"/>
      <c r="K39" s="119"/>
      <c r="L39" s="121"/>
      <c r="M39" s="121"/>
      <c r="N39" s="121"/>
      <c r="O39" s="121"/>
      <c r="P39" s="121"/>
      <c r="Q39" s="121"/>
      <c r="R39" s="120"/>
      <c r="S39" s="119"/>
      <c r="T39" s="121"/>
      <c r="U39" s="121"/>
      <c r="V39" s="121"/>
      <c r="W39" s="121"/>
      <c r="X39" s="121"/>
      <c r="Y39" s="121"/>
      <c r="Z39" s="120"/>
      <c r="AA39" s="119"/>
      <c r="AB39" s="121"/>
      <c r="AC39" s="121"/>
      <c r="AD39" s="121"/>
      <c r="AE39" s="121"/>
      <c r="AF39" s="121"/>
      <c r="AG39" s="121"/>
      <c r="AH39" s="120"/>
      <c r="AI39" s="119"/>
      <c r="AJ39" s="121"/>
      <c r="AK39" s="121"/>
      <c r="AL39" s="121"/>
      <c r="AM39" s="121"/>
      <c r="AN39" s="121"/>
      <c r="AO39" s="121"/>
      <c r="AP39" s="120"/>
      <c r="AQ39" s="119"/>
      <c r="AR39" s="121"/>
      <c r="AS39" s="121"/>
      <c r="AT39" s="121"/>
      <c r="AU39" s="121"/>
      <c r="AV39" s="121"/>
      <c r="AW39" s="121"/>
      <c r="AX39" s="120"/>
      <c r="AY39" s="119"/>
      <c r="AZ39" s="121"/>
      <c r="BA39" s="121"/>
      <c r="BB39" s="121"/>
      <c r="BC39" s="121"/>
      <c r="BD39" s="121"/>
      <c r="BE39" s="121"/>
    </row>
    <row r="40" spans="1:5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0"/>
      <c r="K40" s="119"/>
      <c r="L40" s="121"/>
      <c r="M40" s="121"/>
      <c r="N40" s="121"/>
      <c r="O40" s="121"/>
      <c r="P40" s="121"/>
      <c r="Q40" s="121"/>
      <c r="R40" s="120"/>
      <c r="S40" s="119"/>
      <c r="T40" s="121"/>
      <c r="U40" s="121"/>
      <c r="V40" s="121"/>
      <c r="W40" s="121"/>
      <c r="X40" s="121"/>
      <c r="Y40" s="121"/>
      <c r="Z40" s="120"/>
      <c r="AA40" s="119"/>
      <c r="AB40" s="121"/>
      <c r="AC40" s="121"/>
      <c r="AD40" s="121"/>
      <c r="AE40" s="121"/>
      <c r="AF40" s="121"/>
      <c r="AG40" s="121"/>
      <c r="AH40" s="120"/>
      <c r="AI40" s="119"/>
      <c r="AJ40" s="121"/>
      <c r="AK40" s="121"/>
      <c r="AL40" s="121"/>
      <c r="AM40" s="121"/>
      <c r="AN40" s="121"/>
      <c r="AO40" s="121"/>
      <c r="AP40" s="120"/>
      <c r="AQ40" s="119"/>
      <c r="AR40" s="121"/>
      <c r="AS40" s="121"/>
      <c r="AT40" s="121"/>
      <c r="AU40" s="121"/>
      <c r="AV40" s="121"/>
      <c r="AW40" s="121"/>
      <c r="AX40" s="120"/>
      <c r="AY40" s="119"/>
      <c r="AZ40" s="121"/>
      <c r="BA40" s="121"/>
      <c r="BB40" s="121"/>
      <c r="BC40" s="121"/>
      <c r="BD40" s="121"/>
      <c r="BE40" s="121"/>
    </row>
    <row r="41" spans="1:5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0"/>
      <c r="K41" s="119"/>
      <c r="L41" s="121"/>
      <c r="M41" s="121"/>
      <c r="N41" s="121"/>
      <c r="O41" s="121"/>
      <c r="P41" s="121"/>
      <c r="Q41" s="121"/>
      <c r="R41" s="120"/>
      <c r="S41" s="119"/>
      <c r="T41" s="121"/>
      <c r="U41" s="121"/>
      <c r="V41" s="121"/>
      <c r="W41" s="121"/>
      <c r="X41" s="121"/>
      <c r="Y41" s="121"/>
      <c r="Z41" s="120"/>
      <c r="AA41" s="119"/>
      <c r="AB41" s="121"/>
      <c r="AC41" s="121"/>
      <c r="AD41" s="121"/>
      <c r="AE41" s="121"/>
      <c r="AF41" s="121"/>
      <c r="AG41" s="121"/>
      <c r="AH41" s="120"/>
      <c r="AI41" s="119"/>
      <c r="AJ41" s="121"/>
      <c r="AK41" s="121"/>
      <c r="AL41" s="121"/>
      <c r="AM41" s="121"/>
      <c r="AN41" s="121"/>
      <c r="AO41" s="121"/>
      <c r="AP41" s="120"/>
      <c r="AQ41" s="119"/>
      <c r="AR41" s="121"/>
      <c r="AS41" s="121"/>
      <c r="AT41" s="121"/>
      <c r="AU41" s="121"/>
      <c r="AV41" s="121"/>
      <c r="AW41" s="121"/>
      <c r="AX41" s="120"/>
      <c r="AY41" s="119"/>
      <c r="AZ41" s="121"/>
      <c r="BA41" s="121"/>
      <c r="BB41" s="121"/>
      <c r="BC41" s="121"/>
      <c r="BD41" s="121"/>
      <c r="BE41" s="121"/>
    </row>
    <row r="42" spans="1:5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0"/>
      <c r="K42" s="119"/>
      <c r="L42" s="121"/>
      <c r="M42" s="121"/>
      <c r="N42" s="121"/>
      <c r="O42" s="121"/>
      <c r="P42" s="121"/>
      <c r="Q42" s="121"/>
      <c r="R42" s="120"/>
      <c r="S42" s="119"/>
      <c r="T42" s="121"/>
      <c r="U42" s="121"/>
      <c r="V42" s="121"/>
      <c r="W42" s="121"/>
      <c r="X42" s="121"/>
      <c r="Y42" s="121"/>
      <c r="Z42" s="120"/>
      <c r="AA42" s="119"/>
      <c r="AB42" s="121"/>
      <c r="AC42" s="121"/>
      <c r="AD42" s="121"/>
      <c r="AE42" s="121"/>
      <c r="AF42" s="121"/>
      <c r="AG42" s="121"/>
      <c r="AH42" s="120"/>
      <c r="AI42" s="119"/>
      <c r="AJ42" s="121"/>
      <c r="AK42" s="121"/>
      <c r="AL42" s="121"/>
      <c r="AM42" s="121"/>
      <c r="AN42" s="121"/>
      <c r="AO42" s="121"/>
      <c r="AP42" s="120"/>
      <c r="AQ42" s="119"/>
      <c r="AR42" s="121"/>
      <c r="AS42" s="121"/>
      <c r="AT42" s="121"/>
      <c r="AU42" s="121"/>
      <c r="AV42" s="121"/>
      <c r="AW42" s="121"/>
      <c r="AX42" s="120"/>
      <c r="AY42" s="119"/>
      <c r="AZ42" s="121"/>
      <c r="BA42" s="121"/>
      <c r="BB42" s="121"/>
      <c r="BC42" s="121"/>
      <c r="BD42" s="121"/>
      <c r="BE42" s="121"/>
    </row>
    <row r="43" spans="1:5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0"/>
      <c r="K43" s="119"/>
      <c r="L43" s="121"/>
      <c r="M43" s="121"/>
      <c r="N43" s="121"/>
      <c r="O43" s="121"/>
      <c r="P43" s="121"/>
      <c r="Q43" s="121"/>
      <c r="R43" s="120"/>
      <c r="S43" s="119"/>
      <c r="T43" s="121"/>
      <c r="U43" s="121"/>
      <c r="V43" s="121"/>
      <c r="W43" s="121"/>
      <c r="X43" s="121"/>
      <c r="Y43" s="121"/>
      <c r="Z43" s="120"/>
      <c r="AA43" s="119"/>
      <c r="AB43" s="121"/>
      <c r="AC43" s="121"/>
      <c r="AD43" s="121"/>
      <c r="AE43" s="121"/>
      <c r="AF43" s="121"/>
      <c r="AG43" s="121"/>
      <c r="AH43" s="120"/>
      <c r="AI43" s="119"/>
      <c r="AJ43" s="121"/>
      <c r="AK43" s="121"/>
      <c r="AL43" s="121"/>
      <c r="AM43" s="121"/>
      <c r="AN43" s="121"/>
      <c r="AO43" s="121"/>
      <c r="AP43" s="120"/>
      <c r="AQ43" s="119"/>
      <c r="AR43" s="121"/>
      <c r="AS43" s="121"/>
      <c r="AT43" s="121"/>
      <c r="AU43" s="121"/>
      <c r="AV43" s="121"/>
      <c r="AW43" s="121"/>
      <c r="AX43" s="120"/>
      <c r="AY43" s="119"/>
      <c r="AZ43" s="121"/>
      <c r="BA43" s="121"/>
      <c r="BB43" s="121"/>
      <c r="BC43" s="121"/>
      <c r="BD43" s="121"/>
      <c r="BE43" s="121"/>
    </row>
    <row r="44" spans="1:5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0"/>
      <c r="K44" s="119"/>
      <c r="L44" s="121"/>
      <c r="M44" s="121"/>
      <c r="N44" s="121"/>
      <c r="O44" s="121"/>
      <c r="P44" s="121"/>
      <c r="Q44" s="121"/>
      <c r="R44" s="120"/>
      <c r="S44" s="119"/>
      <c r="T44" s="121"/>
      <c r="U44" s="121"/>
      <c r="V44" s="121"/>
      <c r="W44" s="121"/>
      <c r="X44" s="121"/>
      <c r="Y44" s="121"/>
      <c r="Z44" s="120"/>
      <c r="AA44" s="119"/>
      <c r="AB44" s="121"/>
      <c r="AC44" s="121"/>
      <c r="AD44" s="121"/>
      <c r="AE44" s="121"/>
      <c r="AF44" s="121"/>
      <c r="AG44" s="121"/>
      <c r="AH44" s="120"/>
      <c r="AI44" s="119"/>
      <c r="AJ44" s="121"/>
      <c r="AK44" s="121"/>
      <c r="AL44" s="121"/>
      <c r="AM44" s="121"/>
      <c r="AN44" s="121"/>
      <c r="AO44" s="121"/>
      <c r="AP44" s="120"/>
      <c r="AQ44" s="119"/>
      <c r="AR44" s="121"/>
      <c r="AS44" s="121"/>
      <c r="AT44" s="121"/>
      <c r="AU44" s="121"/>
      <c r="AV44" s="121"/>
      <c r="AW44" s="121"/>
      <c r="AX44" s="120"/>
      <c r="AY44" s="119"/>
      <c r="AZ44" s="121"/>
      <c r="BA44" s="121"/>
      <c r="BB44" s="121"/>
      <c r="BC44" s="121"/>
      <c r="BD44" s="121"/>
      <c r="BE44" s="121"/>
    </row>
    <row r="45" spans="1:5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0"/>
      <c r="K45" s="119"/>
      <c r="L45" s="121"/>
      <c r="M45" s="121"/>
      <c r="N45" s="121"/>
      <c r="O45" s="121"/>
      <c r="P45" s="121"/>
      <c r="Q45" s="121"/>
      <c r="R45" s="120"/>
      <c r="S45" s="119"/>
      <c r="T45" s="121"/>
      <c r="U45" s="121"/>
      <c r="V45" s="121"/>
      <c r="W45" s="121"/>
      <c r="X45" s="121"/>
      <c r="Y45" s="121"/>
      <c r="Z45" s="120"/>
      <c r="AA45" s="119"/>
      <c r="AB45" s="121"/>
      <c r="AC45" s="121"/>
      <c r="AD45" s="121"/>
      <c r="AE45" s="121"/>
      <c r="AF45" s="121"/>
      <c r="AG45" s="121"/>
      <c r="AH45" s="120"/>
      <c r="AI45" s="119"/>
      <c r="AJ45" s="121"/>
      <c r="AK45" s="121"/>
      <c r="AL45" s="121"/>
      <c r="AM45" s="121"/>
      <c r="AN45" s="121"/>
      <c r="AO45" s="121"/>
      <c r="AP45" s="120"/>
      <c r="AQ45" s="119"/>
      <c r="AR45" s="121"/>
      <c r="AS45" s="121"/>
      <c r="AT45" s="121"/>
      <c r="AU45" s="121"/>
      <c r="AV45" s="121"/>
      <c r="AW45" s="121"/>
      <c r="AX45" s="120"/>
      <c r="AY45" s="119"/>
      <c r="AZ45" s="121"/>
      <c r="BA45" s="121"/>
      <c r="BB45" s="121"/>
      <c r="BC45" s="121"/>
      <c r="BD45" s="121"/>
      <c r="BE45" s="121"/>
    </row>
    <row r="46" spans="1:5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0"/>
      <c r="K46" s="119"/>
      <c r="L46" s="121"/>
      <c r="M46" s="121"/>
      <c r="N46" s="121"/>
      <c r="O46" s="121"/>
      <c r="P46" s="121"/>
      <c r="Q46" s="121"/>
      <c r="R46" s="120"/>
      <c r="S46" s="119"/>
      <c r="T46" s="121"/>
      <c r="U46" s="121"/>
      <c r="V46" s="121"/>
      <c r="W46" s="121"/>
      <c r="X46" s="121"/>
      <c r="Y46" s="121"/>
      <c r="Z46" s="120"/>
      <c r="AA46" s="119"/>
      <c r="AB46" s="121"/>
      <c r="AC46" s="121"/>
      <c r="AD46" s="121"/>
      <c r="AE46" s="121"/>
      <c r="AF46" s="121"/>
      <c r="AG46" s="121"/>
      <c r="AH46" s="120"/>
      <c r="AI46" s="119"/>
      <c r="AJ46" s="121"/>
      <c r="AK46" s="121"/>
      <c r="AL46" s="121"/>
      <c r="AM46" s="121"/>
      <c r="AN46" s="121"/>
      <c r="AO46" s="121"/>
      <c r="AP46" s="120"/>
      <c r="AQ46" s="119"/>
      <c r="AR46" s="121"/>
      <c r="AS46" s="121"/>
      <c r="AT46" s="121"/>
      <c r="AU46" s="121"/>
      <c r="AV46" s="121"/>
      <c r="AW46" s="121"/>
      <c r="AX46" s="120"/>
      <c r="AY46" s="119"/>
      <c r="AZ46" s="121"/>
      <c r="BA46" s="121"/>
      <c r="BB46" s="121"/>
      <c r="BC46" s="121"/>
      <c r="BD46" s="121"/>
      <c r="BE46" s="121"/>
    </row>
    <row r="47" spans="1:5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0"/>
      <c r="K47" s="119"/>
      <c r="L47" s="121"/>
      <c r="M47" s="121"/>
      <c r="N47" s="121"/>
      <c r="O47" s="121"/>
      <c r="P47" s="121"/>
      <c r="Q47" s="121"/>
      <c r="R47" s="120"/>
      <c r="S47" s="119"/>
      <c r="T47" s="121"/>
      <c r="U47" s="121"/>
      <c r="V47" s="121"/>
      <c r="W47" s="121"/>
      <c r="X47" s="121"/>
      <c r="Y47" s="121"/>
      <c r="Z47" s="120"/>
      <c r="AA47" s="119"/>
      <c r="AB47" s="121"/>
      <c r="AC47" s="121"/>
      <c r="AD47" s="121"/>
      <c r="AE47" s="121"/>
      <c r="AF47" s="121"/>
      <c r="AG47" s="121"/>
      <c r="AH47" s="120"/>
      <c r="AI47" s="119"/>
      <c r="AJ47" s="121"/>
      <c r="AK47" s="121"/>
      <c r="AL47" s="121"/>
      <c r="AM47" s="121"/>
      <c r="AN47" s="121"/>
      <c r="AO47" s="121"/>
      <c r="AP47" s="120"/>
      <c r="AQ47" s="119"/>
      <c r="AR47" s="121"/>
      <c r="AS47" s="121"/>
      <c r="AT47" s="121"/>
      <c r="AU47" s="121"/>
      <c r="AV47" s="121"/>
      <c r="AW47" s="121"/>
      <c r="AX47" s="120"/>
      <c r="AY47" s="119"/>
      <c r="AZ47" s="121"/>
      <c r="BA47" s="121"/>
      <c r="BB47" s="121"/>
      <c r="BC47" s="121"/>
      <c r="BD47" s="121"/>
      <c r="BE47" s="121"/>
    </row>
    <row r="48" spans="1:5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0"/>
      <c r="K48" s="119"/>
      <c r="L48" s="121"/>
      <c r="M48" s="121"/>
      <c r="N48" s="121"/>
      <c r="O48" s="121"/>
      <c r="P48" s="121"/>
      <c r="Q48" s="121"/>
      <c r="R48" s="120"/>
      <c r="S48" s="119"/>
      <c r="T48" s="121"/>
      <c r="U48" s="121"/>
      <c r="V48" s="121"/>
      <c r="W48" s="121"/>
      <c r="X48" s="121"/>
      <c r="Y48" s="121"/>
      <c r="Z48" s="120"/>
      <c r="AA48" s="119"/>
      <c r="AB48" s="121"/>
      <c r="AC48" s="121"/>
      <c r="AD48" s="121"/>
      <c r="AE48" s="121"/>
      <c r="AF48" s="121"/>
      <c r="AG48" s="121"/>
      <c r="AH48" s="120"/>
      <c r="AI48" s="119"/>
      <c r="AJ48" s="121"/>
      <c r="AK48" s="121"/>
      <c r="AL48" s="121"/>
      <c r="AM48" s="121"/>
      <c r="AN48" s="121"/>
      <c r="AO48" s="121"/>
      <c r="AP48" s="120"/>
      <c r="AQ48" s="119"/>
      <c r="AR48" s="121"/>
      <c r="AS48" s="121"/>
      <c r="AT48" s="121"/>
      <c r="AU48" s="121"/>
      <c r="AV48" s="121"/>
      <c r="AW48" s="121"/>
      <c r="AX48" s="120"/>
      <c r="AY48" s="119"/>
      <c r="AZ48" s="121"/>
      <c r="BA48" s="121"/>
      <c r="BB48" s="121"/>
      <c r="BC48" s="121"/>
      <c r="BD48" s="121"/>
      <c r="BE48" s="121"/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26">
    <sortCondition ref="A8:A26"/>
    <sortCondition ref="B8:B26"/>
    <sortCondition ref="C8:C26"/>
  </sortState>
  <mergeCells count="15">
    <mergeCell ref="AX4:AX6"/>
    <mergeCell ref="AY4:AY6"/>
    <mergeCell ref="S4:S6"/>
    <mergeCell ref="AA4:AA6"/>
    <mergeCell ref="AI4:AI6"/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&amp;L廃棄物処理事業経費【分担金の合計】（令和3年度実績）</oddHeader>
  </headerFooter>
  <colBreaks count="6" manualBreakCount="6">
    <brk id="9" min="1" max="25" man="1"/>
    <brk id="17" min="1" max="25" man="1"/>
    <brk id="25" min="1" max="25" man="1"/>
    <brk id="33" min="1" max="25" man="1"/>
    <brk id="41" min="1" max="25" man="1"/>
    <brk id="49" min="1" max="2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6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7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7"/>
      <c r="B4" s="157"/>
      <c r="C4" s="165"/>
      <c r="D4" s="166" t="s">
        <v>32</v>
      </c>
      <c r="E4" s="166" t="s">
        <v>58</v>
      </c>
      <c r="F4" s="170" t="s">
        <v>143</v>
      </c>
      <c r="G4" s="166" t="s">
        <v>55</v>
      </c>
      <c r="H4" s="166" t="s">
        <v>32</v>
      </c>
      <c r="I4" s="166" t="s">
        <v>58</v>
      </c>
      <c r="J4" s="170" t="s">
        <v>143</v>
      </c>
      <c r="K4" s="166" t="s">
        <v>55</v>
      </c>
      <c r="L4" s="166" t="s">
        <v>32</v>
      </c>
      <c r="M4" s="166" t="s">
        <v>58</v>
      </c>
      <c r="N4" s="170" t="s">
        <v>143</v>
      </c>
      <c r="O4" s="166" t="s">
        <v>55</v>
      </c>
      <c r="P4" s="166" t="s">
        <v>32</v>
      </c>
      <c r="Q4" s="166" t="s">
        <v>58</v>
      </c>
      <c r="R4" s="170" t="s">
        <v>143</v>
      </c>
      <c r="S4" s="166" t="s">
        <v>55</v>
      </c>
      <c r="T4" s="166" t="s">
        <v>32</v>
      </c>
      <c r="U4" s="166" t="s">
        <v>58</v>
      </c>
      <c r="V4" s="170" t="s">
        <v>143</v>
      </c>
      <c r="W4" s="166" t="s">
        <v>55</v>
      </c>
      <c r="X4" s="166" t="s">
        <v>32</v>
      </c>
      <c r="Y4" s="166" t="s">
        <v>58</v>
      </c>
      <c r="Z4" s="170" t="s">
        <v>143</v>
      </c>
      <c r="AA4" s="166" t="s">
        <v>55</v>
      </c>
      <c r="AB4" s="166" t="s">
        <v>32</v>
      </c>
      <c r="AC4" s="166" t="s">
        <v>58</v>
      </c>
      <c r="AD4" s="170" t="s">
        <v>143</v>
      </c>
      <c r="AE4" s="166" t="s">
        <v>55</v>
      </c>
      <c r="AF4" s="166" t="s">
        <v>32</v>
      </c>
      <c r="AG4" s="166" t="s">
        <v>58</v>
      </c>
      <c r="AH4" s="170" t="s">
        <v>143</v>
      </c>
      <c r="AI4" s="166" t="s">
        <v>55</v>
      </c>
      <c r="AJ4" s="166" t="s">
        <v>32</v>
      </c>
      <c r="AK4" s="166" t="s">
        <v>58</v>
      </c>
      <c r="AL4" s="170" t="s">
        <v>143</v>
      </c>
      <c r="AM4" s="166" t="s">
        <v>55</v>
      </c>
      <c r="AN4" s="166" t="s">
        <v>32</v>
      </c>
      <c r="AO4" s="166" t="s">
        <v>58</v>
      </c>
      <c r="AP4" s="170" t="s">
        <v>143</v>
      </c>
      <c r="AQ4" s="166" t="s">
        <v>55</v>
      </c>
      <c r="AR4" s="166" t="s">
        <v>32</v>
      </c>
      <c r="AS4" s="166" t="s">
        <v>58</v>
      </c>
      <c r="AT4" s="170" t="s">
        <v>143</v>
      </c>
      <c r="AU4" s="166" t="s">
        <v>55</v>
      </c>
      <c r="AV4" s="166" t="s">
        <v>32</v>
      </c>
      <c r="AW4" s="166" t="s">
        <v>58</v>
      </c>
      <c r="AX4" s="170" t="s">
        <v>143</v>
      </c>
      <c r="AY4" s="166" t="s">
        <v>55</v>
      </c>
      <c r="AZ4" s="166" t="s">
        <v>32</v>
      </c>
      <c r="BA4" s="166" t="s">
        <v>58</v>
      </c>
      <c r="BB4" s="170" t="s">
        <v>143</v>
      </c>
      <c r="BC4" s="166" t="s">
        <v>55</v>
      </c>
      <c r="BD4" s="166" t="s">
        <v>32</v>
      </c>
      <c r="BE4" s="166" t="s">
        <v>58</v>
      </c>
      <c r="BF4" s="170" t="s">
        <v>143</v>
      </c>
      <c r="BG4" s="166" t="s">
        <v>55</v>
      </c>
      <c r="BH4" s="166" t="s">
        <v>32</v>
      </c>
      <c r="BI4" s="166" t="s">
        <v>58</v>
      </c>
      <c r="BJ4" s="170" t="s">
        <v>143</v>
      </c>
      <c r="BK4" s="166" t="s">
        <v>55</v>
      </c>
      <c r="BL4" s="166" t="s">
        <v>32</v>
      </c>
      <c r="BM4" s="166" t="s">
        <v>58</v>
      </c>
      <c r="BN4" s="170" t="s">
        <v>143</v>
      </c>
      <c r="BO4" s="166" t="s">
        <v>55</v>
      </c>
      <c r="BP4" s="166" t="s">
        <v>32</v>
      </c>
      <c r="BQ4" s="166" t="s">
        <v>58</v>
      </c>
      <c r="BR4" s="170" t="s">
        <v>143</v>
      </c>
      <c r="BS4" s="166" t="s">
        <v>55</v>
      </c>
      <c r="BT4" s="166" t="s">
        <v>32</v>
      </c>
      <c r="BU4" s="166" t="s">
        <v>58</v>
      </c>
      <c r="BV4" s="170" t="s">
        <v>143</v>
      </c>
      <c r="BW4" s="166" t="s">
        <v>55</v>
      </c>
      <c r="BX4" s="166" t="s">
        <v>32</v>
      </c>
      <c r="BY4" s="166" t="s">
        <v>58</v>
      </c>
      <c r="BZ4" s="170" t="s">
        <v>143</v>
      </c>
      <c r="CA4" s="166" t="s">
        <v>55</v>
      </c>
      <c r="CB4" s="166" t="s">
        <v>32</v>
      </c>
      <c r="CC4" s="166" t="s">
        <v>58</v>
      </c>
      <c r="CD4" s="170" t="s">
        <v>143</v>
      </c>
      <c r="CE4" s="166" t="s">
        <v>55</v>
      </c>
      <c r="CF4" s="166" t="s">
        <v>32</v>
      </c>
      <c r="CG4" s="166" t="s">
        <v>58</v>
      </c>
      <c r="CH4" s="170" t="s">
        <v>143</v>
      </c>
      <c r="CI4" s="166" t="s">
        <v>55</v>
      </c>
      <c r="CJ4" s="166" t="s">
        <v>32</v>
      </c>
      <c r="CK4" s="166" t="s">
        <v>58</v>
      </c>
      <c r="CL4" s="170" t="s">
        <v>143</v>
      </c>
      <c r="CM4" s="166" t="s">
        <v>55</v>
      </c>
      <c r="CN4" s="166" t="s">
        <v>32</v>
      </c>
      <c r="CO4" s="166" t="s">
        <v>58</v>
      </c>
      <c r="CP4" s="170" t="s">
        <v>143</v>
      </c>
      <c r="CQ4" s="166" t="s">
        <v>55</v>
      </c>
      <c r="CR4" s="166" t="s">
        <v>32</v>
      </c>
      <c r="CS4" s="166" t="s">
        <v>58</v>
      </c>
      <c r="CT4" s="170" t="s">
        <v>143</v>
      </c>
      <c r="CU4" s="166" t="s">
        <v>55</v>
      </c>
      <c r="CV4" s="166" t="s">
        <v>32</v>
      </c>
      <c r="CW4" s="166" t="s">
        <v>58</v>
      </c>
      <c r="CX4" s="170" t="s">
        <v>143</v>
      </c>
      <c r="CY4" s="166" t="s">
        <v>55</v>
      </c>
      <c r="CZ4" s="166" t="s">
        <v>32</v>
      </c>
      <c r="DA4" s="166" t="s">
        <v>58</v>
      </c>
      <c r="DB4" s="170" t="s">
        <v>143</v>
      </c>
      <c r="DC4" s="166" t="s">
        <v>55</v>
      </c>
      <c r="DD4" s="166" t="s">
        <v>32</v>
      </c>
      <c r="DE4" s="166" t="s">
        <v>58</v>
      </c>
      <c r="DF4" s="170" t="s">
        <v>143</v>
      </c>
      <c r="DG4" s="166" t="s">
        <v>55</v>
      </c>
      <c r="DH4" s="166" t="s">
        <v>32</v>
      </c>
      <c r="DI4" s="166" t="s">
        <v>58</v>
      </c>
      <c r="DJ4" s="170" t="s">
        <v>143</v>
      </c>
      <c r="DK4" s="166" t="s">
        <v>55</v>
      </c>
      <c r="DL4" s="166" t="s">
        <v>32</v>
      </c>
      <c r="DM4" s="166" t="s">
        <v>58</v>
      </c>
      <c r="DN4" s="170" t="s">
        <v>143</v>
      </c>
      <c r="DO4" s="166" t="s">
        <v>55</v>
      </c>
      <c r="DP4" s="166" t="s">
        <v>32</v>
      </c>
      <c r="DQ4" s="166" t="s">
        <v>58</v>
      </c>
      <c r="DR4" s="170" t="s">
        <v>143</v>
      </c>
      <c r="DS4" s="166" t="s">
        <v>55</v>
      </c>
      <c r="DT4" s="166" t="s">
        <v>32</v>
      </c>
      <c r="DU4" s="166" t="s">
        <v>58</v>
      </c>
    </row>
    <row r="5" spans="1:125" s="62" customFormat="1" ht="22.5" customHeight="1" x14ac:dyDescent="0.15">
      <c r="A5" s="167"/>
      <c r="B5" s="157"/>
      <c r="C5" s="165"/>
      <c r="D5" s="167"/>
      <c r="E5" s="167"/>
      <c r="F5" s="171"/>
      <c r="G5" s="167"/>
      <c r="H5" s="167"/>
      <c r="I5" s="167"/>
      <c r="J5" s="171"/>
      <c r="K5" s="167"/>
      <c r="L5" s="167"/>
      <c r="M5" s="167"/>
      <c r="N5" s="171"/>
      <c r="O5" s="167"/>
      <c r="P5" s="167"/>
      <c r="Q5" s="167"/>
      <c r="R5" s="171"/>
      <c r="S5" s="167"/>
      <c r="T5" s="167"/>
      <c r="U5" s="167"/>
      <c r="V5" s="171"/>
      <c r="W5" s="167"/>
      <c r="X5" s="167"/>
      <c r="Y5" s="167"/>
      <c r="Z5" s="171"/>
      <c r="AA5" s="167"/>
      <c r="AB5" s="167"/>
      <c r="AC5" s="167"/>
      <c r="AD5" s="171"/>
      <c r="AE5" s="167"/>
      <c r="AF5" s="167"/>
      <c r="AG5" s="167"/>
      <c r="AH5" s="171"/>
      <c r="AI5" s="167"/>
      <c r="AJ5" s="167"/>
      <c r="AK5" s="167"/>
      <c r="AL5" s="171"/>
      <c r="AM5" s="167"/>
      <c r="AN5" s="167"/>
      <c r="AO5" s="167"/>
      <c r="AP5" s="171"/>
      <c r="AQ5" s="167"/>
      <c r="AR5" s="167"/>
      <c r="AS5" s="167"/>
      <c r="AT5" s="171"/>
      <c r="AU5" s="167"/>
      <c r="AV5" s="167"/>
      <c r="AW5" s="167"/>
      <c r="AX5" s="171"/>
      <c r="AY5" s="167"/>
      <c r="AZ5" s="167"/>
      <c r="BA5" s="167"/>
      <c r="BB5" s="171"/>
      <c r="BC5" s="167"/>
      <c r="BD5" s="167"/>
      <c r="BE5" s="167"/>
      <c r="BF5" s="171"/>
      <c r="BG5" s="167"/>
      <c r="BH5" s="167"/>
      <c r="BI5" s="167"/>
      <c r="BJ5" s="171"/>
      <c r="BK5" s="167"/>
      <c r="BL5" s="167"/>
      <c r="BM5" s="167"/>
      <c r="BN5" s="171"/>
      <c r="BO5" s="167"/>
      <c r="BP5" s="167"/>
      <c r="BQ5" s="167"/>
      <c r="BR5" s="171"/>
      <c r="BS5" s="167"/>
      <c r="BT5" s="167"/>
      <c r="BU5" s="167"/>
      <c r="BV5" s="171"/>
      <c r="BW5" s="167"/>
      <c r="BX5" s="167"/>
      <c r="BY5" s="167"/>
      <c r="BZ5" s="171"/>
      <c r="CA5" s="167"/>
      <c r="CB5" s="167"/>
      <c r="CC5" s="167"/>
      <c r="CD5" s="171"/>
      <c r="CE5" s="167"/>
      <c r="CF5" s="167"/>
      <c r="CG5" s="167"/>
      <c r="CH5" s="171"/>
      <c r="CI5" s="167"/>
      <c r="CJ5" s="167"/>
      <c r="CK5" s="167"/>
      <c r="CL5" s="171"/>
      <c r="CM5" s="167"/>
      <c r="CN5" s="167"/>
      <c r="CO5" s="167"/>
      <c r="CP5" s="171"/>
      <c r="CQ5" s="167"/>
      <c r="CR5" s="167"/>
      <c r="CS5" s="167"/>
      <c r="CT5" s="171"/>
      <c r="CU5" s="167"/>
      <c r="CV5" s="167"/>
      <c r="CW5" s="167"/>
      <c r="CX5" s="171"/>
      <c r="CY5" s="167"/>
      <c r="CZ5" s="167"/>
      <c r="DA5" s="167"/>
      <c r="DB5" s="171"/>
      <c r="DC5" s="167"/>
      <c r="DD5" s="167"/>
      <c r="DE5" s="167"/>
      <c r="DF5" s="171"/>
      <c r="DG5" s="167"/>
      <c r="DH5" s="167"/>
      <c r="DI5" s="167"/>
      <c r="DJ5" s="171"/>
      <c r="DK5" s="167"/>
      <c r="DL5" s="167"/>
      <c r="DM5" s="167"/>
      <c r="DN5" s="171"/>
      <c r="DO5" s="167"/>
      <c r="DP5" s="167"/>
      <c r="DQ5" s="167"/>
      <c r="DR5" s="171"/>
      <c r="DS5" s="167"/>
      <c r="DT5" s="167"/>
      <c r="DU5" s="167"/>
    </row>
    <row r="6" spans="1:125" s="86" customFormat="1" ht="13.5" customHeight="1" x14ac:dyDescent="0.15">
      <c r="A6" s="167"/>
      <c r="B6" s="157"/>
      <c r="C6" s="165"/>
      <c r="D6" s="131" t="s">
        <v>107</v>
      </c>
      <c r="E6" s="131" t="s">
        <v>107</v>
      </c>
      <c r="F6" s="171"/>
      <c r="G6" s="167"/>
      <c r="H6" s="131" t="s">
        <v>107</v>
      </c>
      <c r="I6" s="131" t="s">
        <v>107</v>
      </c>
      <c r="J6" s="171"/>
      <c r="K6" s="167"/>
      <c r="L6" s="131" t="s">
        <v>107</v>
      </c>
      <c r="M6" s="131" t="s">
        <v>107</v>
      </c>
      <c r="N6" s="171"/>
      <c r="O6" s="167"/>
      <c r="P6" s="131" t="s">
        <v>107</v>
      </c>
      <c r="Q6" s="131" t="s">
        <v>107</v>
      </c>
      <c r="R6" s="171"/>
      <c r="S6" s="167"/>
      <c r="T6" s="131" t="s">
        <v>107</v>
      </c>
      <c r="U6" s="131" t="s">
        <v>107</v>
      </c>
      <c r="V6" s="171"/>
      <c r="W6" s="167"/>
      <c r="X6" s="131" t="s">
        <v>107</v>
      </c>
      <c r="Y6" s="131" t="s">
        <v>107</v>
      </c>
      <c r="Z6" s="171"/>
      <c r="AA6" s="167"/>
      <c r="AB6" s="131" t="s">
        <v>107</v>
      </c>
      <c r="AC6" s="131" t="s">
        <v>107</v>
      </c>
      <c r="AD6" s="171"/>
      <c r="AE6" s="167"/>
      <c r="AF6" s="131" t="s">
        <v>107</v>
      </c>
      <c r="AG6" s="131" t="s">
        <v>107</v>
      </c>
      <c r="AH6" s="171"/>
      <c r="AI6" s="167"/>
      <c r="AJ6" s="131" t="s">
        <v>107</v>
      </c>
      <c r="AK6" s="131" t="s">
        <v>107</v>
      </c>
      <c r="AL6" s="171"/>
      <c r="AM6" s="167"/>
      <c r="AN6" s="131" t="s">
        <v>107</v>
      </c>
      <c r="AO6" s="131" t="s">
        <v>107</v>
      </c>
      <c r="AP6" s="171"/>
      <c r="AQ6" s="167"/>
      <c r="AR6" s="131" t="s">
        <v>107</v>
      </c>
      <c r="AS6" s="131" t="s">
        <v>107</v>
      </c>
      <c r="AT6" s="171"/>
      <c r="AU6" s="167"/>
      <c r="AV6" s="131" t="s">
        <v>107</v>
      </c>
      <c r="AW6" s="131" t="s">
        <v>107</v>
      </c>
      <c r="AX6" s="171"/>
      <c r="AY6" s="167"/>
      <c r="AZ6" s="131" t="s">
        <v>107</v>
      </c>
      <c r="BA6" s="131" t="s">
        <v>107</v>
      </c>
      <c r="BB6" s="171"/>
      <c r="BC6" s="167"/>
      <c r="BD6" s="131" t="s">
        <v>107</v>
      </c>
      <c r="BE6" s="131" t="s">
        <v>107</v>
      </c>
      <c r="BF6" s="171"/>
      <c r="BG6" s="167"/>
      <c r="BH6" s="131" t="s">
        <v>107</v>
      </c>
      <c r="BI6" s="131" t="s">
        <v>107</v>
      </c>
      <c r="BJ6" s="171"/>
      <c r="BK6" s="167"/>
      <c r="BL6" s="131" t="s">
        <v>107</v>
      </c>
      <c r="BM6" s="131" t="s">
        <v>107</v>
      </c>
      <c r="BN6" s="171"/>
      <c r="BO6" s="167"/>
      <c r="BP6" s="131" t="s">
        <v>107</v>
      </c>
      <c r="BQ6" s="131" t="s">
        <v>107</v>
      </c>
      <c r="BR6" s="171"/>
      <c r="BS6" s="167"/>
      <c r="BT6" s="131" t="s">
        <v>107</v>
      </c>
      <c r="BU6" s="131" t="s">
        <v>107</v>
      </c>
      <c r="BV6" s="171"/>
      <c r="BW6" s="167"/>
      <c r="BX6" s="131" t="s">
        <v>107</v>
      </c>
      <c r="BY6" s="131" t="s">
        <v>107</v>
      </c>
      <c r="BZ6" s="171"/>
      <c r="CA6" s="167"/>
      <c r="CB6" s="131" t="s">
        <v>107</v>
      </c>
      <c r="CC6" s="131" t="s">
        <v>107</v>
      </c>
      <c r="CD6" s="171"/>
      <c r="CE6" s="167"/>
      <c r="CF6" s="131" t="s">
        <v>107</v>
      </c>
      <c r="CG6" s="131" t="s">
        <v>107</v>
      </c>
      <c r="CH6" s="171"/>
      <c r="CI6" s="167"/>
      <c r="CJ6" s="131" t="s">
        <v>107</v>
      </c>
      <c r="CK6" s="131" t="s">
        <v>107</v>
      </c>
      <c r="CL6" s="171"/>
      <c r="CM6" s="167"/>
      <c r="CN6" s="131" t="s">
        <v>107</v>
      </c>
      <c r="CO6" s="131" t="s">
        <v>107</v>
      </c>
      <c r="CP6" s="171"/>
      <c r="CQ6" s="167"/>
      <c r="CR6" s="131" t="s">
        <v>107</v>
      </c>
      <c r="CS6" s="131" t="s">
        <v>107</v>
      </c>
      <c r="CT6" s="171"/>
      <c r="CU6" s="167"/>
      <c r="CV6" s="131" t="s">
        <v>107</v>
      </c>
      <c r="CW6" s="131" t="s">
        <v>107</v>
      </c>
      <c r="CX6" s="171"/>
      <c r="CY6" s="167"/>
      <c r="CZ6" s="131" t="s">
        <v>107</v>
      </c>
      <c r="DA6" s="131" t="s">
        <v>107</v>
      </c>
      <c r="DB6" s="171"/>
      <c r="DC6" s="167"/>
      <c r="DD6" s="131" t="s">
        <v>107</v>
      </c>
      <c r="DE6" s="131" t="s">
        <v>107</v>
      </c>
      <c r="DF6" s="171"/>
      <c r="DG6" s="167"/>
      <c r="DH6" s="131" t="s">
        <v>107</v>
      </c>
      <c r="DI6" s="131" t="s">
        <v>107</v>
      </c>
      <c r="DJ6" s="171"/>
      <c r="DK6" s="167"/>
      <c r="DL6" s="131" t="s">
        <v>107</v>
      </c>
      <c r="DM6" s="131" t="s">
        <v>107</v>
      </c>
      <c r="DN6" s="171"/>
      <c r="DO6" s="167"/>
      <c r="DP6" s="131" t="s">
        <v>107</v>
      </c>
      <c r="DQ6" s="131" t="s">
        <v>107</v>
      </c>
      <c r="DR6" s="171"/>
      <c r="DS6" s="167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滋賀県</v>
      </c>
      <c r="B7" s="139" t="str">
        <f>'廃棄物事業経費（市町村）'!B7</f>
        <v>25000</v>
      </c>
      <c r="C7" s="138" t="s">
        <v>33</v>
      </c>
      <c r="D7" s="140">
        <f>SUM(H7,L7,P7,T7,X7,AB7,AF7,AJ7,AN7,AR7,AV7,AZ7,BD7,BH7,BL7,BP7,BT7,BX7,CB7,CF7,CJ7,CN7,CR7,CV7,CZ7,DD7,DH7,DL7,DP7,DT7)</f>
        <v>3517576</v>
      </c>
      <c r="E7" s="140">
        <f>SUM(I7,M7,Q7,U7,Y7,AC7,AG7,AK7,AO7,AS7,AW7,BA7,BE7,BI7,BM7,BQ7,BU7,BY7,CC7,CG7,CK7,CO7,CS7,CW7,DA7,DE7,DI7,DM7,DQ7,DU7)</f>
        <v>1064995</v>
      </c>
      <c r="F7" s="141">
        <f>COUNTIF(F$8:F$57,"&lt;&gt;")</f>
        <v>8</v>
      </c>
      <c r="G7" s="141">
        <f>COUNTIF(G$8:G$57,"&lt;&gt;")</f>
        <v>8</v>
      </c>
      <c r="H7" s="140">
        <f>SUM(H$8:H$57)</f>
        <v>2465938</v>
      </c>
      <c r="I7" s="140">
        <f>SUM(I$8:I$57)</f>
        <v>681370</v>
      </c>
      <c r="J7" s="141">
        <f>COUNTIF(J$8:J$57,"&lt;&gt;")</f>
        <v>8</v>
      </c>
      <c r="K7" s="141">
        <f>COUNTIF(K$8:K$57,"&lt;&gt;")</f>
        <v>8</v>
      </c>
      <c r="L7" s="140">
        <f>SUM(L$8:L$57)</f>
        <v>757861</v>
      </c>
      <c r="M7" s="140">
        <f>SUM(M$8:M$57)</f>
        <v>192924</v>
      </c>
      <c r="N7" s="141">
        <f>COUNTIF(N$8:N$57,"&lt;&gt;")</f>
        <v>5</v>
      </c>
      <c r="O7" s="141">
        <f>COUNTIF(O$8:O$57,"&lt;&gt;")</f>
        <v>5</v>
      </c>
      <c r="P7" s="140">
        <f>SUM(P$8:P$57)</f>
        <v>168884</v>
      </c>
      <c r="Q7" s="140">
        <f>SUM(Q$8:Q$57)</f>
        <v>117823</v>
      </c>
      <c r="R7" s="141">
        <f>COUNTIF(R$8:R$57,"&lt;&gt;")</f>
        <v>3</v>
      </c>
      <c r="S7" s="141">
        <f>COUNTIF(S$8:S$57,"&lt;&gt;")</f>
        <v>3</v>
      </c>
      <c r="T7" s="140">
        <f>SUM(T$8:T$57)</f>
        <v>85667</v>
      </c>
      <c r="U7" s="140">
        <f>SUM(U$8:U$57)</f>
        <v>72878</v>
      </c>
      <c r="V7" s="141">
        <f>COUNTIF(V$8:V$57,"&lt;&gt;")</f>
        <v>1</v>
      </c>
      <c r="W7" s="141">
        <f>COUNTIF(W$8:W$57,"&lt;&gt;")</f>
        <v>1</v>
      </c>
      <c r="X7" s="140">
        <f>SUM(X$8:X$57)</f>
        <v>39226</v>
      </c>
      <c r="Y7" s="140">
        <f>SUM(Y$8:Y$57)</f>
        <v>0</v>
      </c>
      <c r="Z7" s="141">
        <f>COUNTIF(Z$8:Z$57,"&lt;&gt;")</f>
        <v>0</v>
      </c>
      <c r="AA7" s="141">
        <f>COUNTIF(AA$8:AA$57,"&lt;&gt;")</f>
        <v>0</v>
      </c>
      <c r="AB7" s="140">
        <f>SUM(AB$8:AB$57)</f>
        <v>0</v>
      </c>
      <c r="AC7" s="140">
        <f>SUM(AC$8:AC$57)</f>
        <v>0</v>
      </c>
      <c r="AD7" s="141">
        <f>COUNTIF(AD$8:AD$57,"&lt;&gt;")</f>
        <v>0</v>
      </c>
      <c r="AE7" s="141">
        <f>COUNTIF(AE$8:AE$57,"&lt;&gt;")</f>
        <v>0</v>
      </c>
      <c r="AF7" s="140">
        <f>SUM(AF$8:AF$57)</f>
        <v>0</v>
      </c>
      <c r="AG7" s="140">
        <f>SUM(AG$8:AG$57)</f>
        <v>0</v>
      </c>
      <c r="AH7" s="141">
        <f>COUNTIF(AH$8:AH$57,"&lt;&gt;")</f>
        <v>0</v>
      </c>
      <c r="AI7" s="141">
        <f>COUNTIF(AI$8:AI$57,"&lt;&gt;")</f>
        <v>0</v>
      </c>
      <c r="AJ7" s="140">
        <f>SUM(AJ$8:AJ$57)</f>
        <v>0</v>
      </c>
      <c r="AK7" s="140">
        <f>SUM(AK$8:AK$57)</f>
        <v>0</v>
      </c>
      <c r="AL7" s="141">
        <f>COUNTIF(AL$8:AL$57,"&lt;&gt;")</f>
        <v>0</v>
      </c>
      <c r="AM7" s="141">
        <f>COUNTIF(AM$8:AM$57,"&lt;&gt;")</f>
        <v>0</v>
      </c>
      <c r="AN7" s="140">
        <f>SUM(AN$8:AN$57)</f>
        <v>0</v>
      </c>
      <c r="AO7" s="140">
        <f>SUM(AO$8:AO$57)</f>
        <v>0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27</v>
      </c>
      <c r="B8" s="120" t="s">
        <v>333</v>
      </c>
      <c r="C8" s="119" t="s">
        <v>334</v>
      </c>
      <c r="D8" s="121">
        <f>SUM(H8,L8,P8,T8,X8,AB8,AF8,AJ8,AN8,AR8,AV8,AZ8,BD8,BH8,BL8,BP8,BT8,BX8,CB8,CF8,CJ8,CN8,CR8,CV8,CZ8,DD8,DH8,DL8,DP8,DT8)</f>
        <v>1370648</v>
      </c>
      <c r="E8" s="121">
        <f>SUM(I8,M8,Q8,U8,Y8,AC8,AG8,AK8,AO8,AS8,AW8,BA8,BE8,BI8,BM8,BQ8,BU8,BY8,CC8,CG8,CK8,CO8,CS8,CW8,DA8,DE8,DI8,DM8,DQ8,DU8)</f>
        <v>214763</v>
      </c>
      <c r="F8" s="120" t="s">
        <v>331</v>
      </c>
      <c r="G8" s="119" t="s">
        <v>332</v>
      </c>
      <c r="H8" s="121">
        <v>1046416</v>
      </c>
      <c r="I8" s="121">
        <v>175769</v>
      </c>
      <c r="J8" s="120" t="s">
        <v>365</v>
      </c>
      <c r="K8" s="119" t="s">
        <v>366</v>
      </c>
      <c r="L8" s="121">
        <v>324232</v>
      </c>
      <c r="M8" s="121">
        <v>38994</v>
      </c>
      <c r="N8" s="120"/>
      <c r="O8" s="119"/>
      <c r="P8" s="121"/>
      <c r="Q8" s="121"/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27</v>
      </c>
      <c r="B9" s="120" t="s">
        <v>357</v>
      </c>
      <c r="C9" s="119" t="s">
        <v>371</v>
      </c>
      <c r="D9" s="121">
        <f>SUM(H9,L9,P9,T9,X9,AB9,AF9,AJ9,AN9,AR9,AV9,AZ9,BD9,BH9,BL9,BP9,BT9,BX9,CB9,CF9,CJ9,CN9,CR9,CV9,CZ9,DD9,DH9,DL9,DP9,DT9)</f>
        <v>0</v>
      </c>
      <c r="E9" s="121">
        <f>SUM(I9,M9,Q9,U9,Y9,AC9,AG9,AK9,AO9,AS9,AW9,BA9,BE9,BI9,BM9,BQ9,BU9,BY9,CC9,CG9,CK9,CO9,CS9,CW9,DA9,DE9,DI9,DM9,DQ9,DU9)</f>
        <v>346782</v>
      </c>
      <c r="F9" s="120" t="s">
        <v>355</v>
      </c>
      <c r="G9" s="119" t="s">
        <v>356</v>
      </c>
      <c r="H9" s="121">
        <v>0</v>
      </c>
      <c r="I9" s="121">
        <v>243886</v>
      </c>
      <c r="J9" s="120" t="s">
        <v>369</v>
      </c>
      <c r="K9" s="119" t="s">
        <v>370</v>
      </c>
      <c r="L9" s="121">
        <v>0</v>
      </c>
      <c r="M9" s="121">
        <v>47960</v>
      </c>
      <c r="N9" s="120" t="s">
        <v>367</v>
      </c>
      <c r="O9" s="119" t="s">
        <v>368</v>
      </c>
      <c r="P9" s="121">
        <v>0</v>
      </c>
      <c r="Q9" s="121">
        <v>54936</v>
      </c>
      <c r="R9" s="120"/>
      <c r="S9" s="119"/>
      <c r="T9" s="121"/>
      <c r="U9" s="121"/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27</v>
      </c>
      <c r="B10" s="120" t="s">
        <v>359</v>
      </c>
      <c r="C10" s="119" t="s">
        <v>360</v>
      </c>
      <c r="D10" s="121">
        <f>SUM(H10,L10,P10,T10,X10,AB10,AF10,AJ10,AN10,AR10,AV10,AZ10,BD10,BH10,BL10,BP10,BT10,BX10,CB10,CF10,CJ10,CN10,CR10,CV10,CZ10,DD10,DH10,DL10,DP10,DT10)</f>
        <v>933111</v>
      </c>
      <c r="E10" s="121">
        <f>SUM(I10,M10,Q10,U10,Y10,AC10,AG10,AK10,AO10,AS10,AW10,BA10,BE10,BI10,BM10,BQ10,BU10,BY10,CC10,CG10,CK10,CO10,CS10,CW10,DA10,DE10,DI10,DM10,DQ10,DU10)</f>
        <v>0</v>
      </c>
      <c r="F10" s="120" t="s">
        <v>355</v>
      </c>
      <c r="G10" s="119" t="s">
        <v>356</v>
      </c>
      <c r="H10" s="121">
        <v>706025</v>
      </c>
      <c r="I10" s="121">
        <v>0</v>
      </c>
      <c r="J10" s="120" t="s">
        <v>367</v>
      </c>
      <c r="K10" s="119" t="s">
        <v>368</v>
      </c>
      <c r="L10" s="121">
        <v>141930</v>
      </c>
      <c r="M10" s="121">
        <v>0</v>
      </c>
      <c r="N10" s="120" t="s">
        <v>369</v>
      </c>
      <c r="O10" s="119" t="s">
        <v>370</v>
      </c>
      <c r="P10" s="121">
        <v>85156</v>
      </c>
      <c r="Q10" s="121">
        <v>0</v>
      </c>
      <c r="R10" s="120"/>
      <c r="S10" s="119"/>
      <c r="T10" s="121"/>
      <c r="U10" s="121"/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27</v>
      </c>
      <c r="B11" s="120" t="s">
        <v>347</v>
      </c>
      <c r="C11" s="119" t="s">
        <v>348</v>
      </c>
      <c r="D11" s="121">
        <f>SUM(H11,L11,P11,T11,X11,AB11,AF11,AJ11,AN11,AR11,AV11,AZ11,BD11,BH11,BL11,BP11,BT11,BX11,CB11,CF11,CJ11,CN11,CR11,CV11,CZ11,DD11,DH11,DL11,DP11,DT11)</f>
        <v>532408</v>
      </c>
      <c r="E11" s="121">
        <f>SUM(I11,M11,Q11,U11,Y11,AC11,AG11,AK11,AO11,AS11,AW11,BA11,BE11,BI11,BM11,BQ11,BU11,BY11,CC11,CG11,CK11,CO11,CS11,CW11,DA11,DE11,DI11,DM11,DQ11,DU11)</f>
        <v>142754</v>
      </c>
      <c r="F11" s="120" t="s">
        <v>345</v>
      </c>
      <c r="G11" s="119" t="s">
        <v>346</v>
      </c>
      <c r="H11" s="121">
        <v>333449</v>
      </c>
      <c r="I11" s="121">
        <v>120626</v>
      </c>
      <c r="J11" s="120" t="s">
        <v>351</v>
      </c>
      <c r="K11" s="119" t="s">
        <v>352</v>
      </c>
      <c r="L11" s="121">
        <v>198959</v>
      </c>
      <c r="M11" s="121">
        <v>22128</v>
      </c>
      <c r="N11" s="120"/>
      <c r="O11" s="119"/>
      <c r="P11" s="121"/>
      <c r="Q11" s="121"/>
      <c r="R11" s="120"/>
      <c r="S11" s="119"/>
      <c r="T11" s="121"/>
      <c r="U11" s="121"/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27</v>
      </c>
      <c r="B12" s="120" t="s">
        <v>361</v>
      </c>
      <c r="C12" s="119" t="s">
        <v>374</v>
      </c>
      <c r="D12" s="121">
        <f>SUM(H12,L12,P12,T12,X12,AB12,AF12,AJ12,AN12,AR12,AV12,AZ12,BD12,BH12,BL12,BP12,BT12,BX12,CB12,CF12,CJ12,CN12,CR12,CV12,CZ12,DD12,DH12,DL12,DP12,DT12)</f>
        <v>245543</v>
      </c>
      <c r="E12" s="121">
        <f>SUM(I12,M12,Q12,U12,Y12,AC12,AG12,AK12,AO12,AS12,AW12,BA12,BE12,BI12,BM12,BQ12,BU12,BY12,CC12,CG12,CK12,CO12,CS12,CW12,DA12,DE12,DI12,DM12,DQ12,DU12)</f>
        <v>193498</v>
      </c>
      <c r="F12" s="120" t="s">
        <v>372</v>
      </c>
      <c r="G12" s="119" t="s">
        <v>373</v>
      </c>
      <c r="H12" s="121">
        <v>105757</v>
      </c>
      <c r="I12" s="121">
        <v>78055</v>
      </c>
      <c r="J12" s="120" t="s">
        <v>375</v>
      </c>
      <c r="K12" s="119" t="s">
        <v>376</v>
      </c>
      <c r="L12" s="121">
        <v>47350</v>
      </c>
      <c r="M12" s="121">
        <v>33549</v>
      </c>
      <c r="N12" s="120" t="s">
        <v>377</v>
      </c>
      <c r="O12" s="119" t="s">
        <v>378</v>
      </c>
      <c r="P12" s="121">
        <v>44861</v>
      </c>
      <c r="Q12" s="121">
        <v>37423</v>
      </c>
      <c r="R12" s="120" t="s">
        <v>379</v>
      </c>
      <c r="S12" s="119" t="s">
        <v>380</v>
      </c>
      <c r="T12" s="121">
        <v>47575</v>
      </c>
      <c r="U12" s="121">
        <v>44471</v>
      </c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27</v>
      </c>
      <c r="B13" s="120" t="s">
        <v>363</v>
      </c>
      <c r="C13" s="119" t="s">
        <v>364</v>
      </c>
      <c r="D13" s="121">
        <f>SUM(H13,L13,P13,T13,X13,AB13,AF13,AJ13,AN13,AR13,AV13,AZ13,BD13,BH13,BL13,BP13,BT13,BX13,CB13,CF13,CJ13,CN13,CR13,CV13,CZ13,DD13,DH13,DL13,DP13,DT13)</f>
        <v>2741</v>
      </c>
      <c r="E13" s="121">
        <f>SUM(I13,M13,Q13,U13,Y13,AC13,AG13,AK13,AO13,AS13,AW13,BA13,BE13,BI13,BM13,BQ13,BU13,BY13,CC13,CG13,CK13,CO13,CS13,CW13,DA13,DE13,DI13,DM13,DQ13,DU13)</f>
        <v>0</v>
      </c>
      <c r="F13" s="120" t="s">
        <v>355</v>
      </c>
      <c r="G13" s="119" t="s">
        <v>356</v>
      </c>
      <c r="H13" s="121">
        <v>1350</v>
      </c>
      <c r="I13" s="121">
        <v>0</v>
      </c>
      <c r="J13" s="120" t="s">
        <v>372</v>
      </c>
      <c r="K13" s="119" t="s">
        <v>373</v>
      </c>
      <c r="L13" s="121">
        <v>1391</v>
      </c>
      <c r="M13" s="121">
        <v>0</v>
      </c>
      <c r="N13" s="120"/>
      <c r="O13" s="119"/>
      <c r="P13" s="121"/>
      <c r="Q13" s="121"/>
      <c r="R13" s="120"/>
      <c r="S13" s="119"/>
      <c r="T13" s="121"/>
      <c r="U13" s="121"/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27</v>
      </c>
      <c r="B14" s="120" t="s">
        <v>339</v>
      </c>
      <c r="C14" s="119" t="s">
        <v>340</v>
      </c>
      <c r="D14" s="121">
        <f>SUM(H14,L14,P14,T14,X14,AB14,AF14,AJ14,AN14,AR14,AV14,AZ14,BD14,BH14,BL14,BP14,BT14,BX14,CB14,CF14,CJ14,CN14,CR14,CV14,CZ14,DD14,DH14,DL14,DP14,DT14)</f>
        <v>0</v>
      </c>
      <c r="E14" s="121">
        <f>SUM(I14,M14,Q14,U14,Y14,AC14,AG14,AK14,AO14,AS14,AW14,BA14,BE14,BI14,BM14,BQ14,BU14,BY14,CC14,CG14,CK14,CO14,CS14,CW14,DA14,DE14,DI14,DM14,DQ14,DU14)</f>
        <v>167198</v>
      </c>
      <c r="F14" s="120" t="s">
        <v>337</v>
      </c>
      <c r="G14" s="119" t="s">
        <v>338</v>
      </c>
      <c r="H14" s="121">
        <v>0</v>
      </c>
      <c r="I14" s="121">
        <v>63034</v>
      </c>
      <c r="J14" s="120" t="s">
        <v>341</v>
      </c>
      <c r="K14" s="119" t="s">
        <v>342</v>
      </c>
      <c r="L14" s="121">
        <v>0</v>
      </c>
      <c r="M14" s="121">
        <v>50293</v>
      </c>
      <c r="N14" s="120" t="s">
        <v>343</v>
      </c>
      <c r="O14" s="119" t="s">
        <v>344</v>
      </c>
      <c r="P14" s="121">
        <v>0</v>
      </c>
      <c r="Q14" s="121">
        <v>25464</v>
      </c>
      <c r="R14" s="120" t="s">
        <v>349</v>
      </c>
      <c r="S14" s="119" t="s">
        <v>350</v>
      </c>
      <c r="T14" s="121">
        <v>0</v>
      </c>
      <c r="U14" s="121">
        <v>28407</v>
      </c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 t="s">
        <v>27</v>
      </c>
      <c r="B15" s="120" t="s">
        <v>329</v>
      </c>
      <c r="C15" s="119" t="s">
        <v>330</v>
      </c>
      <c r="D15" s="121">
        <f>SUM(H15,L15,P15,T15,X15,AB15,AF15,AJ15,AN15,AR15,AV15,AZ15,BD15,BH15,BL15,BP15,BT15,BX15,CB15,CF15,CJ15,CN15,CR15,CV15,CZ15,DD15,DH15,DL15,DP15,DT15)</f>
        <v>433125</v>
      </c>
      <c r="E15" s="121">
        <f>SUM(I15,M15,Q15,U15,Y15,AC15,AG15,AK15,AO15,AS15,AW15,BA15,BE15,BI15,BM15,BQ15,BU15,BY15,CC15,CG15,CK15,CO15,CS15,CW15,DA15,DE15,DI15,DM15,DQ15,DU15)</f>
        <v>0</v>
      </c>
      <c r="F15" s="120" t="s">
        <v>327</v>
      </c>
      <c r="G15" s="119" t="s">
        <v>328</v>
      </c>
      <c r="H15" s="121">
        <v>272941</v>
      </c>
      <c r="I15" s="121">
        <v>0</v>
      </c>
      <c r="J15" s="120" t="s">
        <v>372</v>
      </c>
      <c r="K15" s="119" t="s">
        <v>373</v>
      </c>
      <c r="L15" s="121">
        <v>43999</v>
      </c>
      <c r="M15" s="121">
        <v>0</v>
      </c>
      <c r="N15" s="120" t="s">
        <v>375</v>
      </c>
      <c r="O15" s="119" t="s">
        <v>376</v>
      </c>
      <c r="P15" s="121">
        <v>38867</v>
      </c>
      <c r="Q15" s="121">
        <v>0</v>
      </c>
      <c r="R15" s="120" t="s">
        <v>377</v>
      </c>
      <c r="S15" s="119" t="s">
        <v>378</v>
      </c>
      <c r="T15" s="121">
        <v>38092</v>
      </c>
      <c r="U15" s="121">
        <v>0</v>
      </c>
      <c r="V15" s="120" t="s">
        <v>379</v>
      </c>
      <c r="W15" s="119" t="s">
        <v>380</v>
      </c>
      <c r="X15" s="121">
        <v>39226</v>
      </c>
      <c r="Y15" s="121">
        <v>0</v>
      </c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/>
      <c r="B16" s="120"/>
      <c r="C16" s="119"/>
      <c r="D16" s="121"/>
      <c r="E16" s="121"/>
      <c r="F16" s="120"/>
      <c r="G16" s="119"/>
      <c r="H16" s="121"/>
      <c r="I16" s="121"/>
      <c r="J16" s="120"/>
      <c r="K16" s="119"/>
      <c r="L16" s="121"/>
      <c r="M16" s="121"/>
      <c r="N16" s="120"/>
      <c r="O16" s="119"/>
      <c r="P16" s="121"/>
      <c r="Q16" s="121"/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/>
      <c r="B17" s="120"/>
      <c r="C17" s="119"/>
      <c r="D17" s="121"/>
      <c r="E17" s="121"/>
      <c r="F17" s="120"/>
      <c r="G17" s="119"/>
      <c r="H17" s="121"/>
      <c r="I17" s="121"/>
      <c r="J17" s="120"/>
      <c r="K17" s="119"/>
      <c r="L17" s="121"/>
      <c r="M17" s="121"/>
      <c r="N17" s="120"/>
      <c r="O17" s="119"/>
      <c r="P17" s="121"/>
      <c r="Q17" s="121"/>
      <c r="R17" s="120"/>
      <c r="S17" s="119"/>
      <c r="T17" s="121"/>
      <c r="U17" s="121"/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/>
      <c r="B18" s="120"/>
      <c r="C18" s="119"/>
      <c r="D18" s="121"/>
      <c r="E18" s="121"/>
      <c r="F18" s="120"/>
      <c r="G18" s="119"/>
      <c r="H18" s="121"/>
      <c r="I18" s="121"/>
      <c r="J18" s="120"/>
      <c r="K18" s="119"/>
      <c r="L18" s="121"/>
      <c r="M18" s="121"/>
      <c r="N18" s="120"/>
      <c r="O18" s="119"/>
      <c r="P18" s="121"/>
      <c r="Q18" s="121"/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/>
      <c r="B19" s="120"/>
      <c r="C19" s="119"/>
      <c r="D19" s="121"/>
      <c r="E19" s="121"/>
      <c r="F19" s="120"/>
      <c r="G19" s="119"/>
      <c r="H19" s="121"/>
      <c r="I19" s="121"/>
      <c r="J19" s="120"/>
      <c r="K19" s="119"/>
      <c r="L19" s="121"/>
      <c r="M19" s="121"/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/>
      <c r="B20" s="120"/>
      <c r="C20" s="119"/>
      <c r="D20" s="121"/>
      <c r="E20" s="121"/>
      <c r="F20" s="120"/>
      <c r="G20" s="119"/>
      <c r="H20" s="121"/>
      <c r="I20" s="121"/>
      <c r="J20" s="120"/>
      <c r="K20" s="119"/>
      <c r="L20" s="121"/>
      <c r="M20" s="121"/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/>
      <c r="B21" s="120"/>
      <c r="C21" s="119"/>
      <c r="D21" s="121"/>
      <c r="E21" s="121"/>
      <c r="F21" s="120"/>
      <c r="G21" s="119"/>
      <c r="H21" s="121"/>
      <c r="I21" s="121"/>
      <c r="J21" s="120"/>
      <c r="K21" s="119"/>
      <c r="L21" s="121"/>
      <c r="M21" s="121"/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15">
    <sortCondition ref="A8:A15"/>
    <sortCondition ref="B8:B15"/>
    <sortCondition ref="C8:C15"/>
  </sortState>
  <mergeCells count="126"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&amp;L廃棄物処理事業経費【市区町村分担金の合計】（令和3年度実績）</oddHeader>
  </headerFooter>
  <colBreaks count="10" manualBreakCount="10">
    <brk id="9" min="1" max="14" man="1"/>
    <brk id="21" min="1" max="14" man="1"/>
    <brk id="33" min="1" max="14" man="1"/>
    <brk id="45" min="1" max="14" man="1"/>
    <brk id="57" min="1" max="14" man="1"/>
    <brk id="69" min="1" max="14" man="1"/>
    <brk id="81" min="1" max="14" man="1"/>
    <brk id="93" min="1" max="14" man="1"/>
    <brk id="105" min="1" max="14" man="1"/>
    <brk id="117" min="1" max="1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7" width="8.875" style="29" customWidth="1"/>
    <col min="28" max="28" width="8.875" style="29" hidden="1" customWidth="1"/>
    <col min="29" max="29" width="19.125" style="1" hidden="1" customWidth="1"/>
    <col min="30" max="30" width="26" style="35" hidden="1" customWidth="1"/>
    <col min="31" max="31" width="3" style="35" hidden="1" customWidth="1"/>
    <col min="32" max="32" width="10.875" style="35" hidden="1" customWidth="1"/>
    <col min="33" max="33" width="8" style="35" hidden="1" customWidth="1"/>
    <col min="34" max="34" width="8" style="2" hidden="1" customWidth="1"/>
    <col min="35" max="35" width="5" style="2" hidden="1" customWidth="1"/>
    <col min="36" max="36" width="8.875" style="29" hidden="1" customWidth="1"/>
    <col min="37" max="37" width="4" style="29" hidden="1" customWidth="1"/>
    <col min="38" max="38" width="10" style="29" hidden="1" customWidth="1"/>
    <col min="39" max="16384" width="0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76" t="s">
        <v>147</v>
      </c>
      <c r="C6" s="177"/>
      <c r="D6" s="178"/>
      <c r="E6" s="14" t="s">
        <v>56</v>
      </c>
      <c r="F6" s="15" t="s">
        <v>57</v>
      </c>
      <c r="H6" s="179" t="s">
        <v>148</v>
      </c>
      <c r="I6" s="180"/>
      <c r="J6" s="180"/>
      <c r="K6" s="181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82" t="s">
        <v>80</v>
      </c>
      <c r="C7" s="183"/>
      <c r="D7" s="183"/>
      <c r="E7" s="18">
        <f t="shared" ref="E7:E12" ca="1" si="0">AF7</f>
        <v>0</v>
      </c>
      <c r="F7" s="18">
        <f t="shared" ref="F7:F12" ca="1" si="1">AF14</f>
        <v>0</v>
      </c>
      <c r="H7" s="184" t="s">
        <v>110</v>
      </c>
      <c r="I7" s="184" t="s">
        <v>150</v>
      </c>
      <c r="J7" s="195" t="s">
        <v>87</v>
      </c>
      <c r="K7" s="196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25000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82" t="s">
        <v>154</v>
      </c>
      <c r="C8" s="183"/>
      <c r="D8" s="183"/>
      <c r="E8" s="18">
        <f t="shared" ca="1" si="0"/>
        <v>0</v>
      </c>
      <c r="F8" s="18">
        <f t="shared" ca="1" si="1"/>
        <v>0</v>
      </c>
      <c r="H8" s="185"/>
      <c r="I8" s="185"/>
      <c r="J8" s="179" t="s">
        <v>89</v>
      </c>
      <c r="K8" s="181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25201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82" t="s">
        <v>83</v>
      </c>
      <c r="C9" s="183"/>
      <c r="D9" s="183"/>
      <c r="E9" s="18">
        <f t="shared" ca="1" si="0"/>
        <v>0</v>
      </c>
      <c r="F9" s="18">
        <f t="shared" ca="1" si="1"/>
        <v>0</v>
      </c>
      <c r="H9" s="185"/>
      <c r="I9" s="185"/>
      <c r="J9" s="195" t="s">
        <v>91</v>
      </c>
      <c r="K9" s="196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25202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82" t="s">
        <v>159</v>
      </c>
      <c r="C10" s="183"/>
      <c r="D10" s="183"/>
      <c r="E10" s="18">
        <f t="shared" ca="1" si="0"/>
        <v>0</v>
      </c>
      <c r="F10" s="18">
        <f t="shared" ca="1" si="1"/>
        <v>0</v>
      </c>
      <c r="H10" s="185"/>
      <c r="I10" s="186"/>
      <c r="J10" s="195" t="s">
        <v>0</v>
      </c>
      <c r="K10" s="196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25203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88" t="s">
        <v>162</v>
      </c>
      <c r="C11" s="183"/>
      <c r="D11" s="183"/>
      <c r="E11" s="18">
        <f t="shared" ca="1" si="0"/>
        <v>0</v>
      </c>
      <c r="F11" s="18">
        <f t="shared" ca="1" si="1"/>
        <v>0</v>
      </c>
      <c r="H11" s="185"/>
      <c r="I11" s="187" t="s">
        <v>70</v>
      </c>
      <c r="J11" s="187"/>
      <c r="K11" s="187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25204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82" t="s">
        <v>0</v>
      </c>
      <c r="C12" s="183"/>
      <c r="D12" s="183"/>
      <c r="E12" s="18">
        <f t="shared" ca="1" si="0"/>
        <v>0</v>
      </c>
      <c r="F12" s="18">
        <f t="shared" ca="1" si="1"/>
        <v>0</v>
      </c>
      <c r="H12" s="185"/>
      <c r="I12" s="187" t="s">
        <v>165</v>
      </c>
      <c r="J12" s="187"/>
      <c r="K12" s="187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25206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191" t="s">
        <v>168</v>
      </c>
      <c r="C13" s="192"/>
      <c r="D13" s="192"/>
      <c r="E13" s="19">
        <f ca="1">SUM(E7:E12)</f>
        <v>0</v>
      </c>
      <c r="F13" s="19">
        <f ca="1">SUM(F7:F12)</f>
        <v>0</v>
      </c>
      <c r="H13" s="185"/>
      <c r="I13" s="176" t="s">
        <v>111</v>
      </c>
      <c r="J13" s="193"/>
      <c r="K13" s="194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25207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89" t="s">
        <v>171</v>
      </c>
      <c r="D14" s="190"/>
      <c r="E14" s="23">
        <f ca="1">E13-E11</f>
        <v>0</v>
      </c>
      <c r="F14" s="23">
        <f ca="1">F13-F11</f>
        <v>0</v>
      </c>
      <c r="H14" s="186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25208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82" t="s">
        <v>67</v>
      </c>
      <c r="C15" s="183"/>
      <c r="D15" s="183"/>
      <c r="E15" s="18">
        <f ca="1">AF13</f>
        <v>0</v>
      </c>
      <c r="F15" s="18">
        <f ca="1">AF20</f>
        <v>0</v>
      </c>
      <c r="H15" s="200" t="s">
        <v>174</v>
      </c>
      <c r="I15" s="184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25209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98" t="s">
        <v>1</v>
      </c>
      <c r="C16" s="199"/>
      <c r="D16" s="199"/>
      <c r="E16" s="19">
        <f ca="1">SUM(E13,E15)</f>
        <v>0</v>
      </c>
      <c r="F16" s="19">
        <f ca="1">SUM(F13,F15)</f>
        <v>0</v>
      </c>
      <c r="H16" s="201"/>
      <c r="I16" s="185"/>
      <c r="J16" s="185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25210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89" t="s">
        <v>171</v>
      </c>
      <c r="D17" s="190"/>
      <c r="E17" s="23">
        <f ca="1">SUM(E14:E15)</f>
        <v>0</v>
      </c>
      <c r="F17" s="23">
        <f ca="1">SUM(F14:F15)</f>
        <v>0</v>
      </c>
      <c r="H17" s="201"/>
      <c r="I17" s="185"/>
      <c r="J17" s="185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25211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201"/>
      <c r="I18" s="186"/>
      <c r="J18" s="186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25212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201"/>
      <c r="I19" s="184" t="s">
        <v>185</v>
      </c>
      <c r="J19" s="195" t="s">
        <v>101</v>
      </c>
      <c r="K19" s="196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25213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88" t="s">
        <v>188</v>
      </c>
      <c r="C20" s="188"/>
      <c r="D20" s="188"/>
      <c r="E20" s="30">
        <f ca="1">E11</f>
        <v>0</v>
      </c>
      <c r="F20" s="30">
        <f ca="1">F11</f>
        <v>0</v>
      </c>
      <c r="H20" s="201"/>
      <c r="I20" s="185"/>
      <c r="J20" s="195" t="s">
        <v>103</v>
      </c>
      <c r="K20" s="196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25214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88" t="s">
        <v>191</v>
      </c>
      <c r="C21" s="182"/>
      <c r="D21" s="182"/>
      <c r="E21" s="30">
        <f ca="1">L12+L27</f>
        <v>0</v>
      </c>
      <c r="F21" s="30">
        <f ca="1">M12+M27</f>
        <v>0</v>
      </c>
      <c r="H21" s="201"/>
      <c r="I21" s="186"/>
      <c r="J21" s="195" t="s">
        <v>105</v>
      </c>
      <c r="K21" s="196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25383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201"/>
      <c r="I22" s="195" t="s">
        <v>75</v>
      </c>
      <c r="J22" s="197"/>
      <c r="K22" s="196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25384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201"/>
      <c r="I23" s="184" t="s">
        <v>197</v>
      </c>
      <c r="J23" s="176" t="s">
        <v>101</v>
      </c>
      <c r="K23" s="194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25425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201"/>
      <c r="I24" s="185"/>
      <c r="J24" s="195" t="s">
        <v>103</v>
      </c>
      <c r="K24" s="196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25441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201"/>
      <c r="I25" s="185"/>
      <c r="J25" s="195" t="s">
        <v>105</v>
      </c>
      <c r="K25" s="196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25442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201"/>
      <c r="I26" s="186"/>
      <c r="J26" s="203" t="s">
        <v>0</v>
      </c>
      <c r="K26" s="204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25443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201"/>
      <c r="I27" s="195" t="s">
        <v>165</v>
      </c>
      <c r="J27" s="197"/>
      <c r="K27" s="196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25831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201"/>
      <c r="I28" s="195" t="s">
        <v>34</v>
      </c>
      <c r="J28" s="197"/>
      <c r="K28" s="196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25833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201"/>
      <c r="I29" s="176" t="s">
        <v>111</v>
      </c>
      <c r="J29" s="193"/>
      <c r="K29" s="194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25841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202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25847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95" t="s">
        <v>0</v>
      </c>
      <c r="I31" s="197"/>
      <c r="J31" s="197"/>
      <c r="K31" s="196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25858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76" t="s">
        <v>1</v>
      </c>
      <c r="I32" s="193"/>
      <c r="J32" s="193"/>
      <c r="K32" s="194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25859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25871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25874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>
        <f>+'廃棄物事業経費（歳入）'!B35</f>
        <v>0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>
        <f>+'廃棄物事業経費（歳入）'!B36</f>
        <v>0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>
        <f>+'廃棄物事業経費（歳入）'!B37</f>
        <v>0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>
        <f>+'廃棄物事業経費（歳入）'!B38</f>
        <v>0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>
        <f>+'廃棄物事業経費（歳入）'!B39</f>
        <v>0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>
        <f>+'廃棄物事業経費（歳入）'!B40</f>
        <v>0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>
        <f>+'廃棄物事業経費（歳入）'!B41</f>
        <v>0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>
        <f>+'廃棄物事業経費（歳入）'!B42</f>
        <v>0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>
        <f>+'廃棄物事業経費（歳入）'!B43</f>
        <v>0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>
        <f>+'廃棄物事業経費（歳入）'!B44</f>
        <v>0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>
        <f>+'廃棄物事業経費（歳入）'!B45</f>
        <v>0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>
        <f>+'廃棄物事業経費（歳入）'!B46</f>
        <v>0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>
        <f>+'廃棄物事業経費（歳入）'!B47</f>
        <v>0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>
        <f>+'廃棄物事業経費（歳入）'!B48</f>
        <v>0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>
        <f>+'廃棄物事業経費（歳入）'!B49</f>
        <v>0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>
        <f>+'廃棄物事業経費（歳入）'!B50</f>
        <v>0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>
        <f>+'廃棄物事業経費（歳入）'!B51</f>
        <v>0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>
        <f>+'廃棄物事業経費（歳入）'!B52</f>
        <v>0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>
        <f>+'廃棄物事業経費（歳入）'!B53</f>
        <v>0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>
        <f>+'廃棄物事業経費（歳入）'!B54</f>
        <v>0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>
        <f>+'廃棄物事業経費（歳入）'!B55</f>
        <v>0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>
        <f>+'廃棄物事業経費（歳入）'!B56</f>
        <v>0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>
        <f>+'廃棄物事業経費（歳入）'!B57</f>
        <v>0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>
        <f>+'廃棄物事業経費（歳入）'!B58</f>
        <v>0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>
        <f>+'廃棄物事業経費（歳入）'!B59</f>
        <v>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2023-01-27T07:04:43Z</dcterms:modified>
</cp:coreProperties>
</file>