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1" i="2"/>
  <c r="D12" i="2"/>
  <c r="D15" i="2"/>
  <c r="D16" i="2"/>
  <c r="D17" i="2"/>
  <c r="D18" i="2"/>
  <c r="D21" i="2"/>
  <c r="D22" i="2"/>
  <c r="D23" i="2"/>
  <c r="D24" i="2"/>
  <c r="P8" i="1"/>
  <c r="I8" i="1" s="1"/>
  <c r="D8" i="1" s="1"/>
  <c r="P9" i="1"/>
  <c r="I9" i="1" s="1"/>
  <c r="D9" i="1" s="1"/>
  <c r="P10" i="1"/>
  <c r="P11" i="1"/>
  <c r="P12" i="1"/>
  <c r="P13" i="1"/>
  <c r="I13" i="1" s="1"/>
  <c r="D13" i="1" s="1"/>
  <c r="P14" i="1"/>
  <c r="I14" i="1" s="1"/>
  <c r="D14" i="1" s="1"/>
  <c r="P15" i="1"/>
  <c r="I15" i="1" s="1"/>
  <c r="D15" i="1" s="1"/>
  <c r="P16" i="1"/>
  <c r="P17" i="1"/>
  <c r="P18" i="1"/>
  <c r="P19" i="1"/>
  <c r="I19" i="1" s="1"/>
  <c r="D19" i="1" s="1"/>
  <c r="P20" i="1"/>
  <c r="I20" i="1" s="1"/>
  <c r="D20" i="1" s="1"/>
  <c r="P21" i="1"/>
  <c r="I21" i="1" s="1"/>
  <c r="D21" i="1" s="1"/>
  <c r="P22" i="1"/>
  <c r="P23" i="1"/>
  <c r="P24" i="1"/>
  <c r="P25" i="1"/>
  <c r="I25" i="1" s="1"/>
  <c r="D25" i="1" s="1"/>
  <c r="P26" i="1"/>
  <c r="I26" i="1" s="1"/>
  <c r="D26" i="1" s="1"/>
  <c r="I10" i="1"/>
  <c r="D10" i="1" s="1"/>
  <c r="I11" i="1"/>
  <c r="D11" i="1" s="1"/>
  <c r="I12" i="1"/>
  <c r="D12" i="1" s="1"/>
  <c r="I16" i="1"/>
  <c r="D16" i="1" s="1"/>
  <c r="I17" i="1"/>
  <c r="D17" i="1" s="1"/>
  <c r="I18" i="1"/>
  <c r="D18" i="1" s="1"/>
  <c r="I22" i="1"/>
  <c r="D22" i="1" s="1"/>
  <c r="I23" i="1"/>
  <c r="D23" i="1" s="1"/>
  <c r="I24" i="1"/>
  <c r="D2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L17" i="1" l="1"/>
  <c r="J17" i="1"/>
  <c r="T17" i="1"/>
  <c r="F17" i="1"/>
  <c r="N17" i="1"/>
  <c r="N25" i="1"/>
  <c r="L25" i="1"/>
  <c r="J25" i="1"/>
  <c r="T25" i="1"/>
  <c r="F25" i="1"/>
  <c r="N19" i="1"/>
  <c r="L19" i="1"/>
  <c r="J19" i="1"/>
  <c r="T19" i="1"/>
  <c r="F19" i="1"/>
  <c r="N13" i="1"/>
  <c r="L13" i="1"/>
  <c r="J13" i="1"/>
  <c r="T13" i="1"/>
  <c r="F13" i="1"/>
  <c r="J16" i="1"/>
  <c r="F16" i="1"/>
  <c r="T16" i="1"/>
  <c r="N16" i="1"/>
  <c r="L16" i="1"/>
  <c r="J24" i="1"/>
  <c r="T24" i="1"/>
  <c r="F24" i="1"/>
  <c r="N24" i="1"/>
  <c r="L24" i="1"/>
  <c r="L12" i="1"/>
  <c r="J12" i="1"/>
  <c r="T12" i="1"/>
  <c r="F12" i="1"/>
  <c r="N12" i="1"/>
  <c r="L23" i="1"/>
  <c r="J23" i="1"/>
  <c r="T23" i="1"/>
  <c r="F23" i="1"/>
  <c r="N23" i="1"/>
  <c r="J11" i="1"/>
  <c r="T11" i="1"/>
  <c r="F11" i="1"/>
  <c r="N11" i="1"/>
  <c r="L11" i="1"/>
  <c r="F22" i="1"/>
  <c r="T22" i="1"/>
  <c r="N22" i="1"/>
  <c r="L22" i="1"/>
  <c r="J22" i="1"/>
  <c r="T10" i="1"/>
  <c r="N10" i="1"/>
  <c r="L10" i="1"/>
  <c r="J10" i="1"/>
  <c r="F10" i="1"/>
  <c r="T21" i="1"/>
  <c r="N21" i="1"/>
  <c r="L21" i="1"/>
  <c r="J21" i="1"/>
  <c r="F21" i="1"/>
  <c r="F15" i="1"/>
  <c r="T15" i="1"/>
  <c r="N15" i="1"/>
  <c r="L15" i="1"/>
  <c r="J15" i="1"/>
  <c r="T9" i="1"/>
  <c r="F9" i="1"/>
  <c r="N9" i="1"/>
  <c r="L9" i="1"/>
  <c r="J9" i="1"/>
  <c r="L18" i="1"/>
  <c r="J18" i="1"/>
  <c r="T18" i="1"/>
  <c r="F18" i="1"/>
  <c r="N18" i="1"/>
  <c r="N26" i="1"/>
  <c r="L26" i="1"/>
  <c r="J26" i="1"/>
  <c r="T26" i="1"/>
  <c r="F26" i="1"/>
  <c r="T20" i="1"/>
  <c r="F20" i="1"/>
  <c r="N20" i="1"/>
  <c r="L20" i="1"/>
  <c r="J20" i="1"/>
  <c r="N14" i="1"/>
  <c r="L14" i="1"/>
  <c r="J14" i="1"/>
  <c r="T14" i="1"/>
  <c r="F14" i="1"/>
  <c r="F8" i="1"/>
  <c r="N8" i="1"/>
  <c r="L8" i="1"/>
  <c r="J8" i="1"/>
  <c r="T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<sst xmlns="http://schemas.openxmlformats.org/spreadsheetml/2006/main" count="665" uniqueCount="300">
  <si>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</si>
  <si>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</si>
  <si>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</si>
  <si>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</si>
  <si>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</si>
  <si>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</si>
  <si>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</si>
  <si>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</si>
  <si>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</si>
  <si>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</si>
  <si>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</si>
  <si>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</si>
  <si>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</si>
  <si>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</si>
  <si>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</si>
  <si>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</si>
  <si>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</si>
  <si>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</si>
  <si>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</si>
  <si>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</si>
  <si>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</si>
  <si>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</si>
  <si>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</si>
  <si>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</si>
  <si>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</si>
  <si>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</si>
  <si>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</si>
  <si>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</si>
  <si>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</si>
  <si>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</si>
  <si>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</si>
  <si>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</si>
  <si>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</si>
  <si>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</si>
  <si>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</si>
  <si>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</si>
  <si>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</si>
  <si>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</si>
  <si>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</si>
  <si>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</si>
  <si>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</si>
  <si>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</si>
  <si>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</si>
  <si>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</si>
  <si>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</si>
  <si>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</si>
  <si>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</si>
  <si>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</si>
  <si>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</si>
  <si>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</si>
  <si>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</si>
  <si>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</si>
  <si>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</si>
  <si>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</si>
  <si>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</si>
  <si>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</si>
  <si>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</si>
  <si>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</si>
  <si>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</si>
  <si>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</si>
  <si>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</si>
  <si>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</si>
  <si>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</si>
  <si>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</si>
  <si>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</si>
  <si>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</si>
  <si>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</si>
  <si>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</si>
  <si>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</si>
  <si>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</si>
  <si>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</si>
  <si>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</si>
  <si>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</si>
  <si>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</si>
  <si>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</si>
  <si>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</si>
  <si>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</si>
  <si>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</si>
  <si>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</si>
  <si>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</si>
  <si>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</si>
  <si>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</si>
  <si>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</si>
  <si>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</si>
  <si>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</si>
  <si>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</si>
  <si>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</si>
  <si>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</si>
  <si>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</si>
  <si>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</si>
  <si>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</si>
  <si>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</si>
  <si>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</si>
  <si>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</si>
  <si>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</si>
  <si>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</si>
  <si>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</si>
  <si>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</si>
  <si>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</si>
  <si>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</si>
  <si>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</si>
  <si>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</si>
  <si>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</si>
  <si>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</si>
  <si>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</si>
  <si>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</si>
  <si>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</si>
  <si>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</si>
  <si>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</si>
  <si>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</si>
  <si>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</si>
  <si>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</si>
  <si>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</si>
  <si>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</si>
  <si>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</si>
  <si>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</si>
  <si>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</si>
  <si>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</si>
  <si>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</si>
  <si>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</si>
  <si>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</si>
  <si>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</si>
  <si>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</si>
  <si>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</si>
  <si>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</si>
  <si>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</si>
  <si>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</si>
  <si>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</si>
  <si>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</si>
  <si>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</si>
  <si>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</si>
  <si>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</si>
  <si>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</si>
  <si>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</si>
  <si>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</si>
  <si>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</si>
  <si>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</si>
  <si>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</si>
  <si>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</si>
  <si>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</si>
  <si>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</si>
  <si>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</si>
  <si>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</si>
  <si>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</si>
  <si>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</si>
  <si>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</si>
  <si>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</si>
  <si>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</si>
  <si>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</si>
  <si>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</si>
  <si>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</si>
  <si>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</si>
  <si>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</si>
  <si>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</si>
  <si>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</si>
  <si>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</si>
  <si>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</si>
  <si>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</si>
  <si>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</si>
  <si>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</si>
  <si>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</si>
  <si>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</si>
  <si>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</si>
  <si>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</si>
  <si>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</si>
  <si>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</si>
  <si>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</si>
  <si>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</si>
  <si>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</si>
  <si>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</si>
  <si>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</si>
  <si>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</si>
  <si>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</si>
  <si>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</si>
  <si>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</si>
  <si>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</si>
  <si>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</si>
  <si>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</si>
  <si>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</si>
  <si>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</si>
  <si>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</si>
  <si>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</si>
  <si>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</si>
  <si>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</si>
  <si>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</si>
  <si>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</si>
  <si>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</si>
  <si>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</si>
  <si>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</si>
  <si>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</si>
  <si>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</si>
  <si>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</si>
  <si>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</si>
  <si>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</si>
  <si>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</si>
  <si>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</si>
  <si>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</si>
  <si>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</si>
  <si>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</si>
  <si>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</si>
  <si>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</si>
  <si>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</si>
  <si>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</si>
  <si>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</si>
  <si>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</si>
  <si>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</si>
  <si>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</si>
  <si>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</si>
  <si>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</si>
  <si>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</si>
  <si>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</si>
  <si>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</si>
  <si>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</si>
  <si>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</si>
  <si>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</si>
  <si>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</si>
  <si>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</si>
  <si>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</si>
  <si>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</si>
  <si>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</si>
  <si>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</si>
  <si>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</si>
  <si>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</si>
  <si>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</si>
  <si>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</si>
  <si>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</si>
  <si>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</si>
  <si>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</si>
  <si>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</si>
  <si>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</si>
  <si>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</si>
  <si>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</si>
  <si>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</si>
  <si>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</si>
  <si>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</si>
  <si>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</si>
  <si>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</si>
  <si>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</si>
  <si>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</si>
  <si>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</si>
  <si>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</si>
  <si>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</si>
  <si>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</si>
  <si>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</si>
  <si>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</si>
  <si>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</si>
  <si>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</si>
  <si>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</si>
  <si>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</si>
  <si>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</si>
  <si>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</si>
  <si>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</si>
  <si>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</si>
  <si>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</si>
  <si>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</si>
  <si>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</si>
  <si>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</si>
  <si>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25000</t>
  </si>
  <si>
    <t>水洗化人口等（令和3年度実績）</t>
    <phoneticPr fontId="3"/>
  </si>
  <si>
    <t>し尿処理の状況（令和3年度実績）</t>
    <phoneticPr fontId="3"/>
  </si>
  <si>
    <t>25201</t>
  </si>
  <si>
    <t>大津市</t>
  </si>
  <si>
    <t/>
  </si>
  <si>
    <t>○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</si>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</sst>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29</v>
      </c>
      <c r="B7" s="127" t="s">
        <v>257</v>
      </c>
      <c r="C7" s="107" t="s">
        <v>199</v>
      </c>
      <c r="D7" s="108">
        <f>+SUM(E7,+I7)</f>
        <v>1415655</v>
      </c>
      <c r="E7" s="108">
        <f>+SUM(G7+H7)</f>
        <v>38907</v>
      </c>
      <c r="F7" s="109">
        <f>IF(D7&gt;0,E7/D7*100,"-")</f>
        <v>2.7483391080453923</v>
      </c>
      <c r="G7" s="108">
        <f>SUM(G$8:G$207)</f>
        <v>37658</v>
      </c>
      <c r="H7" s="108">
        <f>SUM(H$8:H$207)</f>
        <v>1249</v>
      </c>
      <c r="I7" s="108">
        <f>+SUM(K7,+M7,O7+P7)</f>
        <v>1376748</v>
      </c>
      <c r="J7" s="109">
        <f>IF(D7&gt;0,I7/D7*100,"-")</f>
        <v>97.2516608919546</v>
      </c>
      <c r="K7" s="108">
        <f>SUM(K$8:K$207)</f>
        <v>1233893</v>
      </c>
      <c r="L7" s="109">
        <f>IF(D7&gt;0,K7/D7*100,"-")</f>
        <v>87.160572314582296</v>
      </c>
      <c r="M7" s="108">
        <f>SUM(M$8:M$207)</f>
        <v>0</v>
      </c>
      <c r="N7" s="109">
        <f>IF(D7&gt;0,M7/D7*100,"-")</f>
        <v>0</v>
      </c>
      <c r="O7" s="106">
        <f>SUM(O$8:O$207)</f>
        <v>62739</v>
      </c>
      <c r="P7" s="108">
        <f>SUM(Q7:S7)</f>
        <v>80116</v>
      </c>
      <c r="Q7" s="108">
        <f>SUM(Q$8:Q$207)</f>
        <v>21172</v>
      </c>
      <c r="R7" s="108">
        <f>SUM(R$8:R$207)</f>
        <v>55340</v>
      </c>
      <c r="S7" s="108">
        <f>SUM(S$8:S$207)</f>
        <v>3604</v>
      </c>
      <c r="T7" s="109">
        <f>IF(D7&gt;0,P7/D7*100,"-")</f>
        <v>5.6592884565801693</v>
      </c>
      <c r="U7" s="108">
        <f>SUM(U$8:U$207)</f>
        <v>30191</v>
      </c>
      <c r="V7" s="110">
        <f t="shared" ref="V7:AC7" si="0">COUNTIF(V$8:V$207,"○")</f>
        <v>19</v>
      </c>
      <c r="W7" s="110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9</v>
      </c>
      <c r="AA7" s="110">
        <f t="shared" si="0"/>
        <v>0</v>
      </c>
      <c r="AB7" s="110">
        <f t="shared" si="0"/>
        <v>1</v>
      </c>
      <c r="AC7" s="110">
        <f t="shared" si="0"/>
        <v>9</v>
      </c>
      <c r="AD7" s="205"/>
      <c r="AE7" s="205"/>
    </row>
    <row r="8" spans="1:31" s="103" customFormat="1" ht="13.5" customHeight="1">
      <c r="A8" s="99" t="s">
        <v>29</v>
      </c>
      <c r="B8" s="100" t="s">
        <v>260</v>
      </c>
      <c r="C8" s="99" t="s">
        <v>261</v>
      </c>
      <c r="D8" s="101">
        <f>+SUM(E8,+I8)</f>
        <v>343991</v>
      </c>
      <c r="E8" s="101">
        <f>+SUM(G8+H8)</f>
        <v>4957</v>
      </c>
      <c r="F8" s="125">
        <f>IF(D8&gt;0,E8/D8*100,"-")</f>
        <v>1.4410260733565705</v>
      </c>
      <c r="G8" s="101">
        <v>4891</v>
      </c>
      <c r="H8" s="101">
        <v>66</v>
      </c>
      <c r="I8" s="101">
        <f>+SUM(K8,+M8,O8+P8)</f>
        <v>339034</v>
      </c>
      <c r="J8" s="102">
        <f>IF(D8&gt;0,I8/D8*100,"-")</f>
        <v>98.558973926643432</v>
      </c>
      <c r="K8" s="101">
        <v>332703</v>
      </c>
      <c r="L8" s="102">
        <f>IF(D8&gt;0,K8/D8*100,"-")</f>
        <v>96.718518798456927</v>
      </c>
      <c r="M8" s="101">
        <v>0</v>
      </c>
      <c r="N8" s="102">
        <f>IF(D8&gt;0,M8/D8*100,"-")</f>
        <v>0</v>
      </c>
      <c r="O8" s="123">
        <v>0</v>
      </c>
      <c r="P8" s="101">
        <f>SUM(Q8:S8)</f>
        <v>6331</v>
      </c>
      <c r="Q8" s="101">
        <v>3126</v>
      </c>
      <c r="R8" s="101">
        <v>3205</v>
      </c>
      <c r="S8" s="101">
        <v>0</v>
      </c>
      <c r="T8" s="102">
        <f>IF(D8&gt;0,P8/D8*100,"-")</f>
        <v>1.8404551281864932</v>
      </c>
      <c r="U8" s="101">
        <v>4487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29</v>
      </c>
      <c r="B9" s="100" t="s">
        <v>264</v>
      </c>
      <c r="C9" s="99" t="s">
        <v>265</v>
      </c>
      <c r="D9" s="101">
        <f>+SUM(E9,+I9)</f>
        <v>111972</v>
      </c>
      <c r="E9" s="101">
        <f>+SUM(G9+H9)</f>
        <v>3895</v>
      </c>
      <c r="F9" s="125">
        <f>IF(D9&gt;0,E9/D9*100,"-")</f>
        <v>3.4785482084806918</v>
      </c>
      <c r="G9" s="101">
        <v>3145</v>
      </c>
      <c r="H9" s="101">
        <v>750</v>
      </c>
      <c r="I9" s="101">
        <f>+SUM(K9,+M9,O9+P9)</f>
        <v>108077</v>
      </c>
      <c r="J9" s="102">
        <f>IF(D9&gt;0,I9/D9*100,"-")</f>
        <v>96.521451791519311</v>
      </c>
      <c r="K9" s="101">
        <v>87496</v>
      </c>
      <c r="L9" s="102">
        <f>IF(D9&gt;0,K9/D9*100,"-")</f>
        <v>78.140963812381671</v>
      </c>
      <c r="M9" s="101">
        <v>0</v>
      </c>
      <c r="N9" s="102">
        <f>IF(D9&gt;0,M9/D9*100,"-")</f>
        <v>0</v>
      </c>
      <c r="O9" s="123">
        <v>4007</v>
      </c>
      <c r="P9" s="101">
        <f>SUM(Q9:S9)</f>
        <v>16574</v>
      </c>
      <c r="Q9" s="101">
        <v>6676</v>
      </c>
      <c r="R9" s="101">
        <v>9898</v>
      </c>
      <c r="S9" s="101">
        <v>0</v>
      </c>
      <c r="T9" s="102">
        <f>IF(D9&gt;0,P9/D9*100,"-")</f>
        <v>14.801914764405389</v>
      </c>
      <c r="U9" s="101">
        <v>0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29</v>
      </c>
      <c r="B10" s="100" t="s">
        <v>266</v>
      </c>
      <c r="C10" s="99" t="s">
        <v>267</v>
      </c>
      <c r="D10" s="101">
        <f>+SUM(E10,+I10)</f>
        <v>116087</v>
      </c>
      <c r="E10" s="101">
        <f>+SUM(G10+H10)</f>
        <v>3627</v>
      </c>
      <c r="F10" s="125">
        <f>IF(D10&gt;0,E10/D10*100,"-")</f>
        <v>3.1243808522918153</v>
      </c>
      <c r="G10" s="101">
        <v>3337</v>
      </c>
      <c r="H10" s="101">
        <v>290</v>
      </c>
      <c r="I10" s="101">
        <f>+SUM(K10,+M10,O10+P10)</f>
        <v>112460</v>
      </c>
      <c r="J10" s="102">
        <f>IF(D10&gt;0,I10/D10*100,"-")</f>
        <v>96.875619147708179</v>
      </c>
      <c r="K10" s="101">
        <v>90544</v>
      </c>
      <c r="L10" s="102">
        <f>IF(D10&gt;0,K10/D10*100,"-")</f>
        <v>77.996674907612402</v>
      </c>
      <c r="M10" s="101">
        <v>0</v>
      </c>
      <c r="N10" s="102">
        <f>IF(D10&gt;0,M10/D10*100,"-")</f>
        <v>0</v>
      </c>
      <c r="O10" s="123">
        <v>18795</v>
      </c>
      <c r="P10" s="101">
        <f>SUM(Q10:S10)</f>
        <v>3121</v>
      </c>
      <c r="Q10" s="101">
        <v>1799</v>
      </c>
      <c r="R10" s="101">
        <v>1322</v>
      </c>
      <c r="S10" s="101">
        <v>0</v>
      </c>
      <c r="T10" s="102">
        <f>IF(D10&gt;0,P10/D10*100,"-")</f>
        <v>2.6885008657300129</v>
      </c>
      <c r="U10" s="101">
        <v>3763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29</v>
      </c>
      <c r="B11" s="100" t="s">
        <v>268</v>
      </c>
      <c r="C11" s="99" t="s">
        <v>269</v>
      </c>
      <c r="D11" s="101">
        <f>+SUM(E11,+I11)</f>
        <v>82220</v>
      </c>
      <c r="E11" s="101">
        <f>+SUM(G11+H11)</f>
        <v>3484</v>
      </c>
      <c r="F11" s="125">
        <f>IF(D11&gt;0,E11/D11*100,"-")</f>
        <v>4.2374118219411336</v>
      </c>
      <c r="G11" s="101">
        <v>3484</v>
      </c>
      <c r="H11" s="101">
        <v>0</v>
      </c>
      <c r="I11" s="101">
        <f>+SUM(K11,+M11,O11+P11)</f>
        <v>78736</v>
      </c>
      <c r="J11" s="102">
        <f>IF(D11&gt;0,I11/D11*100,"-")</f>
        <v>95.762588178058877</v>
      </c>
      <c r="K11" s="101">
        <v>61564</v>
      </c>
      <c r="L11" s="102">
        <f>IF(D11&gt;0,K11/D11*100,"-")</f>
        <v>74.877158842130868</v>
      </c>
      <c r="M11" s="101">
        <v>0</v>
      </c>
      <c r="N11" s="102">
        <f>IF(D11&gt;0,M11/D11*100,"-")</f>
        <v>0</v>
      </c>
      <c r="O11" s="123">
        <v>586</v>
      </c>
      <c r="P11" s="101">
        <f>SUM(Q11:S11)</f>
        <v>16586</v>
      </c>
      <c r="Q11" s="101">
        <v>1186</v>
      </c>
      <c r="R11" s="101">
        <v>15400</v>
      </c>
      <c r="S11" s="101">
        <v>0</v>
      </c>
      <c r="T11" s="102">
        <f>IF(D11&gt;0,P11/D11*100,"-")</f>
        <v>20.172707370469471</v>
      </c>
      <c r="U11" s="101">
        <v>1605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29</v>
      </c>
      <c r="B12" s="100" t="s">
        <v>270</v>
      </c>
      <c r="C12" s="99" t="s">
        <v>271</v>
      </c>
      <c r="D12" s="101">
        <f>+SUM(E12,+I12)</f>
        <v>137266</v>
      </c>
      <c r="E12" s="101">
        <f>+SUM(G12+H12)</f>
        <v>722</v>
      </c>
      <c r="F12" s="125">
        <f>IF(D12&gt;0,E12/D12*100,"-")</f>
        <v>0.52598604170005681</v>
      </c>
      <c r="G12" s="101">
        <v>722</v>
      </c>
      <c r="H12" s="101">
        <v>0</v>
      </c>
      <c r="I12" s="101">
        <f>+SUM(K12,+M12,O12+P12)</f>
        <v>136544</v>
      </c>
      <c r="J12" s="102">
        <f>IF(D12&gt;0,I12/D12*100,"-")</f>
        <v>99.474013958299949</v>
      </c>
      <c r="K12" s="101">
        <v>134709</v>
      </c>
      <c r="L12" s="102">
        <f>IF(D12&gt;0,K12/D12*100,"-")</f>
        <v>98.137193478355883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1835</v>
      </c>
      <c r="Q12" s="101">
        <v>513</v>
      </c>
      <c r="R12" s="101">
        <v>1322</v>
      </c>
      <c r="S12" s="101">
        <v>0</v>
      </c>
      <c r="T12" s="102">
        <f>IF(D12&gt;0,P12/D12*100,"-")</f>
        <v>1.3368204799440504</v>
      </c>
      <c r="U12" s="101">
        <v>2928</v>
      </c>
      <c r="V12" s="99" t="s">
        <v>263</v>
      </c>
      <c r="W12" s="99"/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29</v>
      </c>
      <c r="B13" s="100" t="s">
        <v>272</v>
      </c>
      <c r="C13" s="99" t="s">
        <v>273</v>
      </c>
      <c r="D13" s="101">
        <f>+SUM(E13,+I13)</f>
        <v>84775</v>
      </c>
      <c r="E13" s="101">
        <f>+SUM(G13+H13)</f>
        <v>1386</v>
      </c>
      <c r="F13" s="125">
        <f>IF(D13&gt;0,E13/D13*100,"-")</f>
        <v>1.6349159539958715</v>
      </c>
      <c r="G13" s="101">
        <v>1373</v>
      </c>
      <c r="H13" s="101">
        <v>13</v>
      </c>
      <c r="I13" s="101">
        <f>+SUM(K13,+M13,O13+P13)</f>
        <v>83389</v>
      </c>
      <c r="J13" s="102">
        <f>IF(D13&gt;0,I13/D13*100,"-")</f>
        <v>98.365084046004128</v>
      </c>
      <c r="K13" s="101">
        <v>81371</v>
      </c>
      <c r="L13" s="102">
        <f>IF(D13&gt;0,K13/D13*100,"-")</f>
        <v>95.984665290474794</v>
      </c>
      <c r="M13" s="101">
        <v>0</v>
      </c>
      <c r="N13" s="102">
        <f>IF(D13&gt;0,M13/D13*100,"-")</f>
        <v>0</v>
      </c>
      <c r="O13" s="123">
        <v>949</v>
      </c>
      <c r="P13" s="101">
        <f>SUM(Q13:S13)</f>
        <v>1069</v>
      </c>
      <c r="Q13" s="101">
        <v>272</v>
      </c>
      <c r="R13" s="101">
        <v>430</v>
      </c>
      <c r="S13" s="101">
        <v>367</v>
      </c>
      <c r="T13" s="102">
        <f>IF(D13&gt;0,P13/D13*100,"-")</f>
        <v>1.2609849601887348</v>
      </c>
      <c r="U13" s="101">
        <v>1069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29</v>
      </c>
      <c r="B14" s="100" t="s">
        <v>274</v>
      </c>
      <c r="C14" s="99" t="s">
        <v>275</v>
      </c>
      <c r="D14" s="101">
        <f>+SUM(E14,+I14)</f>
        <v>70312</v>
      </c>
      <c r="E14" s="101">
        <f>+SUM(G14+H14)</f>
        <v>307</v>
      </c>
      <c r="F14" s="125">
        <f>IF(D14&gt;0,E14/D14*100,"-")</f>
        <v>0.43662532711343727</v>
      </c>
      <c r="G14" s="101">
        <v>307</v>
      </c>
      <c r="H14" s="101">
        <v>0</v>
      </c>
      <c r="I14" s="101">
        <f>+SUM(K14,+M14,O14+P14)</f>
        <v>70005</v>
      </c>
      <c r="J14" s="102">
        <f>IF(D14&gt;0,I14/D14*100,"-")</f>
        <v>99.563374672886567</v>
      </c>
      <c r="K14" s="101">
        <v>69325</v>
      </c>
      <c r="L14" s="102">
        <f>IF(D14&gt;0,K14/D14*100,"-")</f>
        <v>98.596256684491976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680</v>
      </c>
      <c r="Q14" s="101">
        <v>236</v>
      </c>
      <c r="R14" s="101">
        <v>444</v>
      </c>
      <c r="S14" s="101">
        <v>0</v>
      </c>
      <c r="T14" s="102">
        <f>IF(D14&gt;0,P14/D14*100,"-")</f>
        <v>0.96711798839458418</v>
      </c>
      <c r="U14" s="101">
        <v>1397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29</v>
      </c>
      <c r="B15" s="100" t="s">
        <v>276</v>
      </c>
      <c r="C15" s="99" t="s">
        <v>277</v>
      </c>
      <c r="D15" s="101">
        <f>+SUM(E15,+I15)</f>
        <v>89619</v>
      </c>
      <c r="E15" s="101">
        <f>+SUM(G15+H15)</f>
        <v>5983</v>
      </c>
      <c r="F15" s="125">
        <f>IF(D15&gt;0,E15/D15*100,"-")</f>
        <v>6.6760396790859087</v>
      </c>
      <c r="G15" s="101">
        <v>5983</v>
      </c>
      <c r="H15" s="101">
        <v>0</v>
      </c>
      <c r="I15" s="101">
        <f>+SUM(K15,+M15,O15+P15)</f>
        <v>83636</v>
      </c>
      <c r="J15" s="102">
        <f>IF(D15&gt;0,I15/D15*100,"-")</f>
        <v>93.323960320914097</v>
      </c>
      <c r="K15" s="101">
        <v>64502</v>
      </c>
      <c r="L15" s="102">
        <f>IF(D15&gt;0,K15/D15*100,"-")</f>
        <v>71.973577031656234</v>
      </c>
      <c r="M15" s="101">
        <v>0</v>
      </c>
      <c r="N15" s="102">
        <f>IF(D15&gt;0,M15/D15*100,"-")</f>
        <v>0</v>
      </c>
      <c r="O15" s="123">
        <v>7114</v>
      </c>
      <c r="P15" s="101">
        <f>SUM(Q15:S15)</f>
        <v>12020</v>
      </c>
      <c r="Q15" s="101">
        <v>1387</v>
      </c>
      <c r="R15" s="101">
        <v>7396</v>
      </c>
      <c r="S15" s="101">
        <v>3237</v>
      </c>
      <c r="T15" s="102">
        <f>IF(D15&gt;0,P15/D15*100,"-")</f>
        <v>13.412334438009795</v>
      </c>
      <c r="U15" s="101">
        <v>3813</v>
      </c>
      <c r="V15" s="99" t="s">
        <v>263</v>
      </c>
      <c r="W15" s="99"/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29</v>
      </c>
      <c r="B16" s="100" t="s">
        <v>278</v>
      </c>
      <c r="C16" s="99" t="s">
        <v>279</v>
      </c>
      <c r="D16" s="101">
        <f>+SUM(E16,+I16)</f>
        <v>50695</v>
      </c>
      <c r="E16" s="101">
        <f>+SUM(G16+H16)</f>
        <v>533</v>
      </c>
      <c r="F16" s="125">
        <f>IF(D16&gt;0,E16/D16*100,"-")</f>
        <v>1.051385738238485</v>
      </c>
      <c r="G16" s="101">
        <v>513</v>
      </c>
      <c r="H16" s="101">
        <v>20</v>
      </c>
      <c r="I16" s="101">
        <f>+SUM(K16,+M16,O16+P16)</f>
        <v>50162</v>
      </c>
      <c r="J16" s="102">
        <f>IF(D16&gt;0,I16/D16*100,"-")</f>
        <v>98.94861426176152</v>
      </c>
      <c r="K16" s="101">
        <v>49643</v>
      </c>
      <c r="L16" s="102">
        <f>IF(D16&gt;0,K16/D16*100,"-")</f>
        <v>97.924844659236612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519</v>
      </c>
      <c r="Q16" s="101">
        <v>318</v>
      </c>
      <c r="R16" s="101">
        <v>201</v>
      </c>
      <c r="S16" s="101">
        <v>0</v>
      </c>
      <c r="T16" s="102">
        <f>IF(D16&gt;0,P16/D16*100,"-")</f>
        <v>1.0237696025249039</v>
      </c>
      <c r="U16" s="101">
        <v>676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29</v>
      </c>
      <c r="B17" s="100" t="s">
        <v>280</v>
      </c>
      <c r="C17" s="99" t="s">
        <v>281</v>
      </c>
      <c r="D17" s="101">
        <f>+SUM(E17,+I17)</f>
        <v>54442</v>
      </c>
      <c r="E17" s="101">
        <f>+SUM(G17+H17)</f>
        <v>954</v>
      </c>
      <c r="F17" s="125">
        <f>IF(D17&gt;0,E17/D17*100,"-")</f>
        <v>1.7523235737114728</v>
      </c>
      <c r="G17" s="101">
        <v>954</v>
      </c>
      <c r="H17" s="101">
        <v>0</v>
      </c>
      <c r="I17" s="101">
        <f>+SUM(K17,+M17,O17+P17)</f>
        <v>53488</v>
      </c>
      <c r="J17" s="102">
        <f>IF(D17&gt;0,I17/D17*100,"-")</f>
        <v>98.247676426288535</v>
      </c>
      <c r="K17" s="101">
        <v>51263</v>
      </c>
      <c r="L17" s="102">
        <f>IF(D17&gt;0,K17/D17*100,"-")</f>
        <v>94.16075823812497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2225</v>
      </c>
      <c r="Q17" s="101">
        <v>745</v>
      </c>
      <c r="R17" s="101">
        <v>1480</v>
      </c>
      <c r="S17" s="101">
        <v>0</v>
      </c>
      <c r="T17" s="102">
        <f>IF(D17&gt;0,P17/D17*100,"-")</f>
        <v>4.0869181881635503</v>
      </c>
      <c r="U17" s="101">
        <v>3210</v>
      </c>
      <c r="V17" s="99" t="s">
        <v>263</v>
      </c>
      <c r="W17" s="99"/>
      <c r="X17" s="99"/>
      <c r="Y17" s="99"/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29</v>
      </c>
      <c r="B18" s="100" t="s">
        <v>282</v>
      </c>
      <c r="C18" s="99" t="s">
        <v>283</v>
      </c>
      <c r="D18" s="101">
        <f>+SUM(E18,+I18)</f>
        <v>47009</v>
      </c>
      <c r="E18" s="101">
        <f>+SUM(G18+H18)</f>
        <v>2835</v>
      </c>
      <c r="F18" s="125">
        <f>IF(D18&gt;0,E18/D18*100,"-")</f>
        <v>6.0307600672211708</v>
      </c>
      <c r="G18" s="101">
        <v>2725</v>
      </c>
      <c r="H18" s="101">
        <v>110</v>
      </c>
      <c r="I18" s="101">
        <f>+SUM(K18,+M18,O18+P18)</f>
        <v>44174</v>
      </c>
      <c r="J18" s="102">
        <f>IF(D18&gt;0,I18/D18*100,"-")</f>
        <v>93.969239932778819</v>
      </c>
      <c r="K18" s="101">
        <v>35335</v>
      </c>
      <c r="L18" s="102">
        <f>IF(D18&gt;0,K18/D18*100,"-")</f>
        <v>75.166457486864218</v>
      </c>
      <c r="M18" s="101">
        <v>0</v>
      </c>
      <c r="N18" s="102">
        <f>IF(D18&gt;0,M18/D18*100,"-")</f>
        <v>0</v>
      </c>
      <c r="O18" s="123">
        <v>3766</v>
      </c>
      <c r="P18" s="101">
        <f>SUM(Q18:S18)</f>
        <v>5073</v>
      </c>
      <c r="Q18" s="101">
        <v>691</v>
      </c>
      <c r="R18" s="101">
        <v>4382</v>
      </c>
      <c r="S18" s="101">
        <v>0</v>
      </c>
      <c r="T18" s="102">
        <f>IF(D18&gt;0,P18/D18*100,"-")</f>
        <v>10.791550554149206</v>
      </c>
      <c r="U18" s="101">
        <v>507</v>
      </c>
      <c r="V18" s="99" t="s">
        <v>263</v>
      </c>
      <c r="W18" s="99"/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29</v>
      </c>
      <c r="B19" s="100" t="s">
        <v>284</v>
      </c>
      <c r="C19" s="99" t="s">
        <v>285</v>
      </c>
      <c r="D19" s="101">
        <f>+SUM(E19,+I19)</f>
        <v>113215</v>
      </c>
      <c r="E19" s="101">
        <f>+SUM(G19+H19)</f>
        <v>6275</v>
      </c>
      <c r="F19" s="125">
        <f>IF(D19&gt;0,E19/D19*100,"-")</f>
        <v>5.5425517820076848</v>
      </c>
      <c r="G19" s="101">
        <v>6275</v>
      </c>
      <c r="H19" s="101">
        <v>0</v>
      </c>
      <c r="I19" s="101">
        <f>+SUM(K19,+M19,O19+P19)</f>
        <v>106940</v>
      </c>
      <c r="J19" s="102">
        <f>IF(D19&gt;0,I19/D19*100,"-")</f>
        <v>94.457448217992308</v>
      </c>
      <c r="K19" s="101">
        <v>81203</v>
      </c>
      <c r="L19" s="102">
        <f>IF(D19&gt;0,K19/D19*100,"-")</f>
        <v>71.72459479750917</v>
      </c>
      <c r="M19" s="101">
        <v>0</v>
      </c>
      <c r="N19" s="102">
        <f>IF(D19&gt;0,M19/D19*100,"-")</f>
        <v>0</v>
      </c>
      <c r="O19" s="123">
        <v>18998</v>
      </c>
      <c r="P19" s="101">
        <f>SUM(Q19:S19)</f>
        <v>6739</v>
      </c>
      <c r="Q19" s="101">
        <v>1526</v>
      </c>
      <c r="R19" s="101">
        <v>5213</v>
      </c>
      <c r="S19" s="101">
        <v>0</v>
      </c>
      <c r="T19" s="102">
        <f>IF(D19&gt;0,P19/D19*100,"-")</f>
        <v>5.9523914675617196</v>
      </c>
      <c r="U19" s="101">
        <v>4003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29</v>
      </c>
      <c r="B20" s="100" t="s">
        <v>286</v>
      </c>
      <c r="C20" s="99" t="s">
        <v>287</v>
      </c>
      <c r="D20" s="101">
        <f>+SUM(E20,+I20)</f>
        <v>38235</v>
      </c>
      <c r="E20" s="101">
        <f>+SUM(G20+H20)</f>
        <v>222</v>
      </c>
      <c r="F20" s="125">
        <f>IF(D20&gt;0,E20/D20*100,"-")</f>
        <v>0.58061985092193014</v>
      </c>
      <c r="G20" s="101">
        <v>222</v>
      </c>
      <c r="H20" s="101">
        <v>0</v>
      </c>
      <c r="I20" s="101">
        <f>+SUM(K20,+M20,O20+P20)</f>
        <v>38013</v>
      </c>
      <c r="J20" s="102">
        <f>IF(D20&gt;0,I20/D20*100,"-")</f>
        <v>99.41938014907808</v>
      </c>
      <c r="K20" s="101">
        <v>32590</v>
      </c>
      <c r="L20" s="102">
        <f>IF(D20&gt;0,K20/D20*100,"-")</f>
        <v>85.236040277232902</v>
      </c>
      <c r="M20" s="101">
        <v>0</v>
      </c>
      <c r="N20" s="102">
        <f>IF(D20&gt;0,M20/D20*100,"-")</f>
        <v>0</v>
      </c>
      <c r="O20" s="123">
        <v>3282</v>
      </c>
      <c r="P20" s="101">
        <f>SUM(Q20:S20)</f>
        <v>2141</v>
      </c>
      <c r="Q20" s="101">
        <v>847</v>
      </c>
      <c r="R20" s="101">
        <v>1294</v>
      </c>
      <c r="S20" s="101">
        <v>0</v>
      </c>
      <c r="T20" s="102">
        <f>IF(D20&gt;0,P20/D20*100,"-")</f>
        <v>5.5995815352425788</v>
      </c>
      <c r="U20" s="101">
        <v>559</v>
      </c>
      <c r="V20" s="99" t="s">
        <v>263</v>
      </c>
      <c r="W20" s="99"/>
      <c r="X20" s="99"/>
      <c r="Y20" s="99"/>
      <c r="Z20" s="99"/>
      <c r="AA20" s="99"/>
      <c r="AB20" s="99" t="s">
        <v>263</v>
      </c>
      <c r="AC20" s="99"/>
      <c r="AD20" s="206" t="s">
        <v>262</v>
      </c>
      <c r="AE20" s="207"/>
    </row>
    <row r="21" spans="1:31" s="103" customFormat="1" ht="13.5" customHeight="1">
      <c r="A21" s="99" t="s">
        <v>29</v>
      </c>
      <c r="B21" s="100" t="s">
        <v>288</v>
      </c>
      <c r="C21" s="99" t="s">
        <v>289</v>
      </c>
      <c r="D21" s="101">
        <f>+SUM(E21,+I21)</f>
        <v>21136</v>
      </c>
      <c r="E21" s="101">
        <f>+SUM(G21+H21)</f>
        <v>1498</v>
      </c>
      <c r="F21" s="125">
        <f>IF(D21&gt;0,E21/D21*100,"-")</f>
        <v>7.0874337623012877</v>
      </c>
      <c r="G21" s="101">
        <v>1498</v>
      </c>
      <c r="H21" s="101">
        <v>0</v>
      </c>
      <c r="I21" s="101">
        <f>+SUM(K21,+M21,O21+P21)</f>
        <v>19638</v>
      </c>
      <c r="J21" s="102">
        <f>IF(D21&gt;0,I21/D21*100,"-")</f>
        <v>92.912566237698712</v>
      </c>
      <c r="K21" s="101">
        <v>14184</v>
      </c>
      <c r="L21" s="102">
        <f>IF(D21&gt;0,K21/D21*100,"-")</f>
        <v>67.108251324753979</v>
      </c>
      <c r="M21" s="101">
        <v>0</v>
      </c>
      <c r="N21" s="102">
        <f>IF(D21&gt;0,M21/D21*100,"-")</f>
        <v>0</v>
      </c>
      <c r="O21" s="123">
        <v>4164</v>
      </c>
      <c r="P21" s="101">
        <f>SUM(Q21:S21)</f>
        <v>1290</v>
      </c>
      <c r="Q21" s="101">
        <v>217</v>
      </c>
      <c r="R21" s="101">
        <v>1073</v>
      </c>
      <c r="S21" s="101">
        <v>0</v>
      </c>
      <c r="T21" s="102">
        <f>IF(D21&gt;0,P21/D21*100,"-")</f>
        <v>6.1033308099924302</v>
      </c>
      <c r="U21" s="101">
        <v>692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29</v>
      </c>
      <c r="B22" s="100" t="s">
        <v>290</v>
      </c>
      <c r="C22" s="99" t="s">
        <v>291</v>
      </c>
      <c r="D22" s="101">
        <f>+SUM(E22,+I22)</f>
        <v>11780</v>
      </c>
      <c r="E22" s="101">
        <f>+SUM(G22+H22)</f>
        <v>421</v>
      </c>
      <c r="F22" s="125">
        <f>IF(D22&gt;0,E22/D22*100,"-")</f>
        <v>3.5738539898132431</v>
      </c>
      <c r="G22" s="101">
        <v>421</v>
      </c>
      <c r="H22" s="101">
        <v>0</v>
      </c>
      <c r="I22" s="101">
        <f>+SUM(K22,+M22,O22+P22)</f>
        <v>11359</v>
      </c>
      <c r="J22" s="102">
        <f>IF(D22&gt;0,I22/D22*100,"-")</f>
        <v>96.426146010186756</v>
      </c>
      <c r="K22" s="101">
        <v>9213</v>
      </c>
      <c r="L22" s="102">
        <f>IF(D22&gt;0,K22/D22*100,"-")</f>
        <v>78.2088285229202</v>
      </c>
      <c r="M22" s="101">
        <v>0</v>
      </c>
      <c r="N22" s="102">
        <f>IF(D22&gt;0,M22/D22*100,"-")</f>
        <v>0</v>
      </c>
      <c r="O22" s="123">
        <v>732</v>
      </c>
      <c r="P22" s="101">
        <f>SUM(Q22:S22)</f>
        <v>1414</v>
      </c>
      <c r="Q22" s="101">
        <v>195</v>
      </c>
      <c r="R22" s="101">
        <v>1219</v>
      </c>
      <c r="S22" s="101">
        <v>0</v>
      </c>
      <c r="T22" s="102">
        <f>IF(D22&gt;0,P22/D22*100,"-")</f>
        <v>12.00339558573854</v>
      </c>
      <c r="U22" s="101">
        <v>150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29</v>
      </c>
      <c r="B23" s="100" t="s">
        <v>292</v>
      </c>
      <c r="C23" s="99" t="s">
        <v>293</v>
      </c>
      <c r="D23" s="101">
        <f>+SUM(E23,+I23)</f>
        <v>21397</v>
      </c>
      <c r="E23" s="101">
        <f>+SUM(G23+H23)</f>
        <v>436</v>
      </c>
      <c r="F23" s="125">
        <f>IF(D23&gt;0,E23/D23*100,"-")</f>
        <v>2.0376688320792637</v>
      </c>
      <c r="G23" s="101">
        <v>436</v>
      </c>
      <c r="H23" s="101">
        <v>0</v>
      </c>
      <c r="I23" s="101">
        <f>+SUM(K23,+M23,O23+P23)</f>
        <v>20961</v>
      </c>
      <c r="J23" s="102">
        <f>IF(D23&gt;0,I23/D23*100,"-")</f>
        <v>97.962331167920738</v>
      </c>
      <c r="K23" s="101">
        <v>19587</v>
      </c>
      <c r="L23" s="102">
        <f>IF(D23&gt;0,K23/D23*100,"-")</f>
        <v>91.540870215450767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1374</v>
      </c>
      <c r="Q23" s="101">
        <v>802</v>
      </c>
      <c r="R23" s="101">
        <v>572</v>
      </c>
      <c r="S23" s="101">
        <v>0</v>
      </c>
      <c r="T23" s="102">
        <f>IF(D23&gt;0,P23/D23*100,"-")</f>
        <v>6.421460952469972</v>
      </c>
      <c r="U23" s="101">
        <v>994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29</v>
      </c>
      <c r="B24" s="100" t="s">
        <v>294</v>
      </c>
      <c r="C24" s="99" t="s">
        <v>295</v>
      </c>
      <c r="D24" s="101">
        <f>+SUM(E24,+I24)</f>
        <v>7275</v>
      </c>
      <c r="E24" s="101">
        <f>+SUM(G24+H24)</f>
        <v>248</v>
      </c>
      <c r="F24" s="125">
        <f>IF(D24&gt;0,E24/D24*100,"-")</f>
        <v>3.4089347079037804</v>
      </c>
      <c r="G24" s="101">
        <v>248</v>
      </c>
      <c r="H24" s="101">
        <v>0</v>
      </c>
      <c r="I24" s="101">
        <f>+SUM(K24,+M24,O24+P24)</f>
        <v>7027</v>
      </c>
      <c r="J24" s="102">
        <f>IF(D24&gt;0,I24/D24*100,"-")</f>
        <v>96.591065292096218</v>
      </c>
      <c r="K24" s="101">
        <v>6710</v>
      </c>
      <c r="L24" s="102">
        <f>IF(D24&gt;0,K24/D24*100,"-")</f>
        <v>92.233676975945016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317</v>
      </c>
      <c r="Q24" s="101">
        <v>230</v>
      </c>
      <c r="R24" s="101">
        <v>87</v>
      </c>
      <c r="S24" s="101">
        <v>0</v>
      </c>
      <c r="T24" s="102">
        <f>IF(D24&gt;0,P24/D24*100,"-")</f>
        <v>4.3573883161512024</v>
      </c>
      <c r="U24" s="101">
        <v>221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29</v>
      </c>
      <c r="B25" s="100" t="s">
        <v>296</v>
      </c>
      <c r="C25" s="99" t="s">
        <v>297</v>
      </c>
      <c r="D25" s="101">
        <f>+SUM(E25,+I25)</f>
        <v>6711</v>
      </c>
      <c r="E25" s="101">
        <f>+SUM(G25+H25)</f>
        <v>738</v>
      </c>
      <c r="F25" s="125">
        <f>IF(D25&gt;0,E25/D25*100,"-")</f>
        <v>10.996870809119356</v>
      </c>
      <c r="G25" s="101">
        <v>738</v>
      </c>
      <c r="H25" s="101">
        <v>0</v>
      </c>
      <c r="I25" s="101">
        <f>+SUM(K25,+M25,O25+P25)</f>
        <v>5973</v>
      </c>
      <c r="J25" s="102">
        <f>IF(D25&gt;0,I25/D25*100,"-")</f>
        <v>89.003129190880642</v>
      </c>
      <c r="K25" s="101">
        <v>5490</v>
      </c>
      <c r="L25" s="102">
        <f>IF(D25&gt;0,K25/D25*100,"-")</f>
        <v>81.80599016540009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483</v>
      </c>
      <c r="Q25" s="101">
        <v>369</v>
      </c>
      <c r="R25" s="101">
        <v>114</v>
      </c>
      <c r="S25" s="101">
        <v>0</v>
      </c>
      <c r="T25" s="102">
        <f>IF(D25&gt;0,P25/D25*100,"-")</f>
        <v>7.1971390254805545</v>
      </c>
      <c r="U25" s="101">
        <v>74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29</v>
      </c>
      <c r="B26" s="100" t="s">
        <v>298</v>
      </c>
      <c r="C26" s="99" t="s">
        <v>299</v>
      </c>
      <c r="D26" s="101">
        <f>+SUM(E26,+I26)</f>
        <v>7518</v>
      </c>
      <c r="E26" s="101">
        <f>+SUM(G26+H26)</f>
        <v>386</v>
      </c>
      <c r="F26" s="125">
        <f>IF(D26&gt;0,E26/D26*100,"-")</f>
        <v>5.1343442404894919</v>
      </c>
      <c r="G26" s="101">
        <v>386</v>
      </c>
      <c r="H26" s="101">
        <v>0</v>
      </c>
      <c r="I26" s="101">
        <f>+SUM(K26,+M26,O26+P26)</f>
        <v>7132</v>
      </c>
      <c r="J26" s="102">
        <f>IF(D26&gt;0,I26/D26*100,"-")</f>
        <v>94.865655759510503</v>
      </c>
      <c r="K26" s="101">
        <v>6461</v>
      </c>
      <c r="L26" s="102">
        <f>IF(D26&gt;0,K26/D26*100,"-")</f>
        <v>85.940409683426438</v>
      </c>
      <c r="M26" s="101">
        <v>0</v>
      </c>
      <c r="N26" s="102">
        <f>IF(D26&gt;0,M26/D26*100,"-")</f>
        <v>0</v>
      </c>
      <c r="O26" s="123">
        <v>346</v>
      </c>
      <c r="P26" s="101">
        <f>SUM(Q26:S26)</f>
        <v>325</v>
      </c>
      <c r="Q26" s="101">
        <v>37</v>
      </c>
      <c r="R26" s="101">
        <v>288</v>
      </c>
      <c r="S26" s="101">
        <v>0</v>
      </c>
      <c r="T26" s="102">
        <f>IF(D26&gt;0,P26/D26*100,"-")</f>
        <v>4.3229582335727583</v>
      </c>
      <c r="U26" s="101">
        <v>43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6">
    <sortCondition ref="A8:A26"/>
    <sortCondition ref="B8:B26"/>
    <sortCondition ref="C8:C2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滋賀県</v>
      </c>
      <c r="B7" s="105" t="str">
        <f>水洗化人口等!B7</f>
        <v>25000</v>
      </c>
      <c r="C7" s="104" t="s">
        <v>199</v>
      </c>
      <c r="D7" s="106">
        <f>SUM(E7,+H7,+K7)</f>
        <v>154093</v>
      </c>
      <c r="E7" s="106">
        <f>SUM(F7:G7)</f>
        <v>23900</v>
      </c>
      <c r="F7" s="106">
        <f>SUM(F$8:F$207)</f>
        <v>5590</v>
      </c>
      <c r="G7" s="106">
        <f>SUM(G$8:G$207)</f>
        <v>18310</v>
      </c>
      <c r="H7" s="106">
        <f>SUM(I7:J7)</f>
        <v>51562</v>
      </c>
      <c r="I7" s="106">
        <f>SUM(I$8:I$207)</f>
        <v>32957</v>
      </c>
      <c r="J7" s="106">
        <f>SUM(J$8:J$207)</f>
        <v>18605</v>
      </c>
      <c r="K7" s="106">
        <f>SUM(L7:M7)</f>
        <v>78631</v>
      </c>
      <c r="L7" s="106">
        <f>SUM(L$8:L$207)</f>
        <v>2989</v>
      </c>
      <c r="M7" s="106">
        <f>SUM(M$8:M$207)</f>
        <v>75642</v>
      </c>
      <c r="N7" s="106">
        <f>SUM(O7,+V7,+AC7)</f>
        <v>155483</v>
      </c>
      <c r="O7" s="106">
        <f>SUM(P7:U7)</f>
        <v>41536</v>
      </c>
      <c r="P7" s="106">
        <f t="shared" ref="P7:U7" si="0">SUM(P$8:P$207)</f>
        <v>36626</v>
      </c>
      <c r="Q7" s="106">
        <f t="shared" si="0"/>
        <v>0</v>
      </c>
      <c r="R7" s="106">
        <f t="shared" si="0"/>
        <v>0</v>
      </c>
      <c r="S7" s="106">
        <f t="shared" si="0"/>
        <v>1833</v>
      </c>
      <c r="T7" s="106">
        <f t="shared" si="0"/>
        <v>0</v>
      </c>
      <c r="U7" s="106">
        <f t="shared" si="0"/>
        <v>3077</v>
      </c>
      <c r="V7" s="106">
        <f>SUM(W7:AB7)</f>
        <v>112557</v>
      </c>
      <c r="W7" s="106">
        <f t="shared" ref="W7:AB7" si="1">SUM(W$8:W$207)</f>
        <v>103195</v>
      </c>
      <c r="X7" s="106">
        <f t="shared" si="1"/>
        <v>0</v>
      </c>
      <c r="Y7" s="106">
        <f t="shared" si="1"/>
        <v>0</v>
      </c>
      <c r="Z7" s="106">
        <f t="shared" si="1"/>
        <v>2473</v>
      </c>
      <c r="AA7" s="106">
        <f t="shared" si="1"/>
        <v>0</v>
      </c>
      <c r="AB7" s="106">
        <f t="shared" si="1"/>
        <v>6889</v>
      </c>
      <c r="AC7" s="106">
        <f>SUM(AD7:AE7)</f>
        <v>1390</v>
      </c>
      <c r="AD7" s="106">
        <f>SUM(AD$8:AD$207)</f>
        <v>1390</v>
      </c>
      <c r="AE7" s="106">
        <f>SUM(AE$8:AE$207)</f>
        <v>0</v>
      </c>
      <c r="AF7" s="106">
        <f>SUM(AG7:AI7)</f>
        <v>1939</v>
      </c>
      <c r="AG7" s="106">
        <f>SUM(AG$8:AG$207)</f>
        <v>1939</v>
      </c>
      <c r="AH7" s="106">
        <f>SUM(AH$8:AH$207)</f>
        <v>0</v>
      </c>
      <c r="AI7" s="106">
        <f>SUM(AI$8:AI$207)</f>
        <v>0</v>
      </c>
      <c r="AJ7" s="106">
        <f>SUM(AK7:AS7)</f>
        <v>2356</v>
      </c>
      <c r="AK7" s="106">
        <f t="shared" ref="AK7:AS7" si="2">SUM(AK$8:AK$207)</f>
        <v>426</v>
      </c>
      <c r="AL7" s="106">
        <f t="shared" si="2"/>
        <v>0</v>
      </c>
      <c r="AM7" s="106">
        <f t="shared" si="2"/>
        <v>810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107</v>
      </c>
      <c r="AR7" s="106">
        <f t="shared" si="2"/>
        <v>73</v>
      </c>
      <c r="AS7" s="106">
        <f t="shared" si="2"/>
        <v>940</v>
      </c>
      <c r="AT7" s="106">
        <f>SUM(AU7:AY7)</f>
        <v>9</v>
      </c>
      <c r="AU7" s="106">
        <f>SUM(AU$8:AU$207)</f>
        <v>9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77</v>
      </c>
      <c r="BA7" s="106">
        <f>SUM(BA$8:BA$207)</f>
        <v>77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29</v>
      </c>
      <c r="B8" s="111" t="s">
        <v>260</v>
      </c>
      <c r="C8" s="99" t="s">
        <v>261</v>
      </c>
      <c r="D8" s="101">
        <f>SUM(E8,+H8,+K8)</f>
        <v>12641</v>
      </c>
      <c r="E8" s="101">
        <f>SUM(F8:G8)</f>
        <v>0</v>
      </c>
      <c r="F8" s="101">
        <v>0</v>
      </c>
      <c r="G8" s="101">
        <v>0</v>
      </c>
      <c r="H8" s="101">
        <f>SUM(I8:J8)</f>
        <v>2466</v>
      </c>
      <c r="I8" s="101">
        <v>2466</v>
      </c>
      <c r="J8" s="101">
        <v>0</v>
      </c>
      <c r="K8" s="101">
        <f>SUM(L8:M8)</f>
        <v>10175</v>
      </c>
      <c r="L8" s="101">
        <v>2989</v>
      </c>
      <c r="M8" s="101">
        <v>7186</v>
      </c>
      <c r="N8" s="101">
        <f>SUM(O8,+V8,+AC8)</f>
        <v>12715</v>
      </c>
      <c r="O8" s="101">
        <f>SUM(P8:U8)</f>
        <v>5455</v>
      </c>
      <c r="P8" s="101">
        <v>3622</v>
      </c>
      <c r="Q8" s="101">
        <v>0</v>
      </c>
      <c r="R8" s="101">
        <v>0</v>
      </c>
      <c r="S8" s="101">
        <v>1833</v>
      </c>
      <c r="T8" s="101">
        <v>0</v>
      </c>
      <c r="U8" s="101">
        <v>0</v>
      </c>
      <c r="V8" s="101">
        <f>SUM(W8:AB8)</f>
        <v>7186</v>
      </c>
      <c r="W8" s="101">
        <v>4713</v>
      </c>
      <c r="X8" s="101">
        <v>0</v>
      </c>
      <c r="Y8" s="101">
        <v>0</v>
      </c>
      <c r="Z8" s="101">
        <v>2473</v>
      </c>
      <c r="AA8" s="101">
        <v>0</v>
      </c>
      <c r="AB8" s="101">
        <v>0</v>
      </c>
      <c r="AC8" s="101">
        <f>SUM(AD8:AE8)</f>
        <v>74</v>
      </c>
      <c r="AD8" s="101">
        <v>74</v>
      </c>
      <c r="AE8" s="101">
        <v>0</v>
      </c>
      <c r="AF8" s="101">
        <f>SUM(AG8:AI8)</f>
        <v>169</v>
      </c>
      <c r="AG8" s="101">
        <v>169</v>
      </c>
      <c r="AH8" s="101">
        <v>0</v>
      </c>
      <c r="AI8" s="101">
        <v>0</v>
      </c>
      <c r="AJ8" s="101">
        <f>SUM(AK8:AS8)</f>
        <v>277</v>
      </c>
      <c r="AK8" s="101">
        <v>115</v>
      </c>
      <c r="AL8" s="101">
        <v>0</v>
      </c>
      <c r="AM8" s="101">
        <v>3</v>
      </c>
      <c r="AN8" s="101">
        <v>0</v>
      </c>
      <c r="AO8" s="101">
        <v>0</v>
      </c>
      <c r="AP8" s="101">
        <v>0</v>
      </c>
      <c r="AQ8" s="101">
        <v>0</v>
      </c>
      <c r="AR8" s="101">
        <v>3</v>
      </c>
      <c r="AS8" s="101">
        <v>156</v>
      </c>
      <c r="AT8" s="101">
        <f>SUM(AU8:AY8)</f>
        <v>7</v>
      </c>
      <c r="AU8" s="101">
        <v>7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29</v>
      </c>
      <c r="B9" s="111" t="s">
        <v>264</v>
      </c>
      <c r="C9" s="99" t="s">
        <v>265</v>
      </c>
      <c r="D9" s="101">
        <f>SUM(E9,+H9,+K9)</f>
        <v>20131</v>
      </c>
      <c r="E9" s="101">
        <f>SUM(F9:G9)</f>
        <v>0</v>
      </c>
      <c r="F9" s="101">
        <v>0</v>
      </c>
      <c r="G9" s="101">
        <v>0</v>
      </c>
      <c r="H9" s="101">
        <f>SUM(I9:J9)</f>
        <v>4989</v>
      </c>
      <c r="I9" s="101">
        <v>4989</v>
      </c>
      <c r="J9" s="101">
        <v>0</v>
      </c>
      <c r="K9" s="101">
        <f>SUM(L9:M9)</f>
        <v>15142</v>
      </c>
      <c r="L9" s="101">
        <v>0</v>
      </c>
      <c r="M9" s="101">
        <v>15142</v>
      </c>
      <c r="N9" s="101">
        <f>SUM(O9,+V9,+AC9)</f>
        <v>21067</v>
      </c>
      <c r="O9" s="101">
        <f>SUM(P9:U9)</f>
        <v>4989</v>
      </c>
      <c r="P9" s="101">
        <v>4989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15142</v>
      </c>
      <c r="W9" s="101">
        <v>15142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936</v>
      </c>
      <c r="AD9" s="101">
        <v>936</v>
      </c>
      <c r="AE9" s="101">
        <v>0</v>
      </c>
      <c r="AF9" s="101">
        <f>SUM(AG9:AI9)</f>
        <v>807</v>
      </c>
      <c r="AG9" s="101">
        <v>807</v>
      </c>
      <c r="AH9" s="101">
        <v>0</v>
      </c>
      <c r="AI9" s="101">
        <v>0</v>
      </c>
      <c r="AJ9" s="101">
        <f>SUM(AK9:AS9)</f>
        <v>807</v>
      </c>
      <c r="AK9" s="101">
        <v>0</v>
      </c>
      <c r="AL9" s="101">
        <v>0</v>
      </c>
      <c r="AM9" s="101">
        <v>807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29</v>
      </c>
      <c r="B10" s="111" t="s">
        <v>266</v>
      </c>
      <c r="C10" s="99" t="s">
        <v>267</v>
      </c>
      <c r="D10" s="101">
        <f>SUM(E10,+H10,+K10)</f>
        <v>17295</v>
      </c>
      <c r="E10" s="101">
        <f>SUM(F10:G10)</f>
        <v>0</v>
      </c>
      <c r="F10" s="101">
        <v>0</v>
      </c>
      <c r="G10" s="101">
        <v>0</v>
      </c>
      <c r="H10" s="101">
        <f>SUM(I10:J10)</f>
        <v>2459</v>
      </c>
      <c r="I10" s="101">
        <v>2459</v>
      </c>
      <c r="J10" s="101">
        <v>0</v>
      </c>
      <c r="K10" s="101">
        <f>SUM(L10:M10)</f>
        <v>14836</v>
      </c>
      <c r="L10" s="101">
        <v>0</v>
      </c>
      <c r="M10" s="101">
        <v>14836</v>
      </c>
      <c r="N10" s="101">
        <f>SUM(O10,+V10,+AC10)</f>
        <v>17530</v>
      </c>
      <c r="O10" s="101">
        <f>SUM(P10:U10)</f>
        <v>2459</v>
      </c>
      <c r="P10" s="101">
        <v>2459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14836</v>
      </c>
      <c r="W10" s="101">
        <v>14836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235</v>
      </c>
      <c r="AD10" s="101">
        <v>235</v>
      </c>
      <c r="AE10" s="101">
        <v>0</v>
      </c>
      <c r="AF10" s="101">
        <f>SUM(AG10:AI10)</f>
        <v>141</v>
      </c>
      <c r="AG10" s="101">
        <v>141</v>
      </c>
      <c r="AH10" s="101">
        <v>0</v>
      </c>
      <c r="AI10" s="101">
        <v>0</v>
      </c>
      <c r="AJ10" s="101">
        <f>SUM(AK10:AS10)</f>
        <v>141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58</v>
      </c>
      <c r="AS10" s="101">
        <v>83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4</v>
      </c>
      <c r="BA10" s="101">
        <v>4</v>
      </c>
      <c r="BB10" s="101">
        <v>0</v>
      </c>
      <c r="BC10" s="101">
        <v>0</v>
      </c>
    </row>
    <row r="11" spans="1:55" s="103" customFormat="1" ht="13.5" customHeight="1">
      <c r="A11" s="113" t="s">
        <v>29</v>
      </c>
      <c r="B11" s="111" t="s">
        <v>268</v>
      </c>
      <c r="C11" s="99" t="s">
        <v>269</v>
      </c>
      <c r="D11" s="101">
        <f>SUM(E11,+H11,+K11)</f>
        <v>21294</v>
      </c>
      <c r="E11" s="101">
        <f>SUM(F11:G11)</f>
        <v>0</v>
      </c>
      <c r="F11" s="101">
        <v>0</v>
      </c>
      <c r="G11" s="101">
        <v>0</v>
      </c>
      <c r="H11" s="101">
        <f>SUM(I11:J11)</f>
        <v>20444</v>
      </c>
      <c r="I11" s="101">
        <v>5530</v>
      </c>
      <c r="J11" s="101">
        <v>14914</v>
      </c>
      <c r="K11" s="101">
        <f>SUM(L11:M11)</f>
        <v>850</v>
      </c>
      <c r="L11" s="101">
        <v>0</v>
      </c>
      <c r="M11" s="101">
        <v>850</v>
      </c>
      <c r="N11" s="101">
        <f>SUM(O11,+V11,+AC11)</f>
        <v>21294</v>
      </c>
      <c r="O11" s="101">
        <f>SUM(P11:U11)</f>
        <v>5530</v>
      </c>
      <c r="P11" s="101">
        <v>5530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15764</v>
      </c>
      <c r="W11" s="101">
        <v>15764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625</v>
      </c>
      <c r="AG11" s="101">
        <v>625</v>
      </c>
      <c r="AH11" s="101">
        <v>0</v>
      </c>
      <c r="AI11" s="101">
        <v>0</v>
      </c>
      <c r="AJ11" s="101">
        <f>SUM(AK11:AS11)</f>
        <v>625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625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29</v>
      </c>
      <c r="B12" s="111" t="s">
        <v>270</v>
      </c>
      <c r="C12" s="99" t="s">
        <v>271</v>
      </c>
      <c r="D12" s="101">
        <f>SUM(E12,+H12,+K12)</f>
        <v>3281</v>
      </c>
      <c r="E12" s="101">
        <f>SUM(F12:G12)</f>
        <v>0</v>
      </c>
      <c r="F12" s="101">
        <v>0</v>
      </c>
      <c r="G12" s="101">
        <v>0</v>
      </c>
      <c r="H12" s="101">
        <f>SUM(I12:J12)</f>
        <v>1512</v>
      </c>
      <c r="I12" s="101">
        <v>1512</v>
      </c>
      <c r="J12" s="101">
        <v>0</v>
      </c>
      <c r="K12" s="101">
        <f>SUM(L12:M12)</f>
        <v>1769</v>
      </c>
      <c r="L12" s="101">
        <v>0</v>
      </c>
      <c r="M12" s="101">
        <v>1769</v>
      </c>
      <c r="N12" s="101">
        <f>SUM(O12,+V12,+AC12)</f>
        <v>3281</v>
      </c>
      <c r="O12" s="101">
        <f>SUM(P12:U12)</f>
        <v>1512</v>
      </c>
      <c r="P12" s="101">
        <v>1512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1769</v>
      </c>
      <c r="W12" s="101">
        <v>1769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1</v>
      </c>
      <c r="AG12" s="101">
        <v>1</v>
      </c>
      <c r="AH12" s="101">
        <v>0</v>
      </c>
      <c r="AI12" s="101">
        <v>0</v>
      </c>
      <c r="AJ12" s="101">
        <f>SUM(AK12:AS12)</f>
        <v>62</v>
      </c>
      <c r="AK12" s="101">
        <v>62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1</v>
      </c>
      <c r="AU12" s="101">
        <v>1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29</v>
      </c>
      <c r="B13" s="111" t="s">
        <v>272</v>
      </c>
      <c r="C13" s="99" t="s">
        <v>273</v>
      </c>
      <c r="D13" s="101">
        <f>SUM(E13,+H13,+K13)</f>
        <v>3627</v>
      </c>
      <c r="E13" s="101">
        <f>SUM(F13:G13)</f>
        <v>0</v>
      </c>
      <c r="F13" s="101">
        <v>0</v>
      </c>
      <c r="G13" s="101">
        <v>0</v>
      </c>
      <c r="H13" s="101">
        <f>SUM(I13:J13)</f>
        <v>3627</v>
      </c>
      <c r="I13" s="101">
        <v>1088</v>
      </c>
      <c r="J13" s="101">
        <v>2539</v>
      </c>
      <c r="K13" s="101">
        <f>SUM(L13:M13)</f>
        <v>0</v>
      </c>
      <c r="L13" s="101">
        <v>0</v>
      </c>
      <c r="M13" s="101">
        <v>0</v>
      </c>
      <c r="N13" s="101">
        <f>SUM(O13,+V13,+AC13)</f>
        <v>3637</v>
      </c>
      <c r="O13" s="101">
        <f>SUM(P13:U13)</f>
        <v>1088</v>
      </c>
      <c r="P13" s="101">
        <v>1088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2539</v>
      </c>
      <c r="W13" s="101">
        <v>2539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10</v>
      </c>
      <c r="AD13" s="101">
        <v>10</v>
      </c>
      <c r="AE13" s="101">
        <v>0</v>
      </c>
      <c r="AF13" s="101">
        <f>SUM(AG13:AI13)</f>
        <v>1</v>
      </c>
      <c r="AG13" s="101">
        <v>1</v>
      </c>
      <c r="AH13" s="101">
        <v>0</v>
      </c>
      <c r="AI13" s="101">
        <v>0</v>
      </c>
      <c r="AJ13" s="101">
        <f>SUM(AK13:AS13)</f>
        <v>1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1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29</v>
      </c>
      <c r="B14" s="111" t="s">
        <v>274</v>
      </c>
      <c r="C14" s="99" t="s">
        <v>275</v>
      </c>
      <c r="D14" s="101">
        <f>SUM(E14,+H14,+K14)</f>
        <v>2093</v>
      </c>
      <c r="E14" s="101">
        <f>SUM(F14:G14)</f>
        <v>0</v>
      </c>
      <c r="F14" s="101">
        <v>0</v>
      </c>
      <c r="G14" s="101">
        <v>0</v>
      </c>
      <c r="H14" s="101">
        <f>SUM(I14:J14)</f>
        <v>704</v>
      </c>
      <c r="I14" s="101">
        <v>704</v>
      </c>
      <c r="J14" s="101">
        <v>0</v>
      </c>
      <c r="K14" s="101">
        <f>SUM(L14:M14)</f>
        <v>1389</v>
      </c>
      <c r="L14" s="101">
        <v>0</v>
      </c>
      <c r="M14" s="101">
        <v>1389</v>
      </c>
      <c r="N14" s="101">
        <f>SUM(O14,+V14,+AC14)</f>
        <v>2093</v>
      </c>
      <c r="O14" s="101">
        <f>SUM(P14:U14)</f>
        <v>704</v>
      </c>
      <c r="P14" s="101">
        <v>704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1389</v>
      </c>
      <c r="W14" s="101">
        <v>1389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</v>
      </c>
      <c r="AG14" s="101">
        <v>1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1</v>
      </c>
      <c r="AU14" s="101">
        <v>1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29</v>
      </c>
      <c r="B15" s="111" t="s">
        <v>276</v>
      </c>
      <c r="C15" s="99" t="s">
        <v>277</v>
      </c>
      <c r="D15" s="101">
        <f>SUM(E15,+H15,+K15)</f>
        <v>21400</v>
      </c>
      <c r="E15" s="101">
        <f>SUM(F15:G15)</f>
        <v>21400</v>
      </c>
      <c r="F15" s="101">
        <v>5590</v>
      </c>
      <c r="G15" s="101">
        <v>15810</v>
      </c>
      <c r="H15" s="101">
        <f>SUM(I15:J15)</f>
        <v>0</v>
      </c>
      <c r="I15" s="101">
        <v>0</v>
      </c>
      <c r="J15" s="101">
        <v>0</v>
      </c>
      <c r="K15" s="101">
        <f>SUM(L15:M15)</f>
        <v>0</v>
      </c>
      <c r="L15" s="101">
        <v>0</v>
      </c>
      <c r="M15" s="101">
        <v>0</v>
      </c>
      <c r="N15" s="101">
        <f>SUM(O15,+V15,+AC15)</f>
        <v>21400</v>
      </c>
      <c r="O15" s="101">
        <f>SUM(P15:U15)</f>
        <v>5590</v>
      </c>
      <c r="P15" s="101">
        <v>5590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15810</v>
      </c>
      <c r="W15" s="101">
        <v>15810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29</v>
      </c>
      <c r="B16" s="111" t="s">
        <v>278</v>
      </c>
      <c r="C16" s="99" t="s">
        <v>279</v>
      </c>
      <c r="D16" s="101">
        <f>SUM(E16,+H16,+K16)</f>
        <v>1625</v>
      </c>
      <c r="E16" s="101">
        <f>SUM(F16:G16)</f>
        <v>0</v>
      </c>
      <c r="F16" s="101">
        <v>0</v>
      </c>
      <c r="G16" s="101">
        <v>0</v>
      </c>
      <c r="H16" s="101">
        <f>SUM(I16:J16)</f>
        <v>820</v>
      </c>
      <c r="I16" s="101">
        <v>820</v>
      </c>
      <c r="J16" s="101">
        <v>0</v>
      </c>
      <c r="K16" s="101">
        <f>SUM(L16:M16)</f>
        <v>805</v>
      </c>
      <c r="L16" s="101">
        <v>0</v>
      </c>
      <c r="M16" s="101">
        <v>805</v>
      </c>
      <c r="N16" s="101">
        <f>SUM(O16,+V16,+AC16)</f>
        <v>1657</v>
      </c>
      <c r="O16" s="101">
        <f>SUM(P16:U16)</f>
        <v>820</v>
      </c>
      <c r="P16" s="101">
        <v>820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805</v>
      </c>
      <c r="W16" s="101">
        <v>805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32</v>
      </c>
      <c r="AD16" s="101">
        <v>32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29</v>
      </c>
      <c r="B17" s="111" t="s">
        <v>280</v>
      </c>
      <c r="C17" s="99" t="s">
        <v>281</v>
      </c>
      <c r="D17" s="101">
        <f>SUM(E17,+H17,+K17)</f>
        <v>3634</v>
      </c>
      <c r="E17" s="101">
        <f>SUM(F17:G17)</f>
        <v>2500</v>
      </c>
      <c r="F17" s="101">
        <v>0</v>
      </c>
      <c r="G17" s="101">
        <v>2500</v>
      </c>
      <c r="H17" s="101">
        <f>SUM(I17:J17)</f>
        <v>1134</v>
      </c>
      <c r="I17" s="101">
        <v>1134</v>
      </c>
      <c r="J17" s="101">
        <v>0</v>
      </c>
      <c r="K17" s="101">
        <f>SUM(L17:M17)</f>
        <v>0</v>
      </c>
      <c r="L17" s="101">
        <v>0</v>
      </c>
      <c r="M17" s="101">
        <v>0</v>
      </c>
      <c r="N17" s="101">
        <f>SUM(O17,+V17,+AC17)</f>
        <v>3634</v>
      </c>
      <c r="O17" s="101">
        <f>SUM(P17:U17)</f>
        <v>1134</v>
      </c>
      <c r="P17" s="101">
        <v>1134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2500</v>
      </c>
      <c r="W17" s="101">
        <v>2500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29</v>
      </c>
      <c r="B18" s="111" t="s">
        <v>282</v>
      </c>
      <c r="C18" s="99" t="s">
        <v>283</v>
      </c>
      <c r="D18" s="101">
        <f>SUM(E18,+H18,+K18)</f>
        <v>9966</v>
      </c>
      <c r="E18" s="101">
        <f>SUM(F18:G18)</f>
        <v>0</v>
      </c>
      <c r="F18" s="101">
        <v>0</v>
      </c>
      <c r="G18" s="101">
        <v>0</v>
      </c>
      <c r="H18" s="101">
        <f>SUM(I18:J18)</f>
        <v>3077</v>
      </c>
      <c r="I18" s="101">
        <v>3077</v>
      </c>
      <c r="J18" s="101">
        <v>0</v>
      </c>
      <c r="K18" s="101">
        <f>SUM(L18:M18)</f>
        <v>6889</v>
      </c>
      <c r="L18" s="101">
        <v>0</v>
      </c>
      <c r="M18" s="101">
        <v>6889</v>
      </c>
      <c r="N18" s="101">
        <f>SUM(O18,+V18,+AC18)</f>
        <v>10069</v>
      </c>
      <c r="O18" s="101">
        <f>SUM(P18:U18)</f>
        <v>3077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3077</v>
      </c>
      <c r="V18" s="101">
        <f>SUM(W18:AB18)</f>
        <v>6889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6889</v>
      </c>
      <c r="AC18" s="101">
        <f>SUM(AD18:AE18)</f>
        <v>103</v>
      </c>
      <c r="AD18" s="101">
        <v>103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29</v>
      </c>
      <c r="B19" s="111" t="s">
        <v>284</v>
      </c>
      <c r="C19" s="99" t="s">
        <v>285</v>
      </c>
      <c r="D19" s="101">
        <f>SUM(E19,+H19,+K19)</f>
        <v>21224</v>
      </c>
      <c r="E19" s="101">
        <f>SUM(F19:G19)</f>
        <v>0</v>
      </c>
      <c r="F19" s="101">
        <v>0</v>
      </c>
      <c r="G19" s="101">
        <v>0</v>
      </c>
      <c r="H19" s="101">
        <f>SUM(I19:J19)</f>
        <v>4260</v>
      </c>
      <c r="I19" s="101">
        <v>4260</v>
      </c>
      <c r="J19" s="101">
        <v>0</v>
      </c>
      <c r="K19" s="101">
        <f>SUM(L19:M19)</f>
        <v>16964</v>
      </c>
      <c r="L19" s="101">
        <v>0</v>
      </c>
      <c r="M19" s="101">
        <v>16964</v>
      </c>
      <c r="N19" s="101">
        <f>SUM(O19,+V19,+AC19)</f>
        <v>21224</v>
      </c>
      <c r="O19" s="101">
        <f>SUM(P19:U19)</f>
        <v>4260</v>
      </c>
      <c r="P19" s="101">
        <v>4260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16964</v>
      </c>
      <c r="W19" s="101">
        <v>16964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42</v>
      </c>
      <c r="AG19" s="101">
        <v>42</v>
      </c>
      <c r="AH19" s="101">
        <v>0</v>
      </c>
      <c r="AI19" s="101">
        <v>0</v>
      </c>
      <c r="AJ19" s="101">
        <f>SUM(AK19:AS19)</f>
        <v>222</v>
      </c>
      <c r="AK19" s="101">
        <v>180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42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54</v>
      </c>
      <c r="BA19" s="101">
        <v>54</v>
      </c>
      <c r="BB19" s="101">
        <v>0</v>
      </c>
      <c r="BC19" s="101">
        <v>0</v>
      </c>
    </row>
    <row r="20" spans="1:55" s="103" customFormat="1" ht="13.5" customHeight="1">
      <c r="A20" s="113" t="s">
        <v>29</v>
      </c>
      <c r="B20" s="111" t="s">
        <v>286</v>
      </c>
      <c r="C20" s="99" t="s">
        <v>287</v>
      </c>
      <c r="D20" s="101">
        <f>SUM(E20,+H20,+K20)</f>
        <v>3623</v>
      </c>
      <c r="E20" s="101">
        <f>SUM(F20:G20)</f>
        <v>0</v>
      </c>
      <c r="F20" s="101">
        <v>0</v>
      </c>
      <c r="G20" s="101">
        <v>0</v>
      </c>
      <c r="H20" s="101">
        <f>SUM(I20:J20)</f>
        <v>1172</v>
      </c>
      <c r="I20" s="101">
        <v>1172</v>
      </c>
      <c r="J20" s="101">
        <v>0</v>
      </c>
      <c r="K20" s="101">
        <f>SUM(L20:M20)</f>
        <v>2451</v>
      </c>
      <c r="L20" s="101">
        <v>0</v>
      </c>
      <c r="M20" s="101">
        <v>2451</v>
      </c>
      <c r="N20" s="101">
        <f>SUM(O20,+V20,+AC20)</f>
        <v>3623</v>
      </c>
      <c r="O20" s="101">
        <f>SUM(P20:U20)</f>
        <v>1172</v>
      </c>
      <c r="P20" s="101">
        <v>1172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2451</v>
      </c>
      <c r="W20" s="101">
        <v>2451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29</v>
      </c>
      <c r="AG20" s="101">
        <v>29</v>
      </c>
      <c r="AH20" s="101">
        <v>0</v>
      </c>
      <c r="AI20" s="101">
        <v>0</v>
      </c>
      <c r="AJ20" s="101">
        <f>SUM(AK20:AS20)</f>
        <v>29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12</v>
      </c>
      <c r="AS20" s="101">
        <v>17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1</v>
      </c>
      <c r="BA20" s="101">
        <v>1</v>
      </c>
      <c r="BB20" s="101">
        <v>0</v>
      </c>
      <c r="BC20" s="101">
        <v>0</v>
      </c>
    </row>
    <row r="21" spans="1:55" s="103" customFormat="1" ht="13.5" customHeight="1">
      <c r="A21" s="113" t="s">
        <v>29</v>
      </c>
      <c r="B21" s="111" t="s">
        <v>288</v>
      </c>
      <c r="C21" s="99" t="s">
        <v>289</v>
      </c>
      <c r="D21" s="101">
        <f>SUM(E21,+H21,+K21)</f>
        <v>3654</v>
      </c>
      <c r="E21" s="101">
        <f>SUM(F21:G21)</f>
        <v>0</v>
      </c>
      <c r="F21" s="101">
        <v>0</v>
      </c>
      <c r="G21" s="101">
        <v>0</v>
      </c>
      <c r="H21" s="101">
        <f>SUM(I21:J21)</f>
        <v>1508</v>
      </c>
      <c r="I21" s="101">
        <v>1508</v>
      </c>
      <c r="J21" s="101">
        <v>0</v>
      </c>
      <c r="K21" s="101">
        <f>SUM(L21:M21)</f>
        <v>2146</v>
      </c>
      <c r="L21" s="101">
        <v>0</v>
      </c>
      <c r="M21" s="101">
        <v>2146</v>
      </c>
      <c r="N21" s="101">
        <f>SUM(O21,+V21,+AC21)</f>
        <v>3654</v>
      </c>
      <c r="O21" s="101">
        <f>SUM(P21:U21)</f>
        <v>1508</v>
      </c>
      <c r="P21" s="101">
        <v>1508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2146</v>
      </c>
      <c r="W21" s="101">
        <v>2146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7</v>
      </c>
      <c r="AG21" s="101">
        <v>7</v>
      </c>
      <c r="AH21" s="101">
        <v>0</v>
      </c>
      <c r="AI21" s="101">
        <v>0</v>
      </c>
      <c r="AJ21" s="101">
        <f>SUM(AK21:AS21)</f>
        <v>38</v>
      </c>
      <c r="AK21" s="101">
        <v>31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7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7</v>
      </c>
      <c r="BA21" s="101">
        <v>7</v>
      </c>
      <c r="BB21" s="101">
        <v>0</v>
      </c>
      <c r="BC21" s="101">
        <v>0</v>
      </c>
    </row>
    <row r="22" spans="1:55" s="103" customFormat="1" ht="13.5" customHeight="1">
      <c r="A22" s="113" t="s">
        <v>29</v>
      </c>
      <c r="B22" s="111" t="s">
        <v>290</v>
      </c>
      <c r="C22" s="99" t="s">
        <v>291</v>
      </c>
      <c r="D22" s="101">
        <f>SUM(E22,+H22,+K22)</f>
        <v>4429</v>
      </c>
      <c r="E22" s="101">
        <f>SUM(F22:G22)</f>
        <v>0</v>
      </c>
      <c r="F22" s="101">
        <v>0</v>
      </c>
      <c r="G22" s="101">
        <v>0</v>
      </c>
      <c r="H22" s="101">
        <f>SUM(I22:J22)</f>
        <v>688</v>
      </c>
      <c r="I22" s="101">
        <v>688</v>
      </c>
      <c r="J22" s="101">
        <v>0</v>
      </c>
      <c r="K22" s="101">
        <f>SUM(L22:M22)</f>
        <v>3741</v>
      </c>
      <c r="L22" s="101">
        <v>0</v>
      </c>
      <c r="M22" s="101">
        <v>3741</v>
      </c>
      <c r="N22" s="101">
        <f>SUM(O22,+V22,+AC22)</f>
        <v>4429</v>
      </c>
      <c r="O22" s="101">
        <f>SUM(P22:U22)</f>
        <v>688</v>
      </c>
      <c r="P22" s="101">
        <v>688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3741</v>
      </c>
      <c r="W22" s="101">
        <v>3741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9</v>
      </c>
      <c r="AG22" s="101">
        <v>9</v>
      </c>
      <c r="AH22" s="101">
        <v>0</v>
      </c>
      <c r="AI22" s="101">
        <v>0</v>
      </c>
      <c r="AJ22" s="101">
        <f>SUM(AK22:AS22)</f>
        <v>47</v>
      </c>
      <c r="AK22" s="101">
        <v>38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9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11</v>
      </c>
      <c r="BA22" s="101">
        <v>11</v>
      </c>
      <c r="BB22" s="101">
        <v>0</v>
      </c>
      <c r="BC22" s="101">
        <v>0</v>
      </c>
    </row>
    <row r="23" spans="1:55" s="103" customFormat="1" ht="13.5" customHeight="1">
      <c r="A23" s="113" t="s">
        <v>29</v>
      </c>
      <c r="B23" s="111" t="s">
        <v>292</v>
      </c>
      <c r="C23" s="99" t="s">
        <v>293</v>
      </c>
      <c r="D23" s="101">
        <f>SUM(E23,+H23,+K23)</f>
        <v>1756</v>
      </c>
      <c r="E23" s="101">
        <f>SUM(F23:G23)</f>
        <v>0</v>
      </c>
      <c r="F23" s="101">
        <v>0</v>
      </c>
      <c r="G23" s="101">
        <v>0</v>
      </c>
      <c r="H23" s="101">
        <f>SUM(I23:J23)</f>
        <v>1756</v>
      </c>
      <c r="I23" s="101">
        <v>604</v>
      </c>
      <c r="J23" s="101">
        <v>1152</v>
      </c>
      <c r="K23" s="101">
        <f>SUM(L23:M23)</f>
        <v>0</v>
      </c>
      <c r="L23" s="101">
        <v>0</v>
      </c>
      <c r="M23" s="101">
        <v>0</v>
      </c>
      <c r="N23" s="101">
        <f>SUM(O23,+V23,+AC23)</f>
        <v>1756</v>
      </c>
      <c r="O23" s="101">
        <f>SUM(P23:U23)</f>
        <v>604</v>
      </c>
      <c r="P23" s="101">
        <v>604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1152</v>
      </c>
      <c r="W23" s="101">
        <v>1152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51</v>
      </c>
      <c r="AG23" s="101">
        <v>51</v>
      </c>
      <c r="AH23" s="101">
        <v>0</v>
      </c>
      <c r="AI23" s="101">
        <v>0</v>
      </c>
      <c r="AJ23" s="101">
        <f>SUM(AK23:AS23)</f>
        <v>51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51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29</v>
      </c>
      <c r="B24" s="111" t="s">
        <v>294</v>
      </c>
      <c r="C24" s="99" t="s">
        <v>295</v>
      </c>
      <c r="D24" s="101">
        <f>SUM(E24,+H24,+K24)</f>
        <v>481</v>
      </c>
      <c r="E24" s="101">
        <f>SUM(F24:G24)</f>
        <v>0</v>
      </c>
      <c r="F24" s="101">
        <v>0</v>
      </c>
      <c r="G24" s="101">
        <v>0</v>
      </c>
      <c r="H24" s="101">
        <f>SUM(I24:J24)</f>
        <v>270</v>
      </c>
      <c r="I24" s="101">
        <v>270</v>
      </c>
      <c r="J24" s="101">
        <v>0</v>
      </c>
      <c r="K24" s="101">
        <f>SUM(L24:M24)</f>
        <v>211</v>
      </c>
      <c r="L24" s="101">
        <v>0</v>
      </c>
      <c r="M24" s="101">
        <v>211</v>
      </c>
      <c r="N24" s="101">
        <f>SUM(O24,+V24,+AC24)</f>
        <v>481</v>
      </c>
      <c r="O24" s="101">
        <f>SUM(P24:U24)</f>
        <v>270</v>
      </c>
      <c r="P24" s="101">
        <v>270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211</v>
      </c>
      <c r="W24" s="101">
        <v>211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29</v>
      </c>
      <c r="B25" s="111" t="s">
        <v>296</v>
      </c>
      <c r="C25" s="99" t="s">
        <v>297</v>
      </c>
      <c r="D25" s="101">
        <f>SUM(E25,+H25,+K25)</f>
        <v>666</v>
      </c>
      <c r="E25" s="101">
        <f>SUM(F25:G25)</f>
        <v>0</v>
      </c>
      <c r="F25" s="101">
        <v>0</v>
      </c>
      <c r="G25" s="101">
        <v>0</v>
      </c>
      <c r="H25" s="101">
        <f>SUM(I25:J25)</f>
        <v>355</v>
      </c>
      <c r="I25" s="101">
        <v>355</v>
      </c>
      <c r="J25" s="101">
        <v>0</v>
      </c>
      <c r="K25" s="101">
        <f>SUM(L25:M25)</f>
        <v>311</v>
      </c>
      <c r="L25" s="101">
        <v>0</v>
      </c>
      <c r="M25" s="101">
        <v>311</v>
      </c>
      <c r="N25" s="101">
        <f>SUM(O25,+V25,+AC25)</f>
        <v>666</v>
      </c>
      <c r="O25" s="101">
        <f>SUM(P25:U25)</f>
        <v>355</v>
      </c>
      <c r="P25" s="101">
        <v>355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311</v>
      </c>
      <c r="W25" s="101">
        <v>311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19</v>
      </c>
      <c r="AG25" s="101">
        <v>19</v>
      </c>
      <c r="AH25" s="101">
        <v>0</v>
      </c>
      <c r="AI25" s="101">
        <v>0</v>
      </c>
      <c r="AJ25" s="101">
        <f>SUM(AK25:AS25)</f>
        <v>19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19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29</v>
      </c>
      <c r="B26" s="111" t="s">
        <v>298</v>
      </c>
      <c r="C26" s="99" t="s">
        <v>299</v>
      </c>
      <c r="D26" s="101">
        <f>SUM(E26,+H26,+K26)</f>
        <v>1273</v>
      </c>
      <c r="E26" s="101">
        <f>SUM(F26:G26)</f>
        <v>0</v>
      </c>
      <c r="F26" s="101">
        <v>0</v>
      </c>
      <c r="G26" s="101">
        <v>0</v>
      </c>
      <c r="H26" s="101">
        <f>SUM(I26:J26)</f>
        <v>321</v>
      </c>
      <c r="I26" s="101">
        <v>321</v>
      </c>
      <c r="J26" s="101">
        <v>0</v>
      </c>
      <c r="K26" s="101">
        <f>SUM(L26:M26)</f>
        <v>952</v>
      </c>
      <c r="L26" s="101">
        <v>0</v>
      </c>
      <c r="M26" s="101">
        <v>952</v>
      </c>
      <c r="N26" s="101">
        <f>SUM(O26,+V26,+AC26)</f>
        <v>1273</v>
      </c>
      <c r="O26" s="101">
        <f>SUM(P26:U26)</f>
        <v>321</v>
      </c>
      <c r="P26" s="101">
        <v>321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952</v>
      </c>
      <c r="W26" s="101">
        <v>952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37</v>
      </c>
      <c r="AG26" s="101">
        <v>37</v>
      </c>
      <c r="AH26" s="101">
        <v>0</v>
      </c>
      <c r="AI26" s="101">
        <v>0</v>
      </c>
      <c r="AJ26" s="101">
        <f>SUM(AK26:AS26)</f>
        <v>37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37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25000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25201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25202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25203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25204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25206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25207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25208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25209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25210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25211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25212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25213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25214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25383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25384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25425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25441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25442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25443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2023-01-27T07:03:41Z</dcterms:modified>
</cp:coreProperties>
</file>