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4三重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水洗化人口等!$A$6:$AD$35</definedName>
    <definedName name="_xlnm.Print_Area" localSheetId="2">し尿集計結果!$A$1:$M$37</definedName>
    <definedName name="_xlnm.Print_Area" localSheetId="1">し尿処理状況!$2:$36</definedName>
    <definedName name="_xlnm.Print_Area" localSheetId="0">水洗化人口等!$2:$36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C8" i="2"/>
  <c r="AC9" i="2"/>
  <c r="AC10" i="2"/>
  <c r="N10" i="2" s="1"/>
  <c r="AC11" i="2"/>
  <c r="AC12" i="2"/>
  <c r="AC13" i="2"/>
  <c r="AC14" i="2"/>
  <c r="AC15" i="2"/>
  <c r="AC16" i="2"/>
  <c r="N16" i="2" s="1"/>
  <c r="AC17" i="2"/>
  <c r="AC18" i="2"/>
  <c r="AC19" i="2"/>
  <c r="AC20" i="2"/>
  <c r="AC21" i="2"/>
  <c r="AC22" i="2"/>
  <c r="N22" i="2" s="1"/>
  <c r="AC23" i="2"/>
  <c r="AC24" i="2"/>
  <c r="AC25" i="2"/>
  <c r="AC26" i="2"/>
  <c r="AC27" i="2"/>
  <c r="AC28" i="2"/>
  <c r="N28" i="2" s="1"/>
  <c r="AC29" i="2"/>
  <c r="AC30" i="2"/>
  <c r="AC31" i="2"/>
  <c r="AC32" i="2"/>
  <c r="AC33" i="2"/>
  <c r="AC34" i="2"/>
  <c r="N34" i="2" s="1"/>
  <c r="AC35" i="2"/>
  <c r="AC36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O28" i="2"/>
  <c r="O29" i="2"/>
  <c r="O30" i="2"/>
  <c r="N30" i="2" s="1"/>
  <c r="O31" i="2"/>
  <c r="O32" i="2"/>
  <c r="O33" i="2"/>
  <c r="O34" i="2"/>
  <c r="O35" i="2"/>
  <c r="O36" i="2"/>
  <c r="N36" i="2" s="1"/>
  <c r="N9" i="2"/>
  <c r="N13" i="2"/>
  <c r="N15" i="2"/>
  <c r="N19" i="2"/>
  <c r="N21" i="2"/>
  <c r="N25" i="2"/>
  <c r="N27" i="2"/>
  <c r="N31" i="2"/>
  <c r="N33" i="2"/>
  <c r="K8" i="2"/>
  <c r="D8" i="2" s="1"/>
  <c r="K9" i="2"/>
  <c r="K10" i="2"/>
  <c r="K11" i="2"/>
  <c r="K12" i="2"/>
  <c r="K13" i="2"/>
  <c r="K14" i="2"/>
  <c r="D14" i="2" s="1"/>
  <c r="K15" i="2"/>
  <c r="K16" i="2"/>
  <c r="K17" i="2"/>
  <c r="K18" i="2"/>
  <c r="K19" i="2"/>
  <c r="K20" i="2"/>
  <c r="D20" i="2" s="1"/>
  <c r="K21" i="2"/>
  <c r="K22" i="2"/>
  <c r="K23" i="2"/>
  <c r="K24" i="2"/>
  <c r="K25" i="2"/>
  <c r="K26" i="2"/>
  <c r="D26" i="2" s="1"/>
  <c r="K27" i="2"/>
  <c r="K28" i="2"/>
  <c r="K29" i="2"/>
  <c r="K30" i="2"/>
  <c r="K31" i="2"/>
  <c r="K32" i="2"/>
  <c r="D32" i="2" s="1"/>
  <c r="K33" i="2"/>
  <c r="K34" i="2"/>
  <c r="K35" i="2"/>
  <c r="K36" i="2"/>
  <c r="H8" i="2"/>
  <c r="H9" i="2"/>
  <c r="D9" i="2" s="1"/>
  <c r="H10" i="2"/>
  <c r="H11" i="2"/>
  <c r="H12" i="2"/>
  <c r="D12" i="2" s="1"/>
  <c r="H13" i="2"/>
  <c r="H14" i="2"/>
  <c r="H15" i="2"/>
  <c r="D15" i="2" s="1"/>
  <c r="H16" i="2"/>
  <c r="H17" i="2"/>
  <c r="H18" i="2"/>
  <c r="D18" i="2" s="1"/>
  <c r="H19" i="2"/>
  <c r="H20" i="2"/>
  <c r="H21" i="2"/>
  <c r="D21" i="2" s="1"/>
  <c r="H22" i="2"/>
  <c r="H23" i="2"/>
  <c r="H24" i="2"/>
  <c r="D24" i="2" s="1"/>
  <c r="H25" i="2"/>
  <c r="H26" i="2"/>
  <c r="H27" i="2"/>
  <c r="D27" i="2" s="1"/>
  <c r="H28" i="2"/>
  <c r="H29" i="2"/>
  <c r="H30" i="2"/>
  <c r="D30" i="2" s="1"/>
  <c r="H31" i="2"/>
  <c r="H32" i="2"/>
  <c r="H33" i="2"/>
  <c r="D33" i="2" s="1"/>
  <c r="H34" i="2"/>
  <c r="H35" i="2"/>
  <c r="H36" i="2"/>
  <c r="D36" i="2" s="1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E25" i="2"/>
  <c r="E26" i="2"/>
  <c r="E27" i="2"/>
  <c r="E28" i="2"/>
  <c r="D28" i="2" s="1"/>
  <c r="E29" i="2"/>
  <c r="E30" i="2"/>
  <c r="E31" i="2"/>
  <c r="E32" i="2"/>
  <c r="E33" i="2"/>
  <c r="E34" i="2"/>
  <c r="D34" i="2" s="1"/>
  <c r="E35" i="2"/>
  <c r="E36" i="2"/>
  <c r="D11" i="2"/>
  <c r="D13" i="2"/>
  <c r="D17" i="2"/>
  <c r="D19" i="2"/>
  <c r="D23" i="2"/>
  <c r="D25" i="2"/>
  <c r="D29" i="2"/>
  <c r="D31" i="2"/>
  <c r="D35" i="2"/>
  <c r="P8" i="1"/>
  <c r="P9" i="1"/>
  <c r="P10" i="1"/>
  <c r="P11" i="1"/>
  <c r="P12" i="1"/>
  <c r="I12" i="1" s="1"/>
  <c r="D12" i="1" s="1"/>
  <c r="P13" i="1"/>
  <c r="I13" i="1" s="1"/>
  <c r="D13" i="1" s="1"/>
  <c r="P14" i="1"/>
  <c r="P15" i="1"/>
  <c r="P16" i="1"/>
  <c r="P17" i="1"/>
  <c r="P18" i="1"/>
  <c r="I18" i="1" s="1"/>
  <c r="D18" i="1" s="1"/>
  <c r="P19" i="1"/>
  <c r="I19" i="1" s="1"/>
  <c r="D19" i="1" s="1"/>
  <c r="P20" i="1"/>
  <c r="P21" i="1"/>
  <c r="P22" i="1"/>
  <c r="P23" i="1"/>
  <c r="P24" i="1"/>
  <c r="I24" i="1" s="1"/>
  <c r="D24" i="1" s="1"/>
  <c r="P25" i="1"/>
  <c r="I25" i="1" s="1"/>
  <c r="D25" i="1" s="1"/>
  <c r="P26" i="1"/>
  <c r="P27" i="1"/>
  <c r="P28" i="1"/>
  <c r="P29" i="1"/>
  <c r="P30" i="1"/>
  <c r="I30" i="1" s="1"/>
  <c r="D30" i="1" s="1"/>
  <c r="P31" i="1"/>
  <c r="I31" i="1" s="1"/>
  <c r="D31" i="1" s="1"/>
  <c r="P32" i="1"/>
  <c r="P33" i="1"/>
  <c r="P34" i="1"/>
  <c r="P35" i="1"/>
  <c r="P36" i="1"/>
  <c r="I36" i="1" s="1"/>
  <c r="D36" i="1" s="1"/>
  <c r="I8" i="1"/>
  <c r="I9" i="1"/>
  <c r="D9" i="1" s="1"/>
  <c r="I10" i="1"/>
  <c r="D10" i="1" s="1"/>
  <c r="I11" i="1"/>
  <c r="D11" i="1" s="1"/>
  <c r="I14" i="1"/>
  <c r="I15" i="1"/>
  <c r="D15" i="1" s="1"/>
  <c r="I16" i="1"/>
  <c r="D16" i="1" s="1"/>
  <c r="I17" i="1"/>
  <c r="D17" i="1" s="1"/>
  <c r="I20" i="1"/>
  <c r="I21" i="1"/>
  <c r="D21" i="1" s="1"/>
  <c r="I22" i="1"/>
  <c r="D22" i="1" s="1"/>
  <c r="I23" i="1"/>
  <c r="D23" i="1" s="1"/>
  <c r="I26" i="1"/>
  <c r="I27" i="1"/>
  <c r="D27" i="1" s="1"/>
  <c r="I28" i="1"/>
  <c r="D28" i="1" s="1"/>
  <c r="I29" i="1"/>
  <c r="D29" i="1" s="1"/>
  <c r="I32" i="1"/>
  <c r="I33" i="1"/>
  <c r="D33" i="1" s="1"/>
  <c r="I34" i="1"/>
  <c r="D34" i="1" s="1"/>
  <c r="I35" i="1"/>
  <c r="D35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D8" i="1"/>
  <c r="N8" i="1" s="1"/>
  <c r="D14" i="1"/>
  <c r="T14" i="1" s="1"/>
  <c r="D20" i="1"/>
  <c r="F20" i="1" s="1"/>
  <c r="D26" i="1"/>
  <c r="N26" i="1" s="1"/>
  <c r="D32" i="1"/>
  <c r="F32" i="1" s="1"/>
  <c r="N29" i="1" l="1"/>
  <c r="T29" i="1"/>
  <c r="F29" i="1"/>
  <c r="J29" i="1"/>
  <c r="L29" i="1"/>
  <c r="N11" i="1"/>
  <c r="T11" i="1"/>
  <c r="F11" i="1"/>
  <c r="J11" i="1"/>
  <c r="L11" i="1"/>
  <c r="N28" i="1"/>
  <c r="J28" i="1"/>
  <c r="T28" i="1"/>
  <c r="F28" i="1"/>
  <c r="L28" i="1"/>
  <c r="J10" i="1"/>
  <c r="T10" i="1"/>
  <c r="F10" i="1"/>
  <c r="L10" i="1"/>
  <c r="N10" i="1"/>
  <c r="L35" i="1"/>
  <c r="N35" i="1"/>
  <c r="T35" i="1"/>
  <c r="F35" i="1"/>
  <c r="J35" i="1"/>
  <c r="T27" i="1"/>
  <c r="L27" i="1"/>
  <c r="J27" i="1"/>
  <c r="N27" i="1"/>
  <c r="F27" i="1"/>
  <c r="L17" i="1"/>
  <c r="N17" i="1"/>
  <c r="T17" i="1"/>
  <c r="F17" i="1"/>
  <c r="J17" i="1"/>
  <c r="T9" i="1"/>
  <c r="F9" i="1"/>
  <c r="J9" i="1"/>
  <c r="N9" i="1"/>
  <c r="L9" i="1"/>
  <c r="T34" i="1"/>
  <c r="F34" i="1"/>
  <c r="L34" i="1"/>
  <c r="N34" i="1"/>
  <c r="J34" i="1"/>
  <c r="N16" i="1"/>
  <c r="T16" i="1"/>
  <c r="F16" i="1"/>
  <c r="J16" i="1"/>
  <c r="L16" i="1"/>
  <c r="J31" i="1"/>
  <c r="L31" i="1"/>
  <c r="N31" i="1"/>
  <c r="T31" i="1"/>
  <c r="F31" i="1"/>
  <c r="J25" i="1"/>
  <c r="L25" i="1"/>
  <c r="N25" i="1"/>
  <c r="T25" i="1"/>
  <c r="F25" i="1"/>
  <c r="J19" i="1"/>
  <c r="L19" i="1"/>
  <c r="N19" i="1"/>
  <c r="T19" i="1"/>
  <c r="F19" i="1"/>
  <c r="J13" i="1"/>
  <c r="L13" i="1"/>
  <c r="N13" i="1"/>
  <c r="T13" i="1"/>
  <c r="F13" i="1"/>
  <c r="T33" i="1"/>
  <c r="F33" i="1"/>
  <c r="J33" i="1"/>
  <c r="N33" i="1"/>
  <c r="L33" i="1"/>
  <c r="N23" i="1"/>
  <c r="T23" i="1"/>
  <c r="F23" i="1"/>
  <c r="J23" i="1"/>
  <c r="L23" i="1"/>
  <c r="T15" i="1"/>
  <c r="F15" i="1"/>
  <c r="L15" i="1"/>
  <c r="J15" i="1"/>
  <c r="N15" i="1"/>
  <c r="T36" i="1"/>
  <c r="L36" i="1"/>
  <c r="N36" i="1"/>
  <c r="J36" i="1"/>
  <c r="F36" i="1"/>
  <c r="J30" i="1"/>
  <c r="L30" i="1"/>
  <c r="T30" i="1"/>
  <c r="F30" i="1"/>
  <c r="N30" i="1"/>
  <c r="L24" i="1"/>
  <c r="N24" i="1"/>
  <c r="F24" i="1"/>
  <c r="T24" i="1"/>
  <c r="J24" i="1"/>
  <c r="J18" i="1"/>
  <c r="F18" i="1"/>
  <c r="L18" i="1"/>
  <c r="N18" i="1"/>
  <c r="T18" i="1"/>
  <c r="T12" i="1"/>
  <c r="L12" i="1"/>
  <c r="N12" i="1"/>
  <c r="F12" i="1"/>
  <c r="J12" i="1"/>
  <c r="T22" i="1"/>
  <c r="F22" i="1"/>
  <c r="J22" i="1"/>
  <c r="L22" i="1"/>
  <c r="N22" i="1"/>
  <c r="L21" i="1"/>
  <c r="T21" i="1"/>
  <c r="F21" i="1"/>
  <c r="J21" i="1"/>
  <c r="N21" i="1"/>
  <c r="N14" i="1"/>
  <c r="F26" i="1"/>
  <c r="F14" i="1"/>
  <c r="F8" i="1"/>
  <c r="T32" i="1"/>
  <c r="T26" i="1"/>
  <c r="T20" i="1"/>
  <c r="T8" i="1"/>
  <c r="N32" i="1"/>
  <c r="L32" i="1"/>
  <c r="L26" i="1"/>
  <c r="L20" i="1"/>
  <c r="L14" i="1"/>
  <c r="L8" i="1"/>
  <c r="N20" i="1"/>
  <c r="J32" i="1"/>
  <c r="J26" i="1"/>
  <c r="J20" i="1"/>
  <c r="J14" i="1"/>
  <c r="J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2" l="1"/>
  <c r="E7" i="1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<sst xmlns="http://schemas.openxmlformats.org/spreadsheetml/2006/main" count="755" uniqueCount="320">
  <si>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</si>
  <si>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</si>
  <si>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</si>
  <si>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</si>
  <si>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</si>
  <si>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</si>
  <si>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</si>
  <si>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</si>
  <si>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</si>
  <si>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</si>
  <si>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</si>
  <si>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</si>
  <si>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</si>
  <si>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</si>
  <si>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</si>
  <si>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</si>
  <si>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</si>
  <si>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</si>
  <si>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</si>
  <si>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</si>
  <si>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</si>
  <si>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</si>
  <si>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</si>
  <si>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</si>
  <si>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</si>
  <si>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</si>
  <si>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</si>
  <si>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</si>
  <si>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</si>
  <si>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</si>
  <si>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</si>
  <si>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</si>
  <si>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</si>
  <si>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</si>
  <si>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</si>
  <si>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</si>
  <si>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</si>
  <si>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</si>
  <si>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</si>
  <si>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</si>
  <si>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</si>
  <si>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</si>
  <si>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</si>
  <si>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</si>
  <si>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</si>
  <si>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</si>
  <si>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</si>
  <si>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</si>
  <si>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</si>
  <si>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</si>
  <si>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</si>
  <si>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</si>
  <si>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</si>
  <si>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</si>
  <si>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</si>
  <si>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</si>
  <si>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</si>
  <si>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</si>
  <si>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</si>
  <si>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</si>
  <si>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</si>
  <si>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</si>
  <si>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</si>
  <si>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</si>
  <si>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</si>
  <si>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</si>
  <si>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</si>
  <si>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</si>
  <si>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</si>
  <si>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</si>
  <si>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</si>
  <si>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</si>
  <si>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</si>
  <si>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</si>
  <si>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</si>
  <si>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</si>
  <si>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</si>
  <si>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</si>
  <si>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</si>
  <si>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</si>
  <si>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</si>
  <si>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</si>
  <si>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</si>
  <si>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</si>
  <si>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</si>
  <si>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</si>
  <si>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</si>
  <si>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</si>
  <si>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</si>
  <si>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</si>
  <si>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</si>
  <si>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</si>
  <si>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</si>
  <si>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</si>
  <si>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</si>
  <si>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</si>
  <si>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</si>
  <si>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</si>
  <si>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</si>
  <si>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</si>
  <si>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</si>
  <si>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</si>
  <si>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</si>
  <si>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</si>
  <si>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</si>
  <si>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</si>
  <si>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</si>
  <si>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</si>
  <si>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</si>
  <si>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</si>
  <si>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</si>
  <si>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</si>
  <si>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</si>
  <si>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</si>
  <si>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</si>
  <si>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</si>
  <si>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</si>
  <si>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</si>
  <si>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</si>
  <si>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</si>
  <si>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</si>
  <si>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</si>
  <si>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</si>
  <si>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</si>
  <si>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</si>
  <si>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</si>
  <si>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</si>
  <si>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</si>
  <si>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</si>
  <si>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</si>
  <si>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</si>
  <si>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</si>
  <si>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</si>
  <si>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</si>
  <si>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</si>
  <si>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</si>
  <si>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</si>
  <si>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</si>
  <si>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</si>
  <si>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</si>
  <si>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</si>
  <si>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</si>
  <si>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</si>
  <si>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</si>
  <si>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</si>
  <si>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</si>
  <si>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</si>
  <si>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</si>
  <si>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</si>
  <si>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</si>
  <si>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</si>
  <si>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</si>
  <si>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</si>
  <si>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</si>
  <si>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</si>
  <si>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</si>
  <si>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</si>
  <si>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</si>
  <si>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</si>
  <si>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</si>
  <si>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</si>
  <si>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</si>
  <si>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</si>
  <si>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</si>
  <si>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</si>
  <si>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</si>
  <si>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</si>
  <si>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</si>
  <si>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</si>
  <si>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</si>
  <si>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</si>
  <si>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</si>
  <si>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</si>
  <si>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</si>
  <si>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</si>
  <si>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</si>
  <si>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</si>
  <si>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</si>
  <si>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</si>
  <si>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</si>
  <si>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</si>
  <si>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</si>
  <si>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</si>
  <si>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</si>
  <si>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</si>
  <si>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</si>
  <si>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</si>
  <si>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</si>
  <si>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</si>
  <si>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</si>
  <si>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</si>
  <si>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</si>
  <si>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</si>
  <si>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</si>
  <si>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</si>
  <si>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</si>
  <si>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</si>
  <si>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</si>
  <si>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</si>
  <si>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</si>
  <si>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</si>
  <si>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</si>
  <si>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</si>
  <si>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</si>
  <si>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</si>
  <si>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</si>
  <si>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</si>
  <si>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</si>
  <si>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</si>
  <si>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</si>
  <si>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</si>
  <si>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</si>
  <si>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</si>
  <si>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</si>
  <si>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</si>
  <si>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</si>
  <si>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</si>
  <si>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</si>
  <si>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</si>
  <si>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</si>
  <si>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</si>
  <si>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</si>
  <si>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</si>
  <si>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</si>
  <si>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</si>
  <si>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</si>
  <si>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</si>
  <si>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</si>
  <si>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</si>
  <si>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</si>
  <si>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</si>
  <si>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</si>
  <si>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</si>
  <si>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</si>
  <si>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</si>
  <si>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</si>
  <si>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</si>
  <si>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</si>
  <si>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</si>
  <si>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</si>
  <si>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</si>
  <si>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</si>
  <si>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</si>
  <si>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</si>
  <si>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</si>
  <si>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</si>
  <si>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</si>
  <si>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</si>
  <si>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</si>
  <si>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</si>
  <si>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</si>
  <si>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</si>
  <si>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</si>
  <si>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</si>
  <si>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</si>
  <si>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</si>
  <si>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</si>
  <si>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24000</t>
  </si>
  <si>
    <t>水洗化人口等（令和3年度実績）</t>
    <phoneticPr fontId="3"/>
  </si>
  <si>
    <t>し尿処理の状況（令和3年度実績）</t>
    <phoneticPr fontId="3"/>
  </si>
  <si>
    <t>24201</t>
  </si>
  <si>
    <t>津市</t>
  </si>
  <si>
    <t/>
  </si>
  <si>
    <t>○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</si>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</sst>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30</v>
      </c>
      <c r="B7" s="127" t="s">
        <v>257</v>
      </c>
      <c r="C7" s="107" t="s">
        <v>199</v>
      </c>
      <c r="D7" s="108">
        <f>+SUM(E7,+I7)</f>
        <v>1785633</v>
      </c>
      <c r="E7" s="108">
        <f>+SUM(G7+H7)</f>
        <v>88701</v>
      </c>
      <c r="F7" s="109">
        <f>IF(D7&gt;0,E7/D7*100,"-")</f>
        <v>4.9674821197860926</v>
      </c>
      <c r="G7" s="108">
        <f>SUM(G$8:G$207)</f>
        <v>88701</v>
      </c>
      <c r="H7" s="108">
        <f>SUM(H$8:H$207)</f>
        <v>0</v>
      </c>
      <c r="I7" s="108">
        <f>+SUM(K7,+M7,O7+P7)</f>
        <v>1696932</v>
      </c>
      <c r="J7" s="109">
        <f>IF(D7&gt;0,I7/D7*100,"-")</f>
        <v>95.032517880213902</v>
      </c>
      <c r="K7" s="108">
        <f>SUM(K$8:K$207)</f>
        <v>968332</v>
      </c>
      <c r="L7" s="109">
        <f>IF(D7&gt;0,K7/D7*100,"-")</f>
        <v>54.229060506834273</v>
      </c>
      <c r="M7" s="108">
        <f>SUM(M$8:M$207)</f>
        <v>3365</v>
      </c>
      <c r="N7" s="109">
        <f>IF(D7&gt;0,M7/D7*100,"-")</f>
        <v>0.18844857817927871</v>
      </c>
      <c r="O7" s="106">
        <f>SUM(O$8:O$207)</f>
        <v>80269</v>
      </c>
      <c r="P7" s="108">
        <f>SUM(Q7:S7)</f>
        <v>644966</v>
      </c>
      <c r="Q7" s="108">
        <f>SUM(Q$8:Q$207)</f>
        <v>157350</v>
      </c>
      <c r="R7" s="108">
        <f>SUM(R$8:R$207)</f>
        <v>483887</v>
      </c>
      <c r="S7" s="108">
        <f>SUM(S$8:S$207)</f>
        <v>3729</v>
      </c>
      <c r="T7" s="109">
        <f>IF(D7&gt;0,P7/D7*100,"-")</f>
        <v>36.119740170572562</v>
      </c>
      <c r="U7" s="108">
        <f>SUM(U$8:U$207)</f>
        <v>53752</v>
      </c>
      <c r="V7" s="110">
        <f t="shared" ref="V7:AC7" si="0">COUNTIF(V$8:V$207,"○")</f>
        <v>23</v>
      </c>
      <c r="W7" s="110">
        <f t="shared" si="0"/>
        <v>0</v>
      </c>
      <c r="X7" s="110">
        <f t="shared" si="0"/>
        <v>1</v>
      </c>
      <c r="Y7" s="110">
        <f t="shared" si="0"/>
        <v>5</v>
      </c>
      <c r="Z7" s="110">
        <f t="shared" si="0"/>
        <v>17</v>
      </c>
      <c r="AA7" s="110">
        <f t="shared" si="0"/>
        <v>0</v>
      </c>
      <c r="AB7" s="110">
        <f t="shared" si="0"/>
        <v>1</v>
      </c>
      <c r="AC7" s="110">
        <f t="shared" si="0"/>
        <v>11</v>
      </c>
      <c r="AD7" s="205"/>
      <c r="AE7" s="205"/>
    </row>
    <row r="8" spans="1:31" s="103" customFormat="1" ht="13.5" customHeight="1">
      <c r="A8" s="99" t="s">
        <v>30</v>
      </c>
      <c r="B8" s="100" t="s">
        <v>260</v>
      </c>
      <c r="C8" s="99" t="s">
        <v>261</v>
      </c>
      <c r="D8" s="101">
        <f>+SUM(E8,+I8)</f>
        <v>274539</v>
      </c>
      <c r="E8" s="101">
        <f>+SUM(G8+H8)</f>
        <v>9903</v>
      </c>
      <c r="F8" s="125">
        <f>IF(D8&gt;0,E8/D8*100,"-")</f>
        <v>3.607137783702862</v>
      </c>
      <c r="G8" s="101">
        <v>9903</v>
      </c>
      <c r="H8" s="101">
        <v>0</v>
      </c>
      <c r="I8" s="101">
        <f>+SUM(K8,+M8,O8+P8)</f>
        <v>264636</v>
      </c>
      <c r="J8" s="102">
        <f>IF(D8&gt;0,I8/D8*100,"-")</f>
        <v>96.392862216297132</v>
      </c>
      <c r="K8" s="101">
        <v>144952</v>
      </c>
      <c r="L8" s="102">
        <f>IF(D8&gt;0,K8/D8*100,"-")</f>
        <v>52.798327377895305</v>
      </c>
      <c r="M8" s="101">
        <v>0</v>
      </c>
      <c r="N8" s="102">
        <f>IF(D8&gt;0,M8/D8*100,"-")</f>
        <v>0</v>
      </c>
      <c r="O8" s="123">
        <v>10704</v>
      </c>
      <c r="P8" s="101">
        <f>SUM(Q8:S8)</f>
        <v>108980</v>
      </c>
      <c r="Q8" s="101">
        <v>11882</v>
      </c>
      <c r="R8" s="101">
        <v>97098</v>
      </c>
      <c r="S8" s="101">
        <v>0</v>
      </c>
      <c r="T8" s="102">
        <f>IF(D8&gt;0,P8/D8*100,"-")</f>
        <v>39.695635228510341</v>
      </c>
      <c r="U8" s="101">
        <v>8662</v>
      </c>
      <c r="V8" s="99" t="s">
        <v>263</v>
      </c>
      <c r="W8" s="99"/>
      <c r="X8" s="99"/>
      <c r="Y8" s="99"/>
      <c r="Z8" s="99" t="s">
        <v>263</v>
      </c>
      <c r="AA8" s="99"/>
      <c r="AB8" s="99"/>
      <c r="AC8" s="99"/>
      <c r="AD8" s="206" t="s">
        <v>262</v>
      </c>
      <c r="AE8" s="207"/>
    </row>
    <row r="9" spans="1:31" s="103" customFormat="1" ht="13.5" customHeight="1">
      <c r="A9" s="99" t="s">
        <v>30</v>
      </c>
      <c r="B9" s="100" t="s">
        <v>264</v>
      </c>
      <c r="C9" s="99" t="s">
        <v>265</v>
      </c>
      <c r="D9" s="101">
        <f>+SUM(E9,+I9)</f>
        <v>310110</v>
      </c>
      <c r="E9" s="101">
        <f>+SUM(G9+H9)</f>
        <v>7753</v>
      </c>
      <c r="F9" s="125">
        <f>IF(D9&gt;0,E9/D9*100,"-")</f>
        <v>2.5000806165554157</v>
      </c>
      <c r="G9" s="101">
        <v>7753</v>
      </c>
      <c r="H9" s="101">
        <v>0</v>
      </c>
      <c r="I9" s="101">
        <f>+SUM(K9,+M9,O9+P9)</f>
        <v>302357</v>
      </c>
      <c r="J9" s="102">
        <f>IF(D9&gt;0,I9/D9*100,"-")</f>
        <v>97.499919383444592</v>
      </c>
      <c r="K9" s="101">
        <v>234133</v>
      </c>
      <c r="L9" s="102">
        <f>IF(D9&gt;0,K9/D9*100,"-")</f>
        <v>75.499983876688916</v>
      </c>
      <c r="M9" s="101">
        <v>3101</v>
      </c>
      <c r="N9" s="102">
        <f>IF(D9&gt;0,M9/D9*100,"-")</f>
        <v>0.99996775337783361</v>
      </c>
      <c r="O9" s="123">
        <v>5582</v>
      </c>
      <c r="P9" s="101">
        <f>SUM(Q9:S9)</f>
        <v>59541</v>
      </c>
      <c r="Q9" s="101">
        <v>22948</v>
      </c>
      <c r="R9" s="101">
        <v>36593</v>
      </c>
      <c r="S9" s="101">
        <v>0</v>
      </c>
      <c r="T9" s="102">
        <f>IF(D9&gt;0,P9/D9*100,"-")</f>
        <v>19.199961304053399</v>
      </c>
      <c r="U9" s="101">
        <v>10254</v>
      </c>
      <c r="V9" s="99" t="s">
        <v>263</v>
      </c>
      <c r="W9" s="99"/>
      <c r="X9" s="99"/>
      <c r="Y9" s="99"/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30</v>
      </c>
      <c r="B10" s="100" t="s">
        <v>266</v>
      </c>
      <c r="C10" s="99" t="s">
        <v>267</v>
      </c>
      <c r="D10" s="101">
        <f>+SUM(E10,+I10)</f>
        <v>123434</v>
      </c>
      <c r="E10" s="101">
        <f>+SUM(G10+H10)</f>
        <v>6886</v>
      </c>
      <c r="F10" s="125">
        <f>IF(D10&gt;0,E10/D10*100,"-")</f>
        <v>5.5786898261419058</v>
      </c>
      <c r="G10" s="101">
        <v>6886</v>
      </c>
      <c r="H10" s="101">
        <v>0</v>
      </c>
      <c r="I10" s="101">
        <f>+SUM(K10,+M10,O10+P10)</f>
        <v>116548</v>
      </c>
      <c r="J10" s="102">
        <f>IF(D10&gt;0,I10/D10*100,"-")</f>
        <v>94.421310173858103</v>
      </c>
      <c r="K10" s="101">
        <v>59443</v>
      </c>
      <c r="L10" s="102">
        <f>IF(D10&gt;0,K10/D10*100,"-")</f>
        <v>48.157719915096322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57105</v>
      </c>
      <c r="Q10" s="101">
        <v>24321</v>
      </c>
      <c r="R10" s="101">
        <v>32784</v>
      </c>
      <c r="S10" s="101">
        <v>0</v>
      </c>
      <c r="T10" s="102">
        <f>IF(D10&gt;0,P10/D10*100,"-")</f>
        <v>46.263590258761766</v>
      </c>
      <c r="U10" s="101">
        <v>1059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30</v>
      </c>
      <c r="B11" s="100" t="s">
        <v>268</v>
      </c>
      <c r="C11" s="99" t="s">
        <v>269</v>
      </c>
      <c r="D11" s="101">
        <f>+SUM(E11,+I11)</f>
        <v>160949</v>
      </c>
      <c r="E11" s="101">
        <f>+SUM(G11+H11)</f>
        <v>3327</v>
      </c>
      <c r="F11" s="125">
        <f>IF(D11&gt;0,E11/D11*100,"-")</f>
        <v>2.0671144275515845</v>
      </c>
      <c r="G11" s="101">
        <v>3327</v>
      </c>
      <c r="H11" s="101">
        <v>0</v>
      </c>
      <c r="I11" s="101">
        <f>+SUM(K11,+M11,O11+P11)</f>
        <v>157622</v>
      </c>
      <c r="J11" s="102">
        <f>IF(D11&gt;0,I11/D11*100,"-")</f>
        <v>97.932885572448413</v>
      </c>
      <c r="K11" s="101">
        <v>97186</v>
      </c>
      <c r="L11" s="102">
        <f>IF(D11&gt;0,K11/D11*100,"-")</f>
        <v>60.383102721980251</v>
      </c>
      <c r="M11" s="101">
        <v>0</v>
      </c>
      <c r="N11" s="102">
        <f>IF(D11&gt;0,M11/D11*100,"-")</f>
        <v>0</v>
      </c>
      <c r="O11" s="123">
        <v>973</v>
      </c>
      <c r="P11" s="101">
        <f>SUM(Q11:S11)</f>
        <v>59463</v>
      </c>
      <c r="Q11" s="101">
        <v>10142</v>
      </c>
      <c r="R11" s="101">
        <v>49321</v>
      </c>
      <c r="S11" s="101">
        <v>0</v>
      </c>
      <c r="T11" s="102">
        <f>IF(D11&gt;0,P11/D11*100,"-")</f>
        <v>36.945243524346225</v>
      </c>
      <c r="U11" s="101">
        <v>4517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30</v>
      </c>
      <c r="B12" s="100" t="s">
        <v>270</v>
      </c>
      <c r="C12" s="99" t="s">
        <v>271</v>
      </c>
      <c r="D12" s="101">
        <f>+SUM(E12,+I12)</f>
        <v>140555</v>
      </c>
      <c r="E12" s="101">
        <f>+SUM(G12+H12)</f>
        <v>2749</v>
      </c>
      <c r="F12" s="125">
        <f>IF(D12&gt;0,E12/D12*100,"-")</f>
        <v>1.9558180071857993</v>
      </c>
      <c r="G12" s="101">
        <v>2749</v>
      </c>
      <c r="H12" s="101">
        <v>0</v>
      </c>
      <c r="I12" s="101">
        <f>+SUM(K12,+M12,O12+P12)</f>
        <v>137806</v>
      </c>
      <c r="J12" s="102">
        <f>IF(D12&gt;0,I12/D12*100,"-")</f>
        <v>98.044181992814202</v>
      </c>
      <c r="K12" s="101">
        <v>104223</v>
      </c>
      <c r="L12" s="102">
        <f>IF(D12&gt;0,K12/D12*100,"-")</f>
        <v>74.15104407527302</v>
      </c>
      <c r="M12" s="101">
        <v>0</v>
      </c>
      <c r="N12" s="102">
        <f>IF(D12&gt;0,M12/D12*100,"-")</f>
        <v>0</v>
      </c>
      <c r="O12" s="123">
        <v>1967</v>
      </c>
      <c r="P12" s="101">
        <f>SUM(Q12:S12)</f>
        <v>31616</v>
      </c>
      <c r="Q12" s="101">
        <v>9514</v>
      </c>
      <c r="R12" s="101">
        <v>22102</v>
      </c>
      <c r="S12" s="101">
        <v>0</v>
      </c>
      <c r="T12" s="102">
        <f>IF(D12&gt;0,P12/D12*100,"-")</f>
        <v>22.493685745793464</v>
      </c>
      <c r="U12" s="101">
        <v>4758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30</v>
      </c>
      <c r="B13" s="100" t="s">
        <v>272</v>
      </c>
      <c r="C13" s="99" t="s">
        <v>273</v>
      </c>
      <c r="D13" s="101">
        <f>+SUM(E13,+I13)</f>
        <v>197774</v>
      </c>
      <c r="E13" s="101">
        <f>+SUM(G13+H13)</f>
        <v>7318</v>
      </c>
      <c r="F13" s="125">
        <f>IF(D13&gt;0,E13/D13*100,"-")</f>
        <v>3.7001830372040816</v>
      </c>
      <c r="G13" s="101">
        <v>7318</v>
      </c>
      <c r="H13" s="101">
        <v>0</v>
      </c>
      <c r="I13" s="101">
        <f>+SUM(K13,+M13,O13+P13)</f>
        <v>190456</v>
      </c>
      <c r="J13" s="102">
        <f>IF(D13&gt;0,I13/D13*100,"-")</f>
        <v>96.299816962795916</v>
      </c>
      <c r="K13" s="101">
        <v>104278</v>
      </c>
      <c r="L13" s="102">
        <f>IF(D13&gt;0,K13/D13*100,"-")</f>
        <v>52.725838583433614</v>
      </c>
      <c r="M13" s="101">
        <v>0</v>
      </c>
      <c r="N13" s="102">
        <f>IF(D13&gt;0,M13/D13*100,"-")</f>
        <v>0</v>
      </c>
      <c r="O13" s="123">
        <v>15991</v>
      </c>
      <c r="P13" s="101">
        <f>SUM(Q13:S13)</f>
        <v>70187</v>
      </c>
      <c r="Q13" s="101">
        <v>9212</v>
      </c>
      <c r="R13" s="101">
        <v>60975</v>
      </c>
      <c r="S13" s="101">
        <v>0</v>
      </c>
      <c r="T13" s="102">
        <f>IF(D13&gt;0,P13/D13*100,"-")</f>
        <v>35.488486858737751</v>
      </c>
      <c r="U13" s="101">
        <v>8694</v>
      </c>
      <c r="V13" s="99" t="s">
        <v>263</v>
      </c>
      <c r="W13" s="99"/>
      <c r="X13" s="99"/>
      <c r="Y13" s="99"/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30</v>
      </c>
      <c r="B14" s="100" t="s">
        <v>274</v>
      </c>
      <c r="C14" s="99" t="s">
        <v>275</v>
      </c>
      <c r="D14" s="101">
        <f>+SUM(E14,+I14)</f>
        <v>76990</v>
      </c>
      <c r="E14" s="101">
        <f>+SUM(G14+H14)</f>
        <v>2177</v>
      </c>
      <c r="F14" s="125">
        <f>IF(D14&gt;0,E14/D14*100,"-")</f>
        <v>2.8276399532406806</v>
      </c>
      <c r="G14" s="101">
        <v>2177</v>
      </c>
      <c r="H14" s="101">
        <v>0</v>
      </c>
      <c r="I14" s="101">
        <f>+SUM(K14,+M14,O14+P14)</f>
        <v>74813</v>
      </c>
      <c r="J14" s="102">
        <f>IF(D14&gt;0,I14/D14*100,"-")</f>
        <v>97.172360046759323</v>
      </c>
      <c r="K14" s="101">
        <v>27795</v>
      </c>
      <c r="L14" s="102">
        <f>IF(D14&gt;0,K14/D14*100,"-")</f>
        <v>36.102091180672815</v>
      </c>
      <c r="M14" s="101">
        <v>24</v>
      </c>
      <c r="N14" s="102">
        <f>IF(D14&gt;0,M14/D14*100,"-")</f>
        <v>3.1172879594752567E-2</v>
      </c>
      <c r="O14" s="123">
        <v>0</v>
      </c>
      <c r="P14" s="101">
        <f>SUM(Q14:S14)</f>
        <v>46994</v>
      </c>
      <c r="Q14" s="101">
        <v>0</v>
      </c>
      <c r="R14" s="101">
        <v>46994</v>
      </c>
      <c r="S14" s="101">
        <v>0</v>
      </c>
      <c r="T14" s="102">
        <f>IF(D14&gt;0,P14/D14*100,"-")</f>
        <v>61.039095986491752</v>
      </c>
      <c r="U14" s="101">
        <v>1045</v>
      </c>
      <c r="V14" s="99" t="s">
        <v>263</v>
      </c>
      <c r="W14" s="99"/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30</v>
      </c>
      <c r="B15" s="100" t="s">
        <v>276</v>
      </c>
      <c r="C15" s="99" t="s">
        <v>277</v>
      </c>
      <c r="D15" s="101">
        <f>+SUM(E15,+I15)</f>
        <v>16852</v>
      </c>
      <c r="E15" s="101">
        <f>+SUM(G15+H15)</f>
        <v>4172</v>
      </c>
      <c r="F15" s="125">
        <f>IF(D15&gt;0,E15/D15*100,"-")</f>
        <v>24.756705435556611</v>
      </c>
      <c r="G15" s="101">
        <v>4172</v>
      </c>
      <c r="H15" s="101">
        <v>0</v>
      </c>
      <c r="I15" s="101">
        <f>+SUM(K15,+M15,O15+P15)</f>
        <v>12680</v>
      </c>
      <c r="J15" s="102">
        <f>IF(D15&gt;0,I15/D15*100,"-")</f>
        <v>75.243294564443389</v>
      </c>
      <c r="K15" s="101">
        <v>0</v>
      </c>
      <c r="L15" s="102">
        <f>IF(D15&gt;0,K15/D15*100,"-")</f>
        <v>0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12680</v>
      </c>
      <c r="Q15" s="101">
        <v>5525</v>
      </c>
      <c r="R15" s="101">
        <v>7155</v>
      </c>
      <c r="S15" s="101">
        <v>0</v>
      </c>
      <c r="T15" s="102">
        <f>IF(D15&gt;0,P15/D15*100,"-")</f>
        <v>75.243294564443389</v>
      </c>
      <c r="U15" s="101">
        <v>216</v>
      </c>
      <c r="V15" s="99" t="s">
        <v>263</v>
      </c>
      <c r="W15" s="99"/>
      <c r="X15" s="99"/>
      <c r="Y15" s="99"/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30</v>
      </c>
      <c r="B16" s="100" t="s">
        <v>278</v>
      </c>
      <c r="C16" s="99" t="s">
        <v>279</v>
      </c>
      <c r="D16" s="101">
        <f>+SUM(E16,+I16)</f>
        <v>49463</v>
      </c>
      <c r="E16" s="101">
        <f>+SUM(G16+H16)</f>
        <v>5559</v>
      </c>
      <c r="F16" s="125">
        <f>IF(D16&gt;0,E16/D16*100,"-")</f>
        <v>11.238703677496311</v>
      </c>
      <c r="G16" s="101">
        <v>5559</v>
      </c>
      <c r="H16" s="101">
        <v>0</v>
      </c>
      <c r="I16" s="101">
        <f>+SUM(K16,+M16,O16+P16)</f>
        <v>43904</v>
      </c>
      <c r="J16" s="102">
        <f>IF(D16&gt;0,I16/D16*100,"-")</f>
        <v>88.761296322503696</v>
      </c>
      <c r="K16" s="101">
        <v>30310</v>
      </c>
      <c r="L16" s="102">
        <f>IF(D16&gt;0,K16/D16*100,"-")</f>
        <v>61.278127084891743</v>
      </c>
      <c r="M16" s="101">
        <v>0</v>
      </c>
      <c r="N16" s="102">
        <f>IF(D16&gt;0,M16/D16*100,"-")</f>
        <v>0</v>
      </c>
      <c r="O16" s="123">
        <v>8045</v>
      </c>
      <c r="P16" s="101">
        <f>SUM(Q16:S16)</f>
        <v>5549</v>
      </c>
      <c r="Q16" s="101">
        <v>0</v>
      </c>
      <c r="R16" s="101">
        <v>5549</v>
      </c>
      <c r="S16" s="101">
        <v>0</v>
      </c>
      <c r="T16" s="102">
        <f>IF(D16&gt;0,P16/D16*100,"-")</f>
        <v>11.218486545498656</v>
      </c>
      <c r="U16" s="101">
        <v>2051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30</v>
      </c>
      <c r="B17" s="100" t="s">
        <v>280</v>
      </c>
      <c r="C17" s="99" t="s">
        <v>281</v>
      </c>
      <c r="D17" s="101">
        <f>+SUM(E17,+I17)</f>
        <v>17437</v>
      </c>
      <c r="E17" s="101">
        <f>+SUM(G17+H17)</f>
        <v>3484</v>
      </c>
      <c r="F17" s="125">
        <f>IF(D17&gt;0,E17/D17*100,"-")</f>
        <v>19.980501233010266</v>
      </c>
      <c r="G17" s="101">
        <v>3484</v>
      </c>
      <c r="H17" s="101">
        <v>0</v>
      </c>
      <c r="I17" s="101">
        <f>+SUM(K17,+M17,O17+P17)</f>
        <v>13953</v>
      </c>
      <c r="J17" s="102">
        <f>IF(D17&gt;0,I17/D17*100,"-")</f>
        <v>80.019498766989742</v>
      </c>
      <c r="K17" s="101">
        <v>1209</v>
      </c>
      <c r="L17" s="102">
        <f>IF(D17&gt;0,K17/D17*100,"-")</f>
        <v>6.9335321442908757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12744</v>
      </c>
      <c r="Q17" s="101">
        <v>6572</v>
      </c>
      <c r="R17" s="101">
        <v>6172</v>
      </c>
      <c r="S17" s="101">
        <v>0</v>
      </c>
      <c r="T17" s="102">
        <f>IF(D17&gt;0,P17/D17*100,"-")</f>
        <v>73.085966622698862</v>
      </c>
      <c r="U17" s="101">
        <v>249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30</v>
      </c>
      <c r="B18" s="100" t="s">
        <v>282</v>
      </c>
      <c r="C18" s="99" t="s">
        <v>283</v>
      </c>
      <c r="D18" s="101">
        <f>+SUM(E18,+I18)</f>
        <v>16185</v>
      </c>
      <c r="E18" s="101">
        <f>+SUM(G18+H18)</f>
        <v>2296</v>
      </c>
      <c r="F18" s="125">
        <f>IF(D18&gt;0,E18/D18*100,"-")</f>
        <v>14.185974667902379</v>
      </c>
      <c r="G18" s="101">
        <v>2296</v>
      </c>
      <c r="H18" s="101">
        <v>0</v>
      </c>
      <c r="I18" s="101">
        <f>+SUM(K18,+M18,O18+P18)</f>
        <v>13889</v>
      </c>
      <c r="J18" s="102">
        <f>IF(D18&gt;0,I18/D18*100,"-")</f>
        <v>85.814025332097614</v>
      </c>
      <c r="K18" s="101">
        <v>0</v>
      </c>
      <c r="L18" s="102">
        <f>IF(D18&gt;0,K18/D18*100,"-")</f>
        <v>0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13889</v>
      </c>
      <c r="Q18" s="101">
        <v>6426</v>
      </c>
      <c r="R18" s="101">
        <v>6694</v>
      </c>
      <c r="S18" s="101">
        <v>769</v>
      </c>
      <c r="T18" s="102">
        <f>IF(D18&gt;0,P18/D18*100,"-")</f>
        <v>85.814025332097614</v>
      </c>
      <c r="U18" s="101">
        <v>114</v>
      </c>
      <c r="V18" s="99"/>
      <c r="W18" s="99"/>
      <c r="X18" s="99"/>
      <c r="Y18" s="99" t="s">
        <v>263</v>
      </c>
      <c r="Z18" s="99"/>
      <c r="AA18" s="99"/>
      <c r="AB18" s="99"/>
      <c r="AC18" s="99" t="s">
        <v>263</v>
      </c>
      <c r="AD18" s="206" t="s">
        <v>262</v>
      </c>
      <c r="AE18" s="207"/>
    </row>
    <row r="19" spans="1:31" s="103" customFormat="1" ht="13.5" customHeight="1">
      <c r="A19" s="99" t="s">
        <v>30</v>
      </c>
      <c r="B19" s="100" t="s">
        <v>284</v>
      </c>
      <c r="C19" s="99" t="s">
        <v>285</v>
      </c>
      <c r="D19" s="101">
        <f>+SUM(E19,+I19)</f>
        <v>45073</v>
      </c>
      <c r="E19" s="101">
        <f>+SUM(G19+H19)</f>
        <v>1153</v>
      </c>
      <c r="F19" s="125">
        <f>IF(D19&gt;0,E19/D19*100,"-")</f>
        <v>2.5580724602311804</v>
      </c>
      <c r="G19" s="101">
        <v>1153</v>
      </c>
      <c r="H19" s="101">
        <v>0</v>
      </c>
      <c r="I19" s="101">
        <f>+SUM(K19,+M19,O19+P19)</f>
        <v>43920</v>
      </c>
      <c r="J19" s="102">
        <f>IF(D19&gt;0,I19/D19*100,"-")</f>
        <v>97.441927539768827</v>
      </c>
      <c r="K19" s="101">
        <v>38441</v>
      </c>
      <c r="L19" s="102">
        <f>IF(D19&gt;0,K19/D19*100,"-")</f>
        <v>85.286091451645106</v>
      </c>
      <c r="M19" s="101">
        <v>0</v>
      </c>
      <c r="N19" s="102">
        <f>IF(D19&gt;0,M19/D19*100,"-")</f>
        <v>0</v>
      </c>
      <c r="O19" s="123">
        <v>4098</v>
      </c>
      <c r="P19" s="101">
        <f>SUM(Q19:S19)</f>
        <v>1381</v>
      </c>
      <c r="Q19" s="101">
        <v>222</v>
      </c>
      <c r="R19" s="101">
        <v>1159</v>
      </c>
      <c r="S19" s="101">
        <v>0</v>
      </c>
      <c r="T19" s="102">
        <f>IF(D19&gt;0,P19/D19*100,"-")</f>
        <v>3.0639185321589419</v>
      </c>
      <c r="U19" s="101">
        <v>2021</v>
      </c>
      <c r="V19" s="99"/>
      <c r="W19" s="99"/>
      <c r="X19" s="99"/>
      <c r="Y19" s="99" t="s">
        <v>263</v>
      </c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30</v>
      </c>
      <c r="B20" s="100" t="s">
        <v>286</v>
      </c>
      <c r="C20" s="99" t="s">
        <v>287</v>
      </c>
      <c r="D20" s="101">
        <f>+SUM(E20,+I20)</f>
        <v>45056</v>
      </c>
      <c r="E20" s="101">
        <f>+SUM(G20+H20)</f>
        <v>4774</v>
      </c>
      <c r="F20" s="125">
        <f>IF(D20&gt;0,E20/D20*100,"-")</f>
        <v>10.595703125</v>
      </c>
      <c r="G20" s="101">
        <v>4774</v>
      </c>
      <c r="H20" s="101">
        <v>0</v>
      </c>
      <c r="I20" s="101">
        <f>+SUM(K20,+M20,O20+P20)</f>
        <v>40282</v>
      </c>
      <c r="J20" s="102">
        <f>IF(D20&gt;0,I20/D20*100,"-")</f>
        <v>89.404296875</v>
      </c>
      <c r="K20" s="101">
        <v>2876</v>
      </c>
      <c r="L20" s="102">
        <f>IF(D20&gt;0,K20/D20*100,"-")</f>
        <v>6.3831676136363633</v>
      </c>
      <c r="M20" s="101">
        <v>0</v>
      </c>
      <c r="N20" s="102">
        <f>IF(D20&gt;0,M20/D20*100,"-")</f>
        <v>0</v>
      </c>
      <c r="O20" s="123">
        <v>1598</v>
      </c>
      <c r="P20" s="101">
        <f>SUM(Q20:S20)</f>
        <v>35808</v>
      </c>
      <c r="Q20" s="101">
        <v>16278</v>
      </c>
      <c r="R20" s="101">
        <v>19530</v>
      </c>
      <c r="S20" s="101">
        <v>0</v>
      </c>
      <c r="T20" s="102">
        <f>IF(D20&gt;0,P20/D20*100,"-")</f>
        <v>79.474431818181827</v>
      </c>
      <c r="U20" s="101">
        <v>422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30</v>
      </c>
      <c r="B21" s="100" t="s">
        <v>288</v>
      </c>
      <c r="C21" s="99" t="s">
        <v>289</v>
      </c>
      <c r="D21" s="101">
        <f>+SUM(E21,+I21)</f>
        <v>88700</v>
      </c>
      <c r="E21" s="101">
        <f>+SUM(G21+H21)</f>
        <v>11851</v>
      </c>
      <c r="F21" s="125">
        <f>IF(D21&gt;0,E21/D21*100,"-")</f>
        <v>13.360766629086809</v>
      </c>
      <c r="G21" s="101">
        <v>11851</v>
      </c>
      <c r="H21" s="101">
        <v>0</v>
      </c>
      <c r="I21" s="101">
        <f>+SUM(K21,+M21,O21+P21)</f>
        <v>76849</v>
      </c>
      <c r="J21" s="102">
        <f>IF(D21&gt;0,I21/D21*100,"-")</f>
        <v>86.639233370913189</v>
      </c>
      <c r="K21" s="101">
        <v>14373</v>
      </c>
      <c r="L21" s="102">
        <f>IF(D21&gt;0,K21/D21*100,"-")</f>
        <v>16.204058624577229</v>
      </c>
      <c r="M21" s="101">
        <v>240</v>
      </c>
      <c r="N21" s="102">
        <f>IF(D21&gt;0,M21/D21*100,"-")</f>
        <v>0.27057497181510709</v>
      </c>
      <c r="O21" s="123">
        <v>13707</v>
      </c>
      <c r="P21" s="101">
        <f>SUM(Q21:S21)</f>
        <v>48529</v>
      </c>
      <c r="Q21" s="101">
        <v>8432</v>
      </c>
      <c r="R21" s="101">
        <v>40097</v>
      </c>
      <c r="S21" s="101">
        <v>0</v>
      </c>
      <c r="T21" s="102">
        <f>IF(D21&gt;0,P21/D21*100,"-")</f>
        <v>54.711386696730557</v>
      </c>
      <c r="U21" s="101">
        <v>5444</v>
      </c>
      <c r="V21" s="99" t="s">
        <v>263</v>
      </c>
      <c r="W21" s="99"/>
      <c r="X21" s="99"/>
      <c r="Y21" s="99"/>
      <c r="Z21" s="99"/>
      <c r="AA21" s="99"/>
      <c r="AB21" s="99"/>
      <c r="AC21" s="99" t="s">
        <v>263</v>
      </c>
      <c r="AD21" s="206" t="s">
        <v>262</v>
      </c>
      <c r="AE21" s="207"/>
    </row>
    <row r="22" spans="1:31" s="103" customFormat="1" ht="13.5" customHeight="1">
      <c r="A22" s="99" t="s">
        <v>30</v>
      </c>
      <c r="B22" s="100" t="s">
        <v>290</v>
      </c>
      <c r="C22" s="99" t="s">
        <v>291</v>
      </c>
      <c r="D22" s="101">
        <f>+SUM(E22,+I22)</f>
        <v>6093</v>
      </c>
      <c r="E22" s="101">
        <f>+SUM(G22+H22)</f>
        <v>4</v>
      </c>
      <c r="F22" s="125">
        <f>IF(D22&gt;0,E22/D22*100,"-")</f>
        <v>6.5649105530937141E-2</v>
      </c>
      <c r="G22" s="101">
        <v>4</v>
      </c>
      <c r="H22" s="101">
        <v>0</v>
      </c>
      <c r="I22" s="101">
        <f>+SUM(K22,+M22,O22+P22)</f>
        <v>6089</v>
      </c>
      <c r="J22" s="102">
        <f>IF(D22&gt;0,I22/D22*100,"-")</f>
        <v>99.934350894469063</v>
      </c>
      <c r="K22" s="101">
        <v>3876</v>
      </c>
      <c r="L22" s="102">
        <f>IF(D22&gt;0,K22/D22*100,"-")</f>
        <v>63.61398325947809</v>
      </c>
      <c r="M22" s="101">
        <v>0</v>
      </c>
      <c r="N22" s="102">
        <f>IF(D22&gt;0,M22/D22*100,"-")</f>
        <v>0</v>
      </c>
      <c r="O22" s="123">
        <v>2126</v>
      </c>
      <c r="P22" s="101">
        <f>SUM(Q22:S22)</f>
        <v>87</v>
      </c>
      <c r="Q22" s="101">
        <v>39</v>
      </c>
      <c r="R22" s="101">
        <v>2</v>
      </c>
      <c r="S22" s="101">
        <v>46</v>
      </c>
      <c r="T22" s="102">
        <f>IF(D22&gt;0,P22/D22*100,"-")</f>
        <v>1.4278680452978829</v>
      </c>
      <c r="U22" s="101">
        <v>508</v>
      </c>
      <c r="V22" s="99"/>
      <c r="W22" s="99"/>
      <c r="X22" s="99"/>
      <c r="Y22" s="99" t="s">
        <v>263</v>
      </c>
      <c r="Z22" s="99"/>
      <c r="AA22" s="99"/>
      <c r="AB22" s="99"/>
      <c r="AC22" s="99" t="s">
        <v>263</v>
      </c>
      <c r="AD22" s="206" t="s">
        <v>262</v>
      </c>
      <c r="AE22" s="207"/>
    </row>
    <row r="23" spans="1:31" s="103" customFormat="1" ht="13.5" customHeight="1">
      <c r="A23" s="99" t="s">
        <v>30</v>
      </c>
      <c r="B23" s="100" t="s">
        <v>292</v>
      </c>
      <c r="C23" s="99" t="s">
        <v>293</v>
      </c>
      <c r="D23" s="101">
        <f>+SUM(E23,+I23)</f>
        <v>25901</v>
      </c>
      <c r="E23" s="101">
        <f>+SUM(G23+H23)</f>
        <v>196</v>
      </c>
      <c r="F23" s="125">
        <f>IF(D23&gt;0,E23/D23*100,"-")</f>
        <v>0.75672753947724025</v>
      </c>
      <c r="G23" s="101">
        <v>196</v>
      </c>
      <c r="H23" s="101">
        <v>0</v>
      </c>
      <c r="I23" s="101">
        <f>+SUM(K23,+M23,O23+P23)</f>
        <v>25705</v>
      </c>
      <c r="J23" s="102">
        <f>IF(D23&gt;0,I23/D23*100,"-")</f>
        <v>99.243272460522761</v>
      </c>
      <c r="K23" s="101">
        <v>25469</v>
      </c>
      <c r="L23" s="102">
        <f>IF(D23&gt;0,K23/D23*100,"-")</f>
        <v>98.332110729315474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236</v>
      </c>
      <c r="Q23" s="101">
        <v>124</v>
      </c>
      <c r="R23" s="101">
        <v>112</v>
      </c>
      <c r="S23" s="101">
        <v>0</v>
      </c>
      <c r="T23" s="102">
        <f>IF(D23&gt;0,P23/D23*100,"-")</f>
        <v>0.91116173120728927</v>
      </c>
      <c r="U23" s="101">
        <v>670</v>
      </c>
      <c r="V23" s="99"/>
      <c r="W23" s="99"/>
      <c r="X23" s="99"/>
      <c r="Y23" s="99" t="s">
        <v>263</v>
      </c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30</v>
      </c>
      <c r="B24" s="100" t="s">
        <v>294</v>
      </c>
      <c r="C24" s="99" t="s">
        <v>295</v>
      </c>
      <c r="D24" s="101">
        <f>+SUM(E24,+I24)</f>
        <v>41536</v>
      </c>
      <c r="E24" s="101">
        <f>+SUM(G24+H24)</f>
        <v>2290</v>
      </c>
      <c r="F24" s="125">
        <f>IF(D24&gt;0,E24/D24*100,"-")</f>
        <v>5.5132896764252699</v>
      </c>
      <c r="G24" s="101">
        <v>2290</v>
      </c>
      <c r="H24" s="101">
        <v>0</v>
      </c>
      <c r="I24" s="101">
        <f>+SUM(K24,+M24,O24+P24)</f>
        <v>39246</v>
      </c>
      <c r="J24" s="102">
        <f>IF(D24&gt;0,I24/D24*100,"-")</f>
        <v>94.486710323574727</v>
      </c>
      <c r="K24" s="101">
        <v>27144</v>
      </c>
      <c r="L24" s="102">
        <f>IF(D24&gt;0,K24/D24*100,"-")</f>
        <v>65.35053929121726</v>
      </c>
      <c r="M24" s="101">
        <v>0</v>
      </c>
      <c r="N24" s="102">
        <f>IF(D24&gt;0,M24/D24*100,"-")</f>
        <v>0</v>
      </c>
      <c r="O24" s="123">
        <v>2994</v>
      </c>
      <c r="P24" s="101">
        <f>SUM(Q24:S24)</f>
        <v>9108</v>
      </c>
      <c r="Q24" s="101">
        <v>2084</v>
      </c>
      <c r="R24" s="101">
        <v>7024</v>
      </c>
      <c r="S24" s="101">
        <v>0</v>
      </c>
      <c r="T24" s="102">
        <f>IF(D24&gt;0,P24/D24*100,"-")</f>
        <v>21.927966101694913</v>
      </c>
      <c r="U24" s="101">
        <v>1027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30</v>
      </c>
      <c r="B25" s="100" t="s">
        <v>296</v>
      </c>
      <c r="C25" s="99" t="s">
        <v>297</v>
      </c>
      <c r="D25" s="101">
        <f>+SUM(E25,+I25)</f>
        <v>11063</v>
      </c>
      <c r="E25" s="101">
        <f>+SUM(G25+H25)</f>
        <v>46</v>
      </c>
      <c r="F25" s="125">
        <f>IF(D25&gt;0,E25/D25*100,"-")</f>
        <v>0.41580041580041582</v>
      </c>
      <c r="G25" s="101">
        <v>46</v>
      </c>
      <c r="H25" s="101">
        <v>0</v>
      </c>
      <c r="I25" s="101">
        <f>+SUM(K25,+M25,O25+P25)</f>
        <v>11017</v>
      </c>
      <c r="J25" s="102">
        <f>IF(D25&gt;0,I25/D25*100,"-")</f>
        <v>99.584199584199581</v>
      </c>
      <c r="K25" s="101">
        <v>10800</v>
      </c>
      <c r="L25" s="102">
        <f>IF(D25&gt;0,K25/D25*100,"-")</f>
        <v>97.622706318358482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217</v>
      </c>
      <c r="Q25" s="101">
        <v>150</v>
      </c>
      <c r="R25" s="101">
        <v>67</v>
      </c>
      <c r="S25" s="101">
        <v>0</v>
      </c>
      <c r="T25" s="102">
        <f>IF(D25&gt;0,P25/D25*100,"-")</f>
        <v>1.9614932658410917</v>
      </c>
      <c r="U25" s="101">
        <v>178</v>
      </c>
      <c r="V25" s="99" t="s">
        <v>263</v>
      </c>
      <c r="W25" s="99"/>
      <c r="X25" s="99"/>
      <c r="Y25" s="99"/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30</v>
      </c>
      <c r="B26" s="100" t="s">
        <v>298</v>
      </c>
      <c r="C26" s="99" t="s">
        <v>299</v>
      </c>
      <c r="D26" s="101">
        <f>+SUM(E26,+I26)</f>
        <v>15492</v>
      </c>
      <c r="E26" s="101">
        <f>+SUM(G26+H26)</f>
        <v>125</v>
      </c>
      <c r="F26" s="125">
        <f>IF(D26&gt;0,E26/D26*100,"-")</f>
        <v>0.80686806093467589</v>
      </c>
      <c r="G26" s="101">
        <v>125</v>
      </c>
      <c r="H26" s="101">
        <v>0</v>
      </c>
      <c r="I26" s="101">
        <f>+SUM(K26,+M26,O26+P26)</f>
        <v>15367</v>
      </c>
      <c r="J26" s="102">
        <f>IF(D26&gt;0,I26/D26*100,"-")</f>
        <v>99.193131939065324</v>
      </c>
      <c r="K26" s="101">
        <v>14869</v>
      </c>
      <c r="L26" s="102">
        <f>IF(D26&gt;0,K26/D26*100,"-")</f>
        <v>95.978569584301582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498</v>
      </c>
      <c r="Q26" s="101">
        <v>402</v>
      </c>
      <c r="R26" s="101">
        <v>56</v>
      </c>
      <c r="S26" s="101">
        <v>40</v>
      </c>
      <c r="T26" s="102">
        <f>IF(D26&gt;0,P26/D26*100,"-")</f>
        <v>3.214562354763749</v>
      </c>
      <c r="U26" s="101">
        <v>585</v>
      </c>
      <c r="V26" s="99" t="s">
        <v>263</v>
      </c>
      <c r="W26" s="99"/>
      <c r="X26" s="99"/>
      <c r="Y26" s="99"/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30</v>
      </c>
      <c r="B27" s="100" t="s">
        <v>300</v>
      </c>
      <c r="C27" s="99" t="s">
        <v>301</v>
      </c>
      <c r="D27" s="101">
        <f>+SUM(E27,+I27)</f>
        <v>14211</v>
      </c>
      <c r="E27" s="101">
        <f>+SUM(G27+H27)</f>
        <v>663</v>
      </c>
      <c r="F27" s="125">
        <f>IF(D27&gt;0,E27/D27*100,"-")</f>
        <v>4.6654000422208153</v>
      </c>
      <c r="G27" s="101">
        <v>663</v>
      </c>
      <c r="H27" s="101">
        <v>0</v>
      </c>
      <c r="I27" s="101">
        <f>+SUM(K27,+M27,O27+P27)</f>
        <v>13548</v>
      </c>
      <c r="J27" s="102">
        <f>IF(D27&gt;0,I27/D27*100,"-")</f>
        <v>95.33459995777919</v>
      </c>
      <c r="K27" s="101">
        <v>5540</v>
      </c>
      <c r="L27" s="102">
        <f>IF(D27&gt;0,K27/D27*100,"-")</f>
        <v>38.983885722327777</v>
      </c>
      <c r="M27" s="101">
        <v>0</v>
      </c>
      <c r="N27" s="102">
        <f>IF(D27&gt;0,M27/D27*100,"-")</f>
        <v>0</v>
      </c>
      <c r="O27" s="123">
        <v>2402</v>
      </c>
      <c r="P27" s="101">
        <f>SUM(Q27:S27)</f>
        <v>5606</v>
      </c>
      <c r="Q27" s="101">
        <v>770</v>
      </c>
      <c r="R27" s="101">
        <v>3321</v>
      </c>
      <c r="S27" s="101">
        <v>1515</v>
      </c>
      <c r="T27" s="102">
        <f>IF(D27&gt;0,P27/D27*100,"-")</f>
        <v>39.448314685806771</v>
      </c>
      <c r="U27" s="101">
        <v>139</v>
      </c>
      <c r="V27" s="99" t="s">
        <v>263</v>
      </c>
      <c r="W27" s="99"/>
      <c r="X27" s="99"/>
      <c r="Y27" s="99"/>
      <c r="Z27" s="99" t="s">
        <v>263</v>
      </c>
      <c r="AA27" s="99"/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30</v>
      </c>
      <c r="B28" s="100" t="s">
        <v>302</v>
      </c>
      <c r="C28" s="99" t="s">
        <v>303</v>
      </c>
      <c r="D28" s="101">
        <f>+SUM(E28,+I28)</f>
        <v>23004</v>
      </c>
      <c r="E28" s="101">
        <f>+SUM(G28+H28)</f>
        <v>501</v>
      </c>
      <c r="F28" s="125">
        <f>IF(D28&gt;0,E28/D28*100,"-")</f>
        <v>2.1778821074595722</v>
      </c>
      <c r="G28" s="101">
        <v>501</v>
      </c>
      <c r="H28" s="101">
        <v>0</v>
      </c>
      <c r="I28" s="101">
        <f>+SUM(K28,+M28,O28+P28)</f>
        <v>22503</v>
      </c>
      <c r="J28" s="102">
        <f>IF(D28&gt;0,I28/D28*100,"-")</f>
        <v>97.822117892540433</v>
      </c>
      <c r="K28" s="101">
        <v>4802</v>
      </c>
      <c r="L28" s="102">
        <f>IF(D28&gt;0,K28/D28*100,"-")</f>
        <v>20.874630499043644</v>
      </c>
      <c r="M28" s="101">
        <v>0</v>
      </c>
      <c r="N28" s="102">
        <f>IF(D28&gt;0,M28/D28*100,"-")</f>
        <v>0</v>
      </c>
      <c r="O28" s="123">
        <v>3795</v>
      </c>
      <c r="P28" s="101">
        <f>SUM(Q28:S28)</f>
        <v>13906</v>
      </c>
      <c r="Q28" s="101">
        <v>4841</v>
      </c>
      <c r="R28" s="101">
        <v>9065</v>
      </c>
      <c r="S28" s="101">
        <v>0</v>
      </c>
      <c r="T28" s="102">
        <f>IF(D28&gt;0,P28/D28*100,"-")</f>
        <v>60.450356459746132</v>
      </c>
      <c r="U28" s="101">
        <v>239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30</v>
      </c>
      <c r="B29" s="100" t="s">
        <v>304</v>
      </c>
      <c r="C29" s="99" t="s">
        <v>305</v>
      </c>
      <c r="D29" s="101">
        <f>+SUM(E29,+I29)</f>
        <v>8778</v>
      </c>
      <c r="E29" s="101">
        <f>+SUM(G29+H29)</f>
        <v>1362</v>
      </c>
      <c r="F29" s="125">
        <f>IF(D29&gt;0,E29/D29*100,"-")</f>
        <v>15.516062884483937</v>
      </c>
      <c r="G29" s="101">
        <v>1362</v>
      </c>
      <c r="H29" s="101">
        <v>0</v>
      </c>
      <c r="I29" s="101">
        <f>+SUM(K29,+M29,O29+P29)</f>
        <v>7416</v>
      </c>
      <c r="J29" s="102">
        <f>IF(D29&gt;0,I29/D29*100,"-")</f>
        <v>84.483937115516056</v>
      </c>
      <c r="K29" s="101">
        <v>1282</v>
      </c>
      <c r="L29" s="102">
        <f>IF(D29&gt;0,K29/D29*100,"-")</f>
        <v>14.604693552061972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6134</v>
      </c>
      <c r="Q29" s="101">
        <v>1652</v>
      </c>
      <c r="R29" s="101">
        <v>4482</v>
      </c>
      <c r="S29" s="101">
        <v>0</v>
      </c>
      <c r="T29" s="102">
        <f>IF(D29&gt;0,P29/D29*100,"-")</f>
        <v>69.879243563454082</v>
      </c>
      <c r="U29" s="101">
        <v>95</v>
      </c>
      <c r="V29" s="99"/>
      <c r="W29" s="99"/>
      <c r="X29" s="99" t="s">
        <v>263</v>
      </c>
      <c r="Y29" s="99"/>
      <c r="Z29" s="99"/>
      <c r="AA29" s="99"/>
      <c r="AB29" s="99" t="s">
        <v>263</v>
      </c>
      <c r="AC29" s="99"/>
      <c r="AD29" s="206" t="s">
        <v>262</v>
      </c>
      <c r="AE29" s="207"/>
    </row>
    <row r="30" spans="1:31" s="103" customFormat="1" ht="13.5" customHeight="1">
      <c r="A30" s="99" t="s">
        <v>30</v>
      </c>
      <c r="B30" s="100" t="s">
        <v>306</v>
      </c>
      <c r="C30" s="99" t="s">
        <v>307</v>
      </c>
      <c r="D30" s="101">
        <f>+SUM(E30,+I30)</f>
        <v>15333</v>
      </c>
      <c r="E30" s="101">
        <f>+SUM(G30+H30)</f>
        <v>294</v>
      </c>
      <c r="F30" s="125">
        <f>IF(D30&gt;0,E30/D30*100,"-")</f>
        <v>1.9174329876736451</v>
      </c>
      <c r="G30" s="101">
        <v>294</v>
      </c>
      <c r="H30" s="101">
        <v>0</v>
      </c>
      <c r="I30" s="101">
        <f>+SUM(K30,+M30,O30+P30)</f>
        <v>15039</v>
      </c>
      <c r="J30" s="102">
        <f>IF(D30&gt;0,I30/D30*100,"-")</f>
        <v>98.082567012326365</v>
      </c>
      <c r="K30" s="101">
        <v>10787</v>
      </c>
      <c r="L30" s="102">
        <f>IF(D30&gt;0,K30/D30*100,"-")</f>
        <v>70.35152938107349</v>
      </c>
      <c r="M30" s="101">
        <v>0</v>
      </c>
      <c r="N30" s="102">
        <f>IF(D30&gt;0,M30/D30*100,"-")</f>
        <v>0</v>
      </c>
      <c r="O30" s="123">
        <v>1260</v>
      </c>
      <c r="P30" s="101">
        <f>SUM(Q30:S30)</f>
        <v>2992</v>
      </c>
      <c r="Q30" s="101">
        <v>631</v>
      </c>
      <c r="R30" s="101">
        <v>2361</v>
      </c>
      <c r="S30" s="101">
        <v>0</v>
      </c>
      <c r="T30" s="102">
        <f>IF(D30&gt;0,P30/D30*100,"-")</f>
        <v>19.513467684080087</v>
      </c>
      <c r="U30" s="101">
        <v>141</v>
      </c>
      <c r="V30" s="99"/>
      <c r="W30" s="99"/>
      <c r="X30" s="99"/>
      <c r="Y30" s="99" t="s">
        <v>263</v>
      </c>
      <c r="Z30" s="99"/>
      <c r="AA30" s="99"/>
      <c r="AB30" s="99"/>
      <c r="AC30" s="99" t="s">
        <v>263</v>
      </c>
      <c r="AD30" s="206" t="s">
        <v>262</v>
      </c>
      <c r="AE30" s="207"/>
    </row>
    <row r="31" spans="1:31" s="103" customFormat="1" ht="13.5" customHeight="1">
      <c r="A31" s="99" t="s">
        <v>30</v>
      </c>
      <c r="B31" s="100" t="s">
        <v>308</v>
      </c>
      <c r="C31" s="99" t="s">
        <v>309</v>
      </c>
      <c r="D31" s="101">
        <f>+SUM(E31,+I31)</f>
        <v>7903</v>
      </c>
      <c r="E31" s="101">
        <f>+SUM(G31+H31)</f>
        <v>2133</v>
      </c>
      <c r="F31" s="125">
        <f>IF(D31&gt;0,E31/D31*100,"-")</f>
        <v>26.98975072757181</v>
      </c>
      <c r="G31" s="101">
        <v>2133</v>
      </c>
      <c r="H31" s="101">
        <v>0</v>
      </c>
      <c r="I31" s="101">
        <f>+SUM(K31,+M31,O31+P31)</f>
        <v>5770</v>
      </c>
      <c r="J31" s="102">
        <f>IF(D31&gt;0,I31/D31*100,"-")</f>
        <v>73.010249272428197</v>
      </c>
      <c r="K31" s="101">
        <v>0</v>
      </c>
      <c r="L31" s="102">
        <f>IF(D31&gt;0,K31/D31*100,"-")</f>
        <v>0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5770</v>
      </c>
      <c r="Q31" s="101">
        <v>0</v>
      </c>
      <c r="R31" s="101">
        <v>4505</v>
      </c>
      <c r="S31" s="101">
        <v>1265</v>
      </c>
      <c r="T31" s="102">
        <f>IF(D31&gt;0,P31/D31*100,"-")</f>
        <v>73.010249272428197</v>
      </c>
      <c r="U31" s="101">
        <v>44</v>
      </c>
      <c r="V31" s="99" t="s">
        <v>263</v>
      </c>
      <c r="W31" s="99"/>
      <c r="X31" s="99"/>
      <c r="Y31" s="99"/>
      <c r="Z31" s="99" t="s">
        <v>263</v>
      </c>
      <c r="AA31" s="99"/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30</v>
      </c>
      <c r="B32" s="100" t="s">
        <v>310</v>
      </c>
      <c r="C32" s="99" t="s">
        <v>311</v>
      </c>
      <c r="D32" s="101">
        <f>+SUM(E32,+I32)</f>
        <v>7792</v>
      </c>
      <c r="E32" s="101">
        <f>+SUM(G32+H32)</f>
        <v>1994</v>
      </c>
      <c r="F32" s="125">
        <f>IF(D32&gt;0,E32/D32*100,"-")</f>
        <v>25.590349075975361</v>
      </c>
      <c r="G32" s="101">
        <v>1994</v>
      </c>
      <c r="H32" s="101">
        <v>0</v>
      </c>
      <c r="I32" s="101">
        <f>+SUM(K32,+M32,O32+P32)</f>
        <v>5798</v>
      </c>
      <c r="J32" s="102">
        <f>IF(D32&gt;0,I32/D32*100,"-")</f>
        <v>74.409650924024646</v>
      </c>
      <c r="K32" s="101">
        <v>0</v>
      </c>
      <c r="L32" s="102">
        <f>IF(D32&gt;0,K32/D32*100,"-")</f>
        <v>0</v>
      </c>
      <c r="M32" s="101">
        <v>0</v>
      </c>
      <c r="N32" s="102">
        <f>IF(D32&gt;0,M32/D32*100,"-")</f>
        <v>0</v>
      </c>
      <c r="O32" s="123">
        <v>0</v>
      </c>
      <c r="P32" s="101">
        <f>SUM(Q32:S32)</f>
        <v>5798</v>
      </c>
      <c r="Q32" s="101">
        <v>1832</v>
      </c>
      <c r="R32" s="101">
        <v>3966</v>
      </c>
      <c r="S32" s="101">
        <v>0</v>
      </c>
      <c r="T32" s="102">
        <f>IF(D32&gt;0,P32/D32*100,"-")</f>
        <v>74.409650924024646</v>
      </c>
      <c r="U32" s="101">
        <v>96</v>
      </c>
      <c r="V32" s="99" t="s">
        <v>263</v>
      </c>
      <c r="W32" s="99"/>
      <c r="X32" s="99"/>
      <c r="Y32" s="99"/>
      <c r="Z32" s="99" t="s">
        <v>263</v>
      </c>
      <c r="AA32" s="99"/>
      <c r="AB32" s="99"/>
      <c r="AC32" s="99"/>
      <c r="AD32" s="206" t="s">
        <v>262</v>
      </c>
      <c r="AE32" s="207"/>
    </row>
    <row r="33" spans="1:31" s="103" customFormat="1" ht="13.5" customHeight="1">
      <c r="A33" s="99" t="s">
        <v>30</v>
      </c>
      <c r="B33" s="100" t="s">
        <v>312</v>
      </c>
      <c r="C33" s="99" t="s">
        <v>313</v>
      </c>
      <c r="D33" s="101">
        <f>+SUM(E33,+I33)</f>
        <v>11696</v>
      </c>
      <c r="E33" s="101">
        <f>+SUM(G33+H33)</f>
        <v>1686</v>
      </c>
      <c r="F33" s="125">
        <f>IF(D33&gt;0,E33/D33*100,"-")</f>
        <v>14.415184678522571</v>
      </c>
      <c r="G33" s="101">
        <v>1686</v>
      </c>
      <c r="H33" s="101">
        <v>0</v>
      </c>
      <c r="I33" s="101">
        <f>+SUM(K33,+M33,O33+P33)</f>
        <v>10010</v>
      </c>
      <c r="J33" s="102">
        <f>IF(D33&gt;0,I33/D33*100,"-")</f>
        <v>85.584815321477421</v>
      </c>
      <c r="K33" s="101">
        <v>2524</v>
      </c>
      <c r="L33" s="102">
        <f>IF(D33&gt;0,K33/D33*100,"-")</f>
        <v>21.58002735978112</v>
      </c>
      <c r="M33" s="101">
        <v>0</v>
      </c>
      <c r="N33" s="102">
        <f>IF(D33&gt;0,M33/D33*100,"-")</f>
        <v>0</v>
      </c>
      <c r="O33" s="123">
        <v>5027</v>
      </c>
      <c r="P33" s="101">
        <f>SUM(Q33:S33)</f>
        <v>2459</v>
      </c>
      <c r="Q33" s="101">
        <v>1117</v>
      </c>
      <c r="R33" s="101">
        <v>1342</v>
      </c>
      <c r="S33" s="101">
        <v>0</v>
      </c>
      <c r="T33" s="102">
        <f>IF(D33&gt;0,P33/D33*100,"-")</f>
        <v>21.024281805745552</v>
      </c>
      <c r="U33" s="101">
        <v>74</v>
      </c>
      <c r="V33" s="99" t="s">
        <v>263</v>
      </c>
      <c r="W33" s="99"/>
      <c r="X33" s="99"/>
      <c r="Y33" s="99"/>
      <c r="Z33" s="99" t="s">
        <v>263</v>
      </c>
      <c r="AA33" s="99"/>
      <c r="AB33" s="99"/>
      <c r="AC33" s="99"/>
      <c r="AD33" s="206" t="s">
        <v>262</v>
      </c>
      <c r="AE33" s="207"/>
    </row>
    <row r="34" spans="1:31" s="103" customFormat="1" ht="13.5" customHeight="1">
      <c r="A34" s="99" t="s">
        <v>30</v>
      </c>
      <c r="B34" s="100" t="s">
        <v>314</v>
      </c>
      <c r="C34" s="99" t="s">
        <v>315</v>
      </c>
      <c r="D34" s="101">
        <f>+SUM(E34,+I34)</f>
        <v>14935</v>
      </c>
      <c r="E34" s="101">
        <f>+SUM(G34+H34)</f>
        <v>2522</v>
      </c>
      <c r="F34" s="125">
        <f>IF(D34&gt;0,E34/D34*100,"-")</f>
        <v>16.886508202209573</v>
      </c>
      <c r="G34" s="101">
        <v>2522</v>
      </c>
      <c r="H34" s="101">
        <v>0</v>
      </c>
      <c r="I34" s="101">
        <f>+SUM(K34,+M34,O34+P34)</f>
        <v>12413</v>
      </c>
      <c r="J34" s="102">
        <f>IF(D34&gt;0,I34/D34*100,"-")</f>
        <v>83.113491797790431</v>
      </c>
      <c r="K34" s="101">
        <v>0</v>
      </c>
      <c r="L34" s="102">
        <f>IF(D34&gt;0,K34/D34*100,"-")</f>
        <v>0</v>
      </c>
      <c r="M34" s="101">
        <v>0</v>
      </c>
      <c r="N34" s="102">
        <f>IF(D34&gt;0,M34/D34*100,"-")</f>
        <v>0</v>
      </c>
      <c r="O34" s="123">
        <v>0</v>
      </c>
      <c r="P34" s="101">
        <f>SUM(Q34:S34)</f>
        <v>12413</v>
      </c>
      <c r="Q34" s="101">
        <v>6313</v>
      </c>
      <c r="R34" s="101">
        <v>6100</v>
      </c>
      <c r="S34" s="101">
        <v>0</v>
      </c>
      <c r="T34" s="102">
        <f>IF(D34&gt;0,P34/D34*100,"-")</f>
        <v>83.113491797790431</v>
      </c>
      <c r="U34" s="101">
        <v>301</v>
      </c>
      <c r="V34" s="99" t="s">
        <v>263</v>
      </c>
      <c r="W34" s="99"/>
      <c r="X34" s="99"/>
      <c r="Y34" s="99"/>
      <c r="Z34" s="99" t="s">
        <v>263</v>
      </c>
      <c r="AA34" s="99"/>
      <c r="AB34" s="99"/>
      <c r="AC34" s="99"/>
      <c r="AD34" s="206" t="s">
        <v>262</v>
      </c>
      <c r="AE34" s="207"/>
    </row>
    <row r="35" spans="1:31" s="103" customFormat="1" ht="13.5" customHeight="1">
      <c r="A35" s="99" t="s">
        <v>30</v>
      </c>
      <c r="B35" s="100" t="s">
        <v>316</v>
      </c>
      <c r="C35" s="99" t="s">
        <v>317</v>
      </c>
      <c r="D35" s="101">
        <f>+SUM(E35,+I35)</f>
        <v>8175</v>
      </c>
      <c r="E35" s="101">
        <f>+SUM(G35+H35)</f>
        <v>1293</v>
      </c>
      <c r="F35" s="125">
        <f>IF(D35&gt;0,E35/D35*100,"-")</f>
        <v>15.81651376146789</v>
      </c>
      <c r="G35" s="101">
        <v>1293</v>
      </c>
      <c r="H35" s="101">
        <v>0</v>
      </c>
      <c r="I35" s="101">
        <f>+SUM(K35,+M35,O35+P35)</f>
        <v>6882</v>
      </c>
      <c r="J35" s="102">
        <f>IF(D35&gt;0,I35/D35*100,"-")</f>
        <v>84.183486238532112</v>
      </c>
      <c r="K35" s="101">
        <v>2020</v>
      </c>
      <c r="L35" s="102">
        <f>IF(D35&gt;0,K35/D35*100,"-")</f>
        <v>24.709480122324159</v>
      </c>
      <c r="M35" s="101">
        <v>0</v>
      </c>
      <c r="N35" s="102">
        <f>IF(D35&gt;0,M35/D35*100,"-")</f>
        <v>0</v>
      </c>
      <c r="O35" s="123">
        <v>0</v>
      </c>
      <c r="P35" s="101">
        <f>SUM(Q35:S35)</f>
        <v>4862</v>
      </c>
      <c r="Q35" s="101">
        <v>1989</v>
      </c>
      <c r="R35" s="101">
        <v>2873</v>
      </c>
      <c r="S35" s="101">
        <v>0</v>
      </c>
      <c r="T35" s="102">
        <f>IF(D35&gt;0,P35/D35*100,"-")</f>
        <v>59.474006116207953</v>
      </c>
      <c r="U35" s="101">
        <v>44</v>
      </c>
      <c r="V35" s="99" t="s">
        <v>263</v>
      </c>
      <c r="W35" s="99"/>
      <c r="X35" s="99"/>
      <c r="Y35" s="99"/>
      <c r="Z35" s="99" t="s">
        <v>263</v>
      </c>
      <c r="AA35" s="99"/>
      <c r="AB35" s="99"/>
      <c r="AC35" s="99"/>
      <c r="AD35" s="206" t="s">
        <v>262</v>
      </c>
      <c r="AE35" s="207"/>
    </row>
    <row r="36" spans="1:31" s="103" customFormat="1" ht="13.5" customHeight="1">
      <c r="A36" s="99" t="s">
        <v>30</v>
      </c>
      <c r="B36" s="100" t="s">
        <v>318</v>
      </c>
      <c r="C36" s="99" t="s">
        <v>319</v>
      </c>
      <c r="D36" s="101">
        <f>+SUM(E36,+I36)</f>
        <v>10604</v>
      </c>
      <c r="E36" s="101">
        <f>+SUM(G36+H36)</f>
        <v>190</v>
      </c>
      <c r="F36" s="125">
        <f>IF(D36&gt;0,E36/D36*100,"-")</f>
        <v>1.7917766880422483</v>
      </c>
      <c r="G36" s="101">
        <v>190</v>
      </c>
      <c r="H36" s="101">
        <v>0</v>
      </c>
      <c r="I36" s="101">
        <f>+SUM(K36,+M36,O36+P36)</f>
        <v>10414</v>
      </c>
      <c r="J36" s="102">
        <f>IF(D36&gt;0,I36/D36*100,"-")</f>
        <v>98.208223311957752</v>
      </c>
      <c r="K36" s="101">
        <v>0</v>
      </c>
      <c r="L36" s="102">
        <f>IF(D36&gt;0,K36/D36*100,"-")</f>
        <v>0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10414</v>
      </c>
      <c r="Q36" s="101">
        <v>3932</v>
      </c>
      <c r="R36" s="101">
        <v>6388</v>
      </c>
      <c r="S36" s="101">
        <v>94</v>
      </c>
      <c r="T36" s="102">
        <f>IF(D36&gt;0,P36/D36*100,"-")</f>
        <v>98.208223311957752</v>
      </c>
      <c r="U36" s="101">
        <v>105</v>
      </c>
      <c r="V36" s="99" t="s">
        <v>263</v>
      </c>
      <c r="W36" s="99"/>
      <c r="X36" s="99"/>
      <c r="Y36" s="99"/>
      <c r="Z36" s="99" t="s">
        <v>263</v>
      </c>
      <c r="AA36" s="99"/>
      <c r="AB36" s="99"/>
      <c r="AC36" s="99"/>
      <c r="AD36" s="206" t="s">
        <v>262</v>
      </c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36">
    <sortCondition ref="A8:A36"/>
    <sortCondition ref="B8:B36"/>
    <sortCondition ref="C8:C36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三重県</v>
      </c>
      <c r="B7" s="105" t="str">
        <f>水洗化人口等!B7</f>
        <v>24000</v>
      </c>
      <c r="C7" s="104" t="s">
        <v>199</v>
      </c>
      <c r="D7" s="106">
        <f>SUM(E7,+H7,+K7)</f>
        <v>575867</v>
      </c>
      <c r="E7" s="106">
        <f>SUM(F7:G7)</f>
        <v>5665</v>
      </c>
      <c r="F7" s="106">
        <f>SUM(F$8:F$207)</f>
        <v>5665</v>
      </c>
      <c r="G7" s="106">
        <f>SUM(G$8:G$207)</f>
        <v>0</v>
      </c>
      <c r="H7" s="106">
        <f>SUM(I7:J7)</f>
        <v>23052</v>
      </c>
      <c r="I7" s="106">
        <f>SUM(I$8:I$207)</f>
        <v>11240</v>
      </c>
      <c r="J7" s="106">
        <f>SUM(J$8:J$207)</f>
        <v>11812</v>
      </c>
      <c r="K7" s="106">
        <f>SUM(L7:M7)</f>
        <v>547150</v>
      </c>
      <c r="L7" s="106">
        <f>SUM(L$8:L$207)</f>
        <v>74059</v>
      </c>
      <c r="M7" s="106">
        <f>SUM(M$8:M$207)</f>
        <v>473091</v>
      </c>
      <c r="N7" s="106">
        <f>SUM(O7,+V7,+AC7)</f>
        <v>575867</v>
      </c>
      <c r="O7" s="106">
        <f>SUM(P7:U7)</f>
        <v>90964</v>
      </c>
      <c r="P7" s="106">
        <f t="shared" ref="P7:U7" si="0">SUM(P$8:P$207)</f>
        <v>90964</v>
      </c>
      <c r="Q7" s="106">
        <f t="shared" si="0"/>
        <v>0</v>
      </c>
      <c r="R7" s="106">
        <f t="shared" si="0"/>
        <v>0</v>
      </c>
      <c r="S7" s="106">
        <f t="shared" si="0"/>
        <v>0</v>
      </c>
      <c r="T7" s="106">
        <f t="shared" si="0"/>
        <v>0</v>
      </c>
      <c r="U7" s="106">
        <f t="shared" si="0"/>
        <v>0</v>
      </c>
      <c r="V7" s="106">
        <f>SUM(W7:AB7)</f>
        <v>484903</v>
      </c>
      <c r="W7" s="106">
        <f t="shared" ref="W7:AB7" si="1">SUM(W$8:W$207)</f>
        <v>484903</v>
      </c>
      <c r="X7" s="106">
        <f t="shared" si="1"/>
        <v>0</v>
      </c>
      <c r="Y7" s="106">
        <f t="shared" si="1"/>
        <v>0</v>
      </c>
      <c r="Z7" s="106">
        <f t="shared" si="1"/>
        <v>0</v>
      </c>
      <c r="AA7" s="106">
        <f t="shared" si="1"/>
        <v>0</v>
      </c>
      <c r="AB7" s="106">
        <f t="shared" si="1"/>
        <v>0</v>
      </c>
      <c r="AC7" s="106">
        <f>SUM(AD7:AE7)</f>
        <v>0</v>
      </c>
      <c r="AD7" s="106">
        <f>SUM(AD$8:AD$207)</f>
        <v>0</v>
      </c>
      <c r="AE7" s="106">
        <f>SUM(AE$8:AE$207)</f>
        <v>0</v>
      </c>
      <c r="AF7" s="106">
        <f>SUM(AG7:AI7)</f>
        <v>9178</v>
      </c>
      <c r="AG7" s="106">
        <f>SUM(AG$8:AG$207)</f>
        <v>9178</v>
      </c>
      <c r="AH7" s="106">
        <f>SUM(AH$8:AH$207)</f>
        <v>0</v>
      </c>
      <c r="AI7" s="106">
        <f>SUM(AI$8:AI$207)</f>
        <v>0</v>
      </c>
      <c r="AJ7" s="106">
        <f>SUM(AK7:AS7)</f>
        <v>44186</v>
      </c>
      <c r="AK7" s="106">
        <f t="shared" ref="AK7:AS7" si="2">SUM(AK$8:AK$207)</f>
        <v>35144</v>
      </c>
      <c r="AL7" s="106">
        <f t="shared" si="2"/>
        <v>27</v>
      </c>
      <c r="AM7" s="106">
        <f t="shared" si="2"/>
        <v>5347</v>
      </c>
      <c r="AN7" s="106">
        <f t="shared" si="2"/>
        <v>1980</v>
      </c>
      <c r="AO7" s="106">
        <f t="shared" si="2"/>
        <v>0</v>
      </c>
      <c r="AP7" s="106">
        <f t="shared" si="2"/>
        <v>0</v>
      </c>
      <c r="AQ7" s="106">
        <f t="shared" si="2"/>
        <v>9</v>
      </c>
      <c r="AR7" s="106">
        <f t="shared" si="2"/>
        <v>103</v>
      </c>
      <c r="AS7" s="106">
        <f t="shared" si="2"/>
        <v>1576</v>
      </c>
      <c r="AT7" s="106">
        <f>SUM(AU7:AY7)</f>
        <v>163</v>
      </c>
      <c r="AU7" s="106">
        <f>SUM(AU$8:AU$207)</f>
        <v>163</v>
      </c>
      <c r="AV7" s="106">
        <f>SUM(AV$8:AV$207)</f>
        <v>0</v>
      </c>
      <c r="AW7" s="106">
        <f>SUM(AW$8:AW$207)</f>
        <v>0</v>
      </c>
      <c r="AX7" s="106">
        <f>SUM(AX$8:AX$207)</f>
        <v>0</v>
      </c>
      <c r="AY7" s="106">
        <f>SUM(AY$8:AY$207)</f>
        <v>0</v>
      </c>
      <c r="AZ7" s="106">
        <f>SUM(BA7:BC7)</f>
        <v>697</v>
      </c>
      <c r="BA7" s="106">
        <f>SUM(BA$8:BA$207)</f>
        <v>697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30</v>
      </c>
      <c r="B8" s="111" t="s">
        <v>260</v>
      </c>
      <c r="C8" s="99" t="s">
        <v>261</v>
      </c>
      <c r="D8" s="101">
        <f>SUM(E8,+H8,+K8)</f>
        <v>94074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94074</v>
      </c>
      <c r="L8" s="101">
        <v>13945</v>
      </c>
      <c r="M8" s="101">
        <v>80129</v>
      </c>
      <c r="N8" s="101">
        <f>SUM(O8,+V8,+AC8)</f>
        <v>94074</v>
      </c>
      <c r="O8" s="101">
        <f>SUM(P8:U8)</f>
        <v>13945</v>
      </c>
      <c r="P8" s="101">
        <v>13945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80129</v>
      </c>
      <c r="W8" s="101">
        <v>80129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214</v>
      </c>
      <c r="BA8" s="101">
        <v>214</v>
      </c>
      <c r="BB8" s="101">
        <v>0</v>
      </c>
      <c r="BC8" s="101">
        <v>0</v>
      </c>
    </row>
    <row r="9" spans="1:55" s="103" customFormat="1" ht="13.5" customHeight="1">
      <c r="A9" s="113" t="s">
        <v>30</v>
      </c>
      <c r="B9" s="111" t="s">
        <v>264</v>
      </c>
      <c r="C9" s="99" t="s">
        <v>265</v>
      </c>
      <c r="D9" s="101">
        <f>SUM(E9,+H9,+K9)</f>
        <v>60854</v>
      </c>
      <c r="E9" s="101">
        <f>SUM(F9:G9)</f>
        <v>0</v>
      </c>
      <c r="F9" s="101">
        <v>0</v>
      </c>
      <c r="G9" s="101">
        <v>0</v>
      </c>
      <c r="H9" s="101">
        <f>SUM(I9:J9)</f>
        <v>8227</v>
      </c>
      <c r="I9" s="101">
        <v>8227</v>
      </c>
      <c r="J9" s="101">
        <v>0</v>
      </c>
      <c r="K9" s="101">
        <f>SUM(L9:M9)</f>
        <v>52627</v>
      </c>
      <c r="L9" s="101">
        <v>2546</v>
      </c>
      <c r="M9" s="101">
        <v>50081</v>
      </c>
      <c r="N9" s="101">
        <f>SUM(O9,+V9,+AC9)</f>
        <v>60854</v>
      </c>
      <c r="O9" s="101">
        <f>SUM(P9:U9)</f>
        <v>10773</v>
      </c>
      <c r="P9" s="101">
        <v>10773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50081</v>
      </c>
      <c r="W9" s="101">
        <v>50081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1913</v>
      </c>
      <c r="AG9" s="101">
        <v>1913</v>
      </c>
      <c r="AH9" s="101">
        <v>0</v>
      </c>
      <c r="AI9" s="101">
        <v>0</v>
      </c>
      <c r="AJ9" s="101">
        <f>SUM(AK9:AS9)</f>
        <v>1913</v>
      </c>
      <c r="AK9" s="101">
        <v>0</v>
      </c>
      <c r="AL9" s="101">
        <v>0</v>
      </c>
      <c r="AM9" s="101">
        <v>0</v>
      </c>
      <c r="AN9" s="101">
        <v>1913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30</v>
      </c>
      <c r="B10" s="111" t="s">
        <v>266</v>
      </c>
      <c r="C10" s="99" t="s">
        <v>267</v>
      </c>
      <c r="D10" s="101">
        <f>SUM(E10,+H10,+K10)</f>
        <v>35203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35203</v>
      </c>
      <c r="L10" s="101">
        <v>5125</v>
      </c>
      <c r="M10" s="101">
        <v>30078</v>
      </c>
      <c r="N10" s="101">
        <f>SUM(O10,+V10,+AC10)</f>
        <v>35203</v>
      </c>
      <c r="O10" s="101">
        <f>SUM(P10:U10)</f>
        <v>5125</v>
      </c>
      <c r="P10" s="101">
        <v>5125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30078</v>
      </c>
      <c r="W10" s="101">
        <v>30078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821</v>
      </c>
      <c r="AG10" s="101">
        <v>821</v>
      </c>
      <c r="AH10" s="101">
        <v>0</v>
      </c>
      <c r="AI10" s="101">
        <v>0</v>
      </c>
      <c r="AJ10" s="101">
        <f>SUM(AK10:AS10)</f>
        <v>821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7</v>
      </c>
      <c r="AS10" s="101">
        <v>814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30</v>
      </c>
      <c r="B11" s="111" t="s">
        <v>268</v>
      </c>
      <c r="C11" s="99" t="s">
        <v>269</v>
      </c>
      <c r="D11" s="101">
        <f>SUM(E11,+H11,+K11)</f>
        <v>45400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45400</v>
      </c>
      <c r="L11" s="101">
        <v>6169</v>
      </c>
      <c r="M11" s="101">
        <v>39231</v>
      </c>
      <c r="N11" s="101">
        <f>SUM(O11,+V11,+AC11)</f>
        <v>45400</v>
      </c>
      <c r="O11" s="101">
        <f>SUM(P11:U11)</f>
        <v>6169</v>
      </c>
      <c r="P11" s="101">
        <v>6169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39231</v>
      </c>
      <c r="W11" s="101">
        <v>39231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0</v>
      </c>
      <c r="AG11" s="101">
        <v>0</v>
      </c>
      <c r="AH11" s="101">
        <v>0</v>
      </c>
      <c r="AI11" s="101">
        <v>0</v>
      </c>
      <c r="AJ11" s="101">
        <f>SUM(AK11:AS11)</f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30</v>
      </c>
      <c r="B12" s="111" t="s">
        <v>270</v>
      </c>
      <c r="C12" s="99" t="s">
        <v>271</v>
      </c>
      <c r="D12" s="101">
        <f>SUM(E12,+H12,+K12)</f>
        <v>32127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32127</v>
      </c>
      <c r="L12" s="101">
        <v>2726</v>
      </c>
      <c r="M12" s="101">
        <v>29401</v>
      </c>
      <c r="N12" s="101">
        <f>SUM(O12,+V12,+AC12)</f>
        <v>32127</v>
      </c>
      <c r="O12" s="101">
        <f>SUM(P12:U12)</f>
        <v>2726</v>
      </c>
      <c r="P12" s="101">
        <v>2726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29401</v>
      </c>
      <c r="W12" s="101">
        <v>29401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5</v>
      </c>
      <c r="AG12" s="101">
        <v>5</v>
      </c>
      <c r="AH12" s="101">
        <v>0</v>
      </c>
      <c r="AI12" s="101">
        <v>0</v>
      </c>
      <c r="AJ12" s="101">
        <f>SUM(AK12:AS12)</f>
        <v>5</v>
      </c>
      <c r="AK12" s="101">
        <v>0</v>
      </c>
      <c r="AL12" s="101">
        <v>0</v>
      </c>
      <c r="AM12" s="101">
        <v>5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202</v>
      </c>
      <c r="BA12" s="101">
        <v>202</v>
      </c>
      <c r="BB12" s="101">
        <v>0</v>
      </c>
      <c r="BC12" s="101">
        <v>0</v>
      </c>
    </row>
    <row r="13" spans="1:55" s="103" customFormat="1" ht="13.5" customHeight="1">
      <c r="A13" s="113" t="s">
        <v>30</v>
      </c>
      <c r="B13" s="111" t="s">
        <v>272</v>
      </c>
      <c r="C13" s="99" t="s">
        <v>273</v>
      </c>
      <c r="D13" s="101">
        <f>SUM(E13,+H13,+K13)</f>
        <v>45854</v>
      </c>
      <c r="E13" s="101">
        <f>SUM(F13:G13)</f>
        <v>0</v>
      </c>
      <c r="F13" s="101">
        <v>0</v>
      </c>
      <c r="G13" s="101">
        <v>0</v>
      </c>
      <c r="H13" s="101">
        <f>SUM(I13:J13)</f>
        <v>85</v>
      </c>
      <c r="I13" s="101">
        <v>85</v>
      </c>
      <c r="J13" s="101">
        <v>0</v>
      </c>
      <c r="K13" s="101">
        <f>SUM(L13:M13)</f>
        <v>45769</v>
      </c>
      <c r="L13" s="101">
        <v>5948</v>
      </c>
      <c r="M13" s="101">
        <v>39821</v>
      </c>
      <c r="N13" s="101">
        <f>SUM(O13,+V13,+AC13)</f>
        <v>45854</v>
      </c>
      <c r="O13" s="101">
        <f>SUM(P13:U13)</f>
        <v>6033</v>
      </c>
      <c r="P13" s="101">
        <v>6033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39821</v>
      </c>
      <c r="W13" s="101">
        <v>39821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2579</v>
      </c>
      <c r="AG13" s="101">
        <v>2579</v>
      </c>
      <c r="AH13" s="101">
        <v>0</v>
      </c>
      <c r="AI13" s="101">
        <v>0</v>
      </c>
      <c r="AJ13" s="101">
        <f>SUM(AK13:AS13)</f>
        <v>2579</v>
      </c>
      <c r="AK13" s="101">
        <v>0</v>
      </c>
      <c r="AL13" s="101">
        <v>0</v>
      </c>
      <c r="AM13" s="101">
        <v>2579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30</v>
      </c>
      <c r="B14" s="111" t="s">
        <v>274</v>
      </c>
      <c r="C14" s="99" t="s">
        <v>275</v>
      </c>
      <c r="D14" s="101">
        <f>SUM(E14,+H14,+K14)</f>
        <v>31833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31833</v>
      </c>
      <c r="L14" s="101">
        <v>2225</v>
      </c>
      <c r="M14" s="101">
        <v>29608</v>
      </c>
      <c r="N14" s="101">
        <f>SUM(O14,+V14,+AC14)</f>
        <v>31833</v>
      </c>
      <c r="O14" s="101">
        <f>SUM(P14:U14)</f>
        <v>2225</v>
      </c>
      <c r="P14" s="101">
        <v>2225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29608</v>
      </c>
      <c r="W14" s="101">
        <v>29608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125</v>
      </c>
      <c r="AG14" s="101">
        <v>125</v>
      </c>
      <c r="AH14" s="101">
        <v>0</v>
      </c>
      <c r="AI14" s="101">
        <v>0</v>
      </c>
      <c r="AJ14" s="101">
        <f>SUM(AK14:AS14)</f>
        <v>31833</v>
      </c>
      <c r="AK14" s="101">
        <v>31833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125</v>
      </c>
      <c r="AU14" s="101">
        <v>125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30</v>
      </c>
      <c r="B15" s="111" t="s">
        <v>276</v>
      </c>
      <c r="C15" s="99" t="s">
        <v>277</v>
      </c>
      <c r="D15" s="101">
        <f>SUM(E15,+H15,+K15)</f>
        <v>14509</v>
      </c>
      <c r="E15" s="101">
        <f>SUM(F15:G15)</f>
        <v>3486</v>
      </c>
      <c r="F15" s="101">
        <v>3486</v>
      </c>
      <c r="G15" s="101">
        <v>0</v>
      </c>
      <c r="H15" s="101">
        <f>SUM(I15:J15)</f>
        <v>11023</v>
      </c>
      <c r="I15" s="101">
        <v>0</v>
      </c>
      <c r="J15" s="101">
        <v>11023</v>
      </c>
      <c r="K15" s="101">
        <f>SUM(L15:M15)</f>
        <v>0</v>
      </c>
      <c r="L15" s="101">
        <v>0</v>
      </c>
      <c r="M15" s="101">
        <v>0</v>
      </c>
      <c r="N15" s="101">
        <f>SUM(O15,+V15,+AC15)</f>
        <v>14509</v>
      </c>
      <c r="O15" s="101">
        <f>SUM(P15:U15)</f>
        <v>3486</v>
      </c>
      <c r="P15" s="101">
        <v>3486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11023</v>
      </c>
      <c r="W15" s="101">
        <v>11023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48</v>
      </c>
      <c r="AG15" s="101">
        <v>48</v>
      </c>
      <c r="AH15" s="101">
        <v>0</v>
      </c>
      <c r="AI15" s="101">
        <v>0</v>
      </c>
      <c r="AJ15" s="101">
        <f>SUM(AK15:AS15)</f>
        <v>48</v>
      </c>
      <c r="AK15" s="101">
        <v>0</v>
      </c>
      <c r="AL15" s="101">
        <v>0</v>
      </c>
      <c r="AM15" s="101">
        <v>13</v>
      </c>
      <c r="AN15" s="101">
        <v>0</v>
      </c>
      <c r="AO15" s="101">
        <v>0</v>
      </c>
      <c r="AP15" s="101">
        <v>0</v>
      </c>
      <c r="AQ15" s="101">
        <v>9</v>
      </c>
      <c r="AR15" s="101">
        <v>0</v>
      </c>
      <c r="AS15" s="101">
        <v>26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30</v>
      </c>
      <c r="B16" s="111" t="s">
        <v>278</v>
      </c>
      <c r="C16" s="99" t="s">
        <v>279</v>
      </c>
      <c r="D16" s="101">
        <f>SUM(E16,+H16,+K16)</f>
        <v>9827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9827</v>
      </c>
      <c r="L16" s="101">
        <v>1375</v>
      </c>
      <c r="M16" s="101">
        <v>8452</v>
      </c>
      <c r="N16" s="101">
        <f>SUM(O16,+V16,+AC16)</f>
        <v>9827</v>
      </c>
      <c r="O16" s="101">
        <f>SUM(P16:U16)</f>
        <v>1375</v>
      </c>
      <c r="P16" s="101">
        <v>1375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8452</v>
      </c>
      <c r="W16" s="101">
        <v>8452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513</v>
      </c>
      <c r="AG16" s="101">
        <v>513</v>
      </c>
      <c r="AH16" s="101">
        <v>0</v>
      </c>
      <c r="AI16" s="101">
        <v>0</v>
      </c>
      <c r="AJ16" s="101">
        <f>SUM(AK16:AS16)</f>
        <v>513</v>
      </c>
      <c r="AK16" s="101">
        <v>0</v>
      </c>
      <c r="AL16" s="101">
        <v>0</v>
      </c>
      <c r="AM16" s="101">
        <v>513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30</v>
      </c>
      <c r="B17" s="111" t="s">
        <v>280</v>
      </c>
      <c r="C17" s="99" t="s">
        <v>281</v>
      </c>
      <c r="D17" s="101">
        <f>SUM(E17,+H17,+K17)</f>
        <v>9428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9428</v>
      </c>
      <c r="L17" s="101">
        <v>2204</v>
      </c>
      <c r="M17" s="101">
        <v>7224</v>
      </c>
      <c r="N17" s="101">
        <f>SUM(O17,+V17,+AC17)</f>
        <v>9428</v>
      </c>
      <c r="O17" s="101">
        <f>SUM(P17:U17)</f>
        <v>2204</v>
      </c>
      <c r="P17" s="101">
        <v>2204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7224</v>
      </c>
      <c r="W17" s="101">
        <v>7224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26</v>
      </c>
      <c r="AG17" s="101">
        <v>26</v>
      </c>
      <c r="AH17" s="101">
        <v>0</v>
      </c>
      <c r="AI17" s="101">
        <v>0</v>
      </c>
      <c r="AJ17" s="101">
        <f>SUM(AK17:AS17)</f>
        <v>2230</v>
      </c>
      <c r="AK17" s="101">
        <v>2204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26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50</v>
      </c>
      <c r="BA17" s="101">
        <v>50</v>
      </c>
      <c r="BB17" s="101">
        <v>0</v>
      </c>
      <c r="BC17" s="101">
        <v>0</v>
      </c>
    </row>
    <row r="18" spans="1:55" s="103" customFormat="1" ht="13.5" customHeight="1">
      <c r="A18" s="113" t="s">
        <v>30</v>
      </c>
      <c r="B18" s="111" t="s">
        <v>282</v>
      </c>
      <c r="C18" s="99" t="s">
        <v>283</v>
      </c>
      <c r="D18" s="101">
        <f>SUM(E18,+H18,+K18)</f>
        <v>12143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12143</v>
      </c>
      <c r="L18" s="101">
        <v>3678</v>
      </c>
      <c r="M18" s="101">
        <v>8465</v>
      </c>
      <c r="N18" s="101">
        <f>SUM(O18,+V18,+AC18)</f>
        <v>12143</v>
      </c>
      <c r="O18" s="101">
        <f>SUM(P18:U18)</f>
        <v>3678</v>
      </c>
      <c r="P18" s="101">
        <v>3678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8465</v>
      </c>
      <c r="W18" s="101">
        <v>8465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286</v>
      </c>
      <c r="AG18" s="101">
        <v>286</v>
      </c>
      <c r="AH18" s="101">
        <v>0</v>
      </c>
      <c r="AI18" s="101">
        <v>0</v>
      </c>
      <c r="AJ18" s="101">
        <f>SUM(AK18:AS18)</f>
        <v>286</v>
      </c>
      <c r="AK18" s="101">
        <v>0</v>
      </c>
      <c r="AL18" s="101">
        <v>0</v>
      </c>
      <c r="AM18" s="101">
        <v>286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30</v>
      </c>
      <c r="B19" s="111" t="s">
        <v>284</v>
      </c>
      <c r="C19" s="99" t="s">
        <v>285</v>
      </c>
      <c r="D19" s="101">
        <f>SUM(E19,+H19,+K19)</f>
        <v>6804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6804</v>
      </c>
      <c r="L19" s="101">
        <v>611</v>
      </c>
      <c r="M19" s="101">
        <v>6193</v>
      </c>
      <c r="N19" s="101">
        <f>SUM(O19,+V19,+AC19)</f>
        <v>6804</v>
      </c>
      <c r="O19" s="101">
        <f>SUM(P19:U19)</f>
        <v>611</v>
      </c>
      <c r="P19" s="101">
        <v>611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6193</v>
      </c>
      <c r="W19" s="101">
        <v>6193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120</v>
      </c>
      <c r="AG19" s="101">
        <v>120</v>
      </c>
      <c r="AH19" s="101">
        <v>0</v>
      </c>
      <c r="AI19" s="101">
        <v>0</v>
      </c>
      <c r="AJ19" s="101">
        <f>SUM(AK19:AS19)</f>
        <v>120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120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30</v>
      </c>
      <c r="B20" s="111" t="s">
        <v>286</v>
      </c>
      <c r="C20" s="99" t="s">
        <v>287</v>
      </c>
      <c r="D20" s="101">
        <f>SUM(E20,+H20,+K20)</f>
        <v>34786</v>
      </c>
      <c r="E20" s="101">
        <f>SUM(F20:G20)</f>
        <v>0</v>
      </c>
      <c r="F20" s="101">
        <v>0</v>
      </c>
      <c r="G20" s="101">
        <v>0</v>
      </c>
      <c r="H20" s="101">
        <f>SUM(I20:J20)</f>
        <v>97</v>
      </c>
      <c r="I20" s="101">
        <v>19</v>
      </c>
      <c r="J20" s="101">
        <v>78</v>
      </c>
      <c r="K20" s="101">
        <f>SUM(L20:M20)</f>
        <v>34689</v>
      </c>
      <c r="L20" s="101">
        <v>10016</v>
      </c>
      <c r="M20" s="101">
        <v>24673</v>
      </c>
      <c r="N20" s="101">
        <f>SUM(O20,+V20,+AC20)</f>
        <v>34786</v>
      </c>
      <c r="O20" s="101">
        <f>SUM(P20:U20)</f>
        <v>10035</v>
      </c>
      <c r="P20" s="101">
        <v>10035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24751</v>
      </c>
      <c r="W20" s="101">
        <v>24751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102</v>
      </c>
      <c r="AG20" s="101">
        <v>102</v>
      </c>
      <c r="AH20" s="101">
        <v>0</v>
      </c>
      <c r="AI20" s="101">
        <v>0</v>
      </c>
      <c r="AJ20" s="101">
        <f>SUM(AK20:AS20)</f>
        <v>102</v>
      </c>
      <c r="AK20" s="101">
        <v>0</v>
      </c>
      <c r="AL20" s="101">
        <v>0</v>
      </c>
      <c r="AM20" s="101">
        <v>19</v>
      </c>
      <c r="AN20" s="101">
        <v>0</v>
      </c>
      <c r="AO20" s="101">
        <v>0</v>
      </c>
      <c r="AP20" s="101">
        <v>0</v>
      </c>
      <c r="AQ20" s="101">
        <v>0</v>
      </c>
      <c r="AR20" s="101">
        <v>83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199</v>
      </c>
      <c r="BA20" s="101">
        <v>199</v>
      </c>
      <c r="BB20" s="101">
        <v>0</v>
      </c>
      <c r="BC20" s="101">
        <v>0</v>
      </c>
    </row>
    <row r="21" spans="1:55" s="103" customFormat="1" ht="13.5" customHeight="1">
      <c r="A21" s="113" t="s">
        <v>30</v>
      </c>
      <c r="B21" s="111" t="s">
        <v>288</v>
      </c>
      <c r="C21" s="99" t="s">
        <v>289</v>
      </c>
      <c r="D21" s="101">
        <f>SUM(E21,+H21,+K21)</f>
        <v>62492</v>
      </c>
      <c r="E21" s="101">
        <f>SUM(F21:G21)</f>
        <v>2179</v>
      </c>
      <c r="F21" s="101">
        <v>2179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60313</v>
      </c>
      <c r="L21" s="101">
        <v>5486</v>
      </c>
      <c r="M21" s="101">
        <v>54827</v>
      </c>
      <c r="N21" s="101">
        <f>SUM(O21,+V21,+AC21)</f>
        <v>62492</v>
      </c>
      <c r="O21" s="101">
        <f>SUM(P21:U21)</f>
        <v>7665</v>
      </c>
      <c r="P21" s="101">
        <v>7665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54827</v>
      </c>
      <c r="W21" s="101">
        <v>54827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1675</v>
      </c>
      <c r="AG21" s="101">
        <v>1675</v>
      </c>
      <c r="AH21" s="101">
        <v>0</v>
      </c>
      <c r="AI21" s="101">
        <v>0</v>
      </c>
      <c r="AJ21" s="101">
        <f>SUM(AK21:AS21)</f>
        <v>1675</v>
      </c>
      <c r="AK21" s="101">
        <v>0</v>
      </c>
      <c r="AL21" s="101">
        <v>0</v>
      </c>
      <c r="AM21" s="101">
        <v>1675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30</v>
      </c>
      <c r="B22" s="111" t="s">
        <v>290</v>
      </c>
      <c r="C22" s="99" t="s">
        <v>291</v>
      </c>
      <c r="D22" s="101">
        <f>SUM(E22,+H22,+K22)</f>
        <v>898</v>
      </c>
      <c r="E22" s="101">
        <f>SUM(F22:G22)</f>
        <v>0</v>
      </c>
      <c r="F22" s="101">
        <v>0</v>
      </c>
      <c r="G22" s="101">
        <v>0</v>
      </c>
      <c r="H22" s="101">
        <f>SUM(I22:J22)</f>
        <v>711</v>
      </c>
      <c r="I22" s="101">
        <v>0</v>
      </c>
      <c r="J22" s="101">
        <v>711</v>
      </c>
      <c r="K22" s="101">
        <f>SUM(L22:M22)</f>
        <v>187</v>
      </c>
      <c r="L22" s="101">
        <v>73</v>
      </c>
      <c r="M22" s="101">
        <v>114</v>
      </c>
      <c r="N22" s="101">
        <f>SUM(O22,+V22,+AC22)</f>
        <v>898</v>
      </c>
      <c r="O22" s="101">
        <f>SUM(P22:U22)</f>
        <v>73</v>
      </c>
      <c r="P22" s="101">
        <v>73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825</v>
      </c>
      <c r="W22" s="101">
        <v>825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0</v>
      </c>
      <c r="AG22" s="101">
        <v>0</v>
      </c>
      <c r="AH22" s="101">
        <v>0</v>
      </c>
      <c r="AI22" s="101">
        <v>0</v>
      </c>
      <c r="AJ22" s="101">
        <f>SUM(AK22:AS22)</f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30</v>
      </c>
      <c r="B23" s="111" t="s">
        <v>292</v>
      </c>
      <c r="C23" s="99" t="s">
        <v>293</v>
      </c>
      <c r="D23" s="101">
        <f>SUM(E23,+H23,+K23)</f>
        <v>780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780</v>
      </c>
      <c r="L23" s="101">
        <v>249</v>
      </c>
      <c r="M23" s="101">
        <v>531</v>
      </c>
      <c r="N23" s="101">
        <f>SUM(O23,+V23,+AC23)</f>
        <v>780</v>
      </c>
      <c r="O23" s="101">
        <f>SUM(P23:U23)</f>
        <v>249</v>
      </c>
      <c r="P23" s="101">
        <v>249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531</v>
      </c>
      <c r="W23" s="101">
        <v>531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0</v>
      </c>
      <c r="AG23" s="101">
        <v>0</v>
      </c>
      <c r="AH23" s="101">
        <v>0</v>
      </c>
      <c r="AI23" s="101">
        <v>0</v>
      </c>
      <c r="AJ23" s="101">
        <f>SUM(AK23:AS23)</f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5</v>
      </c>
      <c r="BA23" s="101">
        <v>5</v>
      </c>
      <c r="BB23" s="101">
        <v>0</v>
      </c>
      <c r="BC23" s="101">
        <v>0</v>
      </c>
    </row>
    <row r="24" spans="1:55" s="103" customFormat="1" ht="13.5" customHeight="1">
      <c r="A24" s="113" t="s">
        <v>30</v>
      </c>
      <c r="B24" s="111" t="s">
        <v>294</v>
      </c>
      <c r="C24" s="99" t="s">
        <v>295</v>
      </c>
      <c r="D24" s="101">
        <f>SUM(E24,+H24,+K24)</f>
        <v>11654</v>
      </c>
      <c r="E24" s="101">
        <f>SUM(F24:G24)</f>
        <v>0</v>
      </c>
      <c r="F24" s="101">
        <v>0</v>
      </c>
      <c r="G24" s="101">
        <v>0</v>
      </c>
      <c r="H24" s="101">
        <f>SUM(I24:J24)</f>
        <v>2655</v>
      </c>
      <c r="I24" s="101">
        <v>2655</v>
      </c>
      <c r="J24" s="101">
        <v>0</v>
      </c>
      <c r="K24" s="101">
        <f>SUM(L24:M24)</f>
        <v>8999</v>
      </c>
      <c r="L24" s="101">
        <v>0</v>
      </c>
      <c r="M24" s="101">
        <v>8999</v>
      </c>
      <c r="N24" s="101">
        <f>SUM(O24,+V24,+AC24)</f>
        <v>11654</v>
      </c>
      <c r="O24" s="101">
        <f>SUM(P24:U24)</f>
        <v>2655</v>
      </c>
      <c r="P24" s="101">
        <v>2655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8999</v>
      </c>
      <c r="W24" s="101">
        <v>8999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7</v>
      </c>
      <c r="AG24" s="101">
        <v>7</v>
      </c>
      <c r="AH24" s="101">
        <v>0</v>
      </c>
      <c r="AI24" s="101">
        <v>0</v>
      </c>
      <c r="AJ24" s="101">
        <f>SUM(AK24:AS24)</f>
        <v>349</v>
      </c>
      <c r="AK24" s="101">
        <v>349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7</v>
      </c>
      <c r="AU24" s="101">
        <v>7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30</v>
      </c>
      <c r="B25" s="111" t="s">
        <v>296</v>
      </c>
      <c r="C25" s="99" t="s">
        <v>297</v>
      </c>
      <c r="D25" s="101">
        <f>SUM(E25,+H25,+K25)</f>
        <v>342</v>
      </c>
      <c r="E25" s="101">
        <f>SUM(F25:G25)</f>
        <v>0</v>
      </c>
      <c r="F25" s="101">
        <v>0</v>
      </c>
      <c r="G25" s="101">
        <v>0</v>
      </c>
      <c r="H25" s="101">
        <f>SUM(I25:J25)</f>
        <v>40</v>
      </c>
      <c r="I25" s="101">
        <v>40</v>
      </c>
      <c r="J25" s="101">
        <v>0</v>
      </c>
      <c r="K25" s="101">
        <f>SUM(L25:M25)</f>
        <v>302</v>
      </c>
      <c r="L25" s="101">
        <v>21</v>
      </c>
      <c r="M25" s="101">
        <v>281</v>
      </c>
      <c r="N25" s="101">
        <f>SUM(O25,+V25,+AC25)</f>
        <v>342</v>
      </c>
      <c r="O25" s="101">
        <f>SUM(P25:U25)</f>
        <v>61</v>
      </c>
      <c r="P25" s="101">
        <v>61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281</v>
      </c>
      <c r="W25" s="101">
        <v>281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0</v>
      </c>
      <c r="AG25" s="101">
        <v>0</v>
      </c>
      <c r="AH25" s="101">
        <v>0</v>
      </c>
      <c r="AI25" s="101">
        <v>0</v>
      </c>
      <c r="AJ25" s="101">
        <f>SUM(AK25:AS25)</f>
        <v>10</v>
      </c>
      <c r="AK25" s="101">
        <v>10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30</v>
      </c>
      <c r="B26" s="111" t="s">
        <v>298</v>
      </c>
      <c r="C26" s="99" t="s">
        <v>299</v>
      </c>
      <c r="D26" s="101">
        <f>SUM(E26,+H26,+K26)</f>
        <v>1099</v>
      </c>
      <c r="E26" s="101">
        <f>SUM(F26:G26)</f>
        <v>0</v>
      </c>
      <c r="F26" s="101">
        <v>0</v>
      </c>
      <c r="G26" s="101">
        <v>0</v>
      </c>
      <c r="H26" s="101">
        <f>SUM(I26:J26)</f>
        <v>214</v>
      </c>
      <c r="I26" s="101">
        <v>214</v>
      </c>
      <c r="J26" s="101">
        <v>0</v>
      </c>
      <c r="K26" s="101">
        <f>SUM(L26:M26)</f>
        <v>885</v>
      </c>
      <c r="L26" s="101">
        <v>0</v>
      </c>
      <c r="M26" s="101">
        <v>885</v>
      </c>
      <c r="N26" s="101">
        <f>SUM(O26,+V26,+AC26)</f>
        <v>1099</v>
      </c>
      <c r="O26" s="101">
        <f>SUM(P26:U26)</f>
        <v>214</v>
      </c>
      <c r="P26" s="101">
        <v>214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885</v>
      </c>
      <c r="W26" s="101">
        <v>885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34</v>
      </c>
      <c r="AG26" s="101">
        <v>34</v>
      </c>
      <c r="AH26" s="101">
        <v>0</v>
      </c>
      <c r="AI26" s="101">
        <v>0</v>
      </c>
      <c r="AJ26" s="101">
        <f>SUM(AK26:AS26)</f>
        <v>34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34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30</v>
      </c>
      <c r="B27" s="111" t="s">
        <v>300</v>
      </c>
      <c r="C27" s="99" t="s">
        <v>301</v>
      </c>
      <c r="D27" s="101">
        <f>SUM(E27,+H27,+K27)</f>
        <v>5825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5825</v>
      </c>
      <c r="L27" s="101">
        <v>691</v>
      </c>
      <c r="M27" s="101">
        <v>5134</v>
      </c>
      <c r="N27" s="101">
        <f>SUM(O27,+V27,+AC27)</f>
        <v>5825</v>
      </c>
      <c r="O27" s="101">
        <f>SUM(P27:U27)</f>
        <v>691</v>
      </c>
      <c r="P27" s="101">
        <v>691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5134</v>
      </c>
      <c r="W27" s="101">
        <v>5134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0</v>
      </c>
      <c r="AG27" s="101">
        <v>0</v>
      </c>
      <c r="AH27" s="101">
        <v>0</v>
      </c>
      <c r="AI27" s="101">
        <v>0</v>
      </c>
      <c r="AJ27" s="101">
        <f>SUM(AK27:AS27)</f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30</v>
      </c>
      <c r="B28" s="111" t="s">
        <v>302</v>
      </c>
      <c r="C28" s="99" t="s">
        <v>303</v>
      </c>
      <c r="D28" s="101">
        <f>SUM(E28,+H28,+K28)</f>
        <v>11966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11966</v>
      </c>
      <c r="L28" s="101">
        <v>1377</v>
      </c>
      <c r="M28" s="101">
        <v>10589</v>
      </c>
      <c r="N28" s="101">
        <f>SUM(O28,+V28,+AC28)</f>
        <v>11966</v>
      </c>
      <c r="O28" s="101">
        <f>SUM(P28:U28)</f>
        <v>1377</v>
      </c>
      <c r="P28" s="101">
        <v>1377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10589</v>
      </c>
      <c r="W28" s="101">
        <v>10589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425</v>
      </c>
      <c r="AG28" s="101">
        <v>425</v>
      </c>
      <c r="AH28" s="101">
        <v>0</v>
      </c>
      <c r="AI28" s="101">
        <v>0</v>
      </c>
      <c r="AJ28" s="101">
        <f>SUM(AK28:AS28)</f>
        <v>425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425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30</v>
      </c>
      <c r="B29" s="111" t="s">
        <v>304</v>
      </c>
      <c r="C29" s="99" t="s">
        <v>305</v>
      </c>
      <c r="D29" s="101">
        <f>SUM(E29,+H29,+K29)</f>
        <v>6783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6783</v>
      </c>
      <c r="L29" s="101">
        <v>972</v>
      </c>
      <c r="M29" s="101">
        <v>5811</v>
      </c>
      <c r="N29" s="101">
        <f>SUM(O29,+V29,+AC29)</f>
        <v>6783</v>
      </c>
      <c r="O29" s="101">
        <f>SUM(P29:U29)</f>
        <v>972</v>
      </c>
      <c r="P29" s="101">
        <v>972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5811</v>
      </c>
      <c r="W29" s="101">
        <v>5811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14</v>
      </c>
      <c r="AG29" s="101">
        <v>14</v>
      </c>
      <c r="AH29" s="101">
        <v>0</v>
      </c>
      <c r="AI29" s="101">
        <v>0</v>
      </c>
      <c r="AJ29" s="101">
        <f>SUM(AK29:AS29)</f>
        <v>14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14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30</v>
      </c>
      <c r="B30" s="111" t="s">
        <v>306</v>
      </c>
      <c r="C30" s="99" t="s">
        <v>307</v>
      </c>
      <c r="D30" s="101">
        <f>SUM(E30,+H30,+K30)</f>
        <v>2849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2849</v>
      </c>
      <c r="L30" s="101">
        <v>454</v>
      </c>
      <c r="M30" s="101">
        <v>2395</v>
      </c>
      <c r="N30" s="101">
        <f>SUM(O30,+V30,+AC30)</f>
        <v>2849</v>
      </c>
      <c r="O30" s="101">
        <f>SUM(P30:U30)</f>
        <v>454</v>
      </c>
      <c r="P30" s="101">
        <v>454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2395</v>
      </c>
      <c r="W30" s="101">
        <v>2395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67</v>
      </c>
      <c r="AG30" s="101">
        <v>67</v>
      </c>
      <c r="AH30" s="101">
        <v>0</v>
      </c>
      <c r="AI30" s="101">
        <v>0</v>
      </c>
      <c r="AJ30" s="101">
        <f>SUM(AK30:AS30)</f>
        <v>67</v>
      </c>
      <c r="AK30" s="101">
        <v>0</v>
      </c>
      <c r="AL30" s="101">
        <v>0</v>
      </c>
      <c r="AM30" s="101">
        <v>0</v>
      </c>
      <c r="AN30" s="101">
        <v>67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30</v>
      </c>
      <c r="B31" s="111" t="s">
        <v>308</v>
      </c>
      <c r="C31" s="99" t="s">
        <v>309</v>
      </c>
      <c r="D31" s="101">
        <f>SUM(E31,+H31,+K31)</f>
        <v>4136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4136</v>
      </c>
      <c r="L31" s="101">
        <v>1157</v>
      </c>
      <c r="M31" s="101">
        <v>2979</v>
      </c>
      <c r="N31" s="101">
        <f>SUM(O31,+V31,+AC31)</f>
        <v>4136</v>
      </c>
      <c r="O31" s="101">
        <f>SUM(P31:U31)</f>
        <v>1157</v>
      </c>
      <c r="P31" s="101">
        <v>1157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2979</v>
      </c>
      <c r="W31" s="101">
        <v>2979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97</v>
      </c>
      <c r="AG31" s="101">
        <v>97</v>
      </c>
      <c r="AH31" s="101">
        <v>0</v>
      </c>
      <c r="AI31" s="101">
        <v>0</v>
      </c>
      <c r="AJ31" s="101">
        <f>SUM(AK31:AS31)</f>
        <v>97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1</v>
      </c>
      <c r="AS31" s="101">
        <v>96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30</v>
      </c>
      <c r="B32" s="111" t="s">
        <v>310</v>
      </c>
      <c r="C32" s="99" t="s">
        <v>311</v>
      </c>
      <c r="D32" s="101">
        <f>SUM(E32,+H32,+K32)</f>
        <v>6164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6164</v>
      </c>
      <c r="L32" s="101">
        <v>1362</v>
      </c>
      <c r="M32" s="101">
        <v>4802</v>
      </c>
      <c r="N32" s="101">
        <f>SUM(O32,+V32,+AC32)</f>
        <v>6164</v>
      </c>
      <c r="O32" s="101">
        <f>SUM(P32:U32)</f>
        <v>1362</v>
      </c>
      <c r="P32" s="101">
        <v>1362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4802</v>
      </c>
      <c r="W32" s="101">
        <v>4802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12</v>
      </c>
      <c r="AG32" s="101">
        <v>12</v>
      </c>
      <c r="AH32" s="101">
        <v>0</v>
      </c>
      <c r="AI32" s="101">
        <v>0</v>
      </c>
      <c r="AJ32" s="101">
        <f>SUM(AK32:AS32)</f>
        <v>184</v>
      </c>
      <c r="AK32" s="101">
        <v>184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>SUM(AU32:AY32)</f>
        <v>12</v>
      </c>
      <c r="AU32" s="101">
        <v>12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30</v>
      </c>
      <c r="B33" s="111" t="s">
        <v>312</v>
      </c>
      <c r="C33" s="99" t="s">
        <v>313</v>
      </c>
      <c r="D33" s="101">
        <f>SUM(E33,+H33,+K33)</f>
        <v>5161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5161</v>
      </c>
      <c r="L33" s="101">
        <v>2239</v>
      </c>
      <c r="M33" s="101">
        <v>2922</v>
      </c>
      <c r="N33" s="101">
        <f>SUM(O33,+V33,+AC33)</f>
        <v>5161</v>
      </c>
      <c r="O33" s="101">
        <f>SUM(P33:U33)</f>
        <v>2239</v>
      </c>
      <c r="P33" s="101">
        <v>2239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2922</v>
      </c>
      <c r="W33" s="101">
        <v>2922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15</v>
      </c>
      <c r="AG33" s="101">
        <v>15</v>
      </c>
      <c r="AH33" s="101">
        <v>0</v>
      </c>
      <c r="AI33" s="101">
        <v>0</v>
      </c>
      <c r="AJ33" s="101">
        <f>SUM(AK33:AS33)</f>
        <v>42</v>
      </c>
      <c r="AK33" s="101">
        <v>0</v>
      </c>
      <c r="AL33" s="101">
        <v>27</v>
      </c>
      <c r="AM33" s="101">
        <v>3</v>
      </c>
      <c r="AN33" s="101">
        <v>0</v>
      </c>
      <c r="AO33" s="101">
        <v>0</v>
      </c>
      <c r="AP33" s="101">
        <v>0</v>
      </c>
      <c r="AQ33" s="101">
        <v>0</v>
      </c>
      <c r="AR33" s="101">
        <v>12</v>
      </c>
      <c r="AS33" s="101">
        <v>0</v>
      </c>
      <c r="AT33" s="101">
        <f>SUM(AU33:AY33)</f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27</v>
      </c>
      <c r="BA33" s="101">
        <v>27</v>
      </c>
      <c r="BB33" s="101">
        <v>0</v>
      </c>
      <c r="BC33" s="101">
        <v>0</v>
      </c>
    </row>
    <row r="34" spans="1:55" s="103" customFormat="1" ht="13.5" customHeight="1">
      <c r="A34" s="113" t="s">
        <v>30</v>
      </c>
      <c r="B34" s="111" t="s">
        <v>314</v>
      </c>
      <c r="C34" s="99" t="s">
        <v>315</v>
      </c>
      <c r="D34" s="101">
        <f>SUM(E34,+H34,+K34)</f>
        <v>10458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10458</v>
      </c>
      <c r="L34" s="101">
        <v>2203</v>
      </c>
      <c r="M34" s="101">
        <v>8255</v>
      </c>
      <c r="N34" s="101">
        <f>SUM(O34,+V34,+AC34)</f>
        <v>10458</v>
      </c>
      <c r="O34" s="101">
        <f>SUM(P34:U34)</f>
        <v>2203</v>
      </c>
      <c r="P34" s="101">
        <v>2203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8255</v>
      </c>
      <c r="W34" s="101">
        <v>8255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254</v>
      </c>
      <c r="AG34" s="101">
        <v>254</v>
      </c>
      <c r="AH34" s="101">
        <v>0</v>
      </c>
      <c r="AI34" s="101">
        <v>0</v>
      </c>
      <c r="AJ34" s="101">
        <f>SUM(AK34:AS34)</f>
        <v>254</v>
      </c>
      <c r="AK34" s="101">
        <v>0</v>
      </c>
      <c r="AL34" s="101">
        <v>0</v>
      </c>
      <c r="AM34" s="101">
        <v>254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 t="s">
        <v>30</v>
      </c>
      <c r="B35" s="111" t="s">
        <v>316</v>
      </c>
      <c r="C35" s="99" t="s">
        <v>317</v>
      </c>
      <c r="D35" s="101">
        <f>SUM(E35,+H35,+K35)</f>
        <v>4857</v>
      </c>
      <c r="E35" s="101">
        <f>SUM(F35:G35)</f>
        <v>0</v>
      </c>
      <c r="F35" s="101">
        <v>0</v>
      </c>
      <c r="G35" s="101">
        <v>0</v>
      </c>
      <c r="H35" s="101">
        <f>SUM(I35:J35)</f>
        <v>0</v>
      </c>
      <c r="I35" s="101">
        <v>0</v>
      </c>
      <c r="J35" s="101">
        <v>0</v>
      </c>
      <c r="K35" s="101">
        <f>SUM(L35:M35)</f>
        <v>4857</v>
      </c>
      <c r="L35" s="101">
        <v>558</v>
      </c>
      <c r="M35" s="101">
        <v>4299</v>
      </c>
      <c r="N35" s="101">
        <f>SUM(O35,+V35,+AC35)</f>
        <v>4857</v>
      </c>
      <c r="O35" s="101">
        <f>SUM(P35:U35)</f>
        <v>558</v>
      </c>
      <c r="P35" s="101">
        <v>558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4299</v>
      </c>
      <c r="W35" s="101">
        <v>4299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15</v>
      </c>
      <c r="AG35" s="101">
        <v>15</v>
      </c>
      <c r="AH35" s="101">
        <v>0</v>
      </c>
      <c r="AI35" s="101">
        <v>0</v>
      </c>
      <c r="AJ35" s="101">
        <f>SUM(AK35:AS35)</f>
        <v>229</v>
      </c>
      <c r="AK35" s="101">
        <v>221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8</v>
      </c>
      <c r="AT35" s="101">
        <f>SUM(AU35:AY35)</f>
        <v>7</v>
      </c>
      <c r="AU35" s="101">
        <v>7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30</v>
      </c>
      <c r="B36" s="111" t="s">
        <v>318</v>
      </c>
      <c r="C36" s="99" t="s">
        <v>319</v>
      </c>
      <c r="D36" s="101">
        <f>SUM(E36,+H36,+K36)</f>
        <v>7561</v>
      </c>
      <c r="E36" s="101">
        <f>SUM(F36:G36)</f>
        <v>0</v>
      </c>
      <c r="F36" s="101">
        <v>0</v>
      </c>
      <c r="G36" s="101">
        <v>0</v>
      </c>
      <c r="H36" s="101">
        <f>SUM(I36:J36)</f>
        <v>0</v>
      </c>
      <c r="I36" s="101">
        <v>0</v>
      </c>
      <c r="J36" s="101">
        <v>0</v>
      </c>
      <c r="K36" s="101">
        <f>SUM(L36:M36)</f>
        <v>7561</v>
      </c>
      <c r="L36" s="101">
        <v>649</v>
      </c>
      <c r="M36" s="101">
        <v>6912</v>
      </c>
      <c r="N36" s="101">
        <f>SUM(O36,+V36,+AC36)</f>
        <v>7561</v>
      </c>
      <c r="O36" s="101">
        <f>SUM(P36:U36)</f>
        <v>649</v>
      </c>
      <c r="P36" s="101">
        <v>649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6912</v>
      </c>
      <c r="W36" s="101">
        <v>6912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25</v>
      </c>
      <c r="AG36" s="101">
        <v>25</v>
      </c>
      <c r="AH36" s="101">
        <v>0</v>
      </c>
      <c r="AI36" s="101">
        <v>0</v>
      </c>
      <c r="AJ36" s="101">
        <f>SUM(AK36:AS36)</f>
        <v>356</v>
      </c>
      <c r="AK36" s="101">
        <v>343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13</v>
      </c>
      <c r="AT36" s="101">
        <f>SUM(AU36:AY36)</f>
        <v>12</v>
      </c>
      <c r="AU36" s="101">
        <v>12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36">
    <sortCondition ref="A8:A36"/>
    <sortCondition ref="B8:B36"/>
    <sortCondition ref="C8:C3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35" man="1"/>
    <brk id="31" min="1" max="35" man="1"/>
    <brk id="45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24000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24201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24202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24203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24204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24205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24207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24208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24209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24210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24211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24212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24214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24215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24216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24303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24324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24341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24343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24344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24441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24442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24443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24461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24470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24471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24472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24543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24561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24562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2023-01-20T03:22:07Z</dcterms:modified>
</cp:coreProperties>
</file>