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9山梨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水洗化人口等!$A$6:$AD$33</definedName>
    <definedName name="_xlnm.Print_Area" localSheetId="2">し尿集計結果!$A$1:$M$37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N8" i="2" s="1"/>
  <c r="AC9" i="2"/>
  <c r="N9" i="2" s="1"/>
  <c r="AC10" i="2"/>
  <c r="N10" i="2" s="1"/>
  <c r="AC11" i="2"/>
  <c r="AC12" i="2"/>
  <c r="AC13" i="2"/>
  <c r="AC14" i="2"/>
  <c r="N14" i="2" s="1"/>
  <c r="AC15" i="2"/>
  <c r="N15" i="2" s="1"/>
  <c r="AC16" i="2"/>
  <c r="N16" i="2" s="1"/>
  <c r="AC17" i="2"/>
  <c r="AC18" i="2"/>
  <c r="AC19" i="2"/>
  <c r="AC20" i="2"/>
  <c r="N20" i="2" s="1"/>
  <c r="AC21" i="2"/>
  <c r="N21" i="2" s="1"/>
  <c r="AC22" i="2"/>
  <c r="N22" i="2" s="1"/>
  <c r="AC23" i="2"/>
  <c r="AC24" i="2"/>
  <c r="AC25" i="2"/>
  <c r="AC26" i="2"/>
  <c r="N26" i="2" s="1"/>
  <c r="AC27" i="2"/>
  <c r="N27" i="2" s="1"/>
  <c r="AC28" i="2"/>
  <c r="N28" i="2" s="1"/>
  <c r="AC29" i="2"/>
  <c r="AC30" i="2"/>
  <c r="AC31" i="2"/>
  <c r="AC32" i="2"/>
  <c r="N32" i="2" s="1"/>
  <c r="AC33" i="2"/>
  <c r="N33" i="2" s="1"/>
  <c r="AC34" i="2"/>
  <c r="N34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11" i="2"/>
  <c r="N12" i="2"/>
  <c r="N13" i="2"/>
  <c r="N17" i="2"/>
  <c r="N18" i="2"/>
  <c r="N19" i="2"/>
  <c r="N23" i="2"/>
  <c r="N24" i="2"/>
  <c r="N25" i="2"/>
  <c r="N29" i="2"/>
  <c r="N30" i="2"/>
  <c r="N31" i="2"/>
  <c r="K8" i="2"/>
  <c r="D8" i="2" s="1"/>
  <c r="K9" i="2"/>
  <c r="D9" i="2" s="1"/>
  <c r="K10" i="2"/>
  <c r="D10" i="2" s="1"/>
  <c r="K11" i="2"/>
  <c r="K12" i="2"/>
  <c r="K13" i="2"/>
  <c r="K14" i="2"/>
  <c r="D14" i="2" s="1"/>
  <c r="K15" i="2"/>
  <c r="D15" i="2" s="1"/>
  <c r="K16" i="2"/>
  <c r="D16" i="2" s="1"/>
  <c r="K17" i="2"/>
  <c r="K18" i="2"/>
  <c r="K19" i="2"/>
  <c r="K20" i="2"/>
  <c r="D20" i="2" s="1"/>
  <c r="K21" i="2"/>
  <c r="D21" i="2" s="1"/>
  <c r="K22" i="2"/>
  <c r="D22" i="2" s="1"/>
  <c r="K23" i="2"/>
  <c r="K24" i="2"/>
  <c r="K25" i="2"/>
  <c r="K26" i="2"/>
  <c r="D26" i="2" s="1"/>
  <c r="K27" i="2"/>
  <c r="D27" i="2" s="1"/>
  <c r="K28" i="2"/>
  <c r="D28" i="2" s="1"/>
  <c r="K29" i="2"/>
  <c r="K30" i="2"/>
  <c r="K31" i="2"/>
  <c r="K32" i="2"/>
  <c r="D32" i="2" s="1"/>
  <c r="K33" i="2"/>
  <c r="D33" i="2" s="1"/>
  <c r="K34" i="2"/>
  <c r="D34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11" i="2"/>
  <c r="D12" i="2"/>
  <c r="D13" i="2"/>
  <c r="D17" i="2"/>
  <c r="D18" i="2"/>
  <c r="D19" i="2"/>
  <c r="D23" i="2"/>
  <c r="D24" i="2"/>
  <c r="D25" i="2"/>
  <c r="D29" i="2"/>
  <c r="D30" i="2"/>
  <c r="D31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I27" i="1"/>
  <c r="I28" i="1"/>
  <c r="I29" i="1"/>
  <c r="D29" i="1" s="1"/>
  <c r="I30" i="1"/>
  <c r="D30" i="1" s="1"/>
  <c r="I31" i="1"/>
  <c r="D31" i="1" s="1"/>
  <c r="I32" i="1"/>
  <c r="I33" i="1"/>
  <c r="I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D8" i="1"/>
  <c r="L8" i="1" s="1"/>
  <c r="D9" i="1"/>
  <c r="N9" i="1" s="1"/>
  <c r="D10" i="1"/>
  <c r="F10" i="1" s="1"/>
  <c r="D14" i="1"/>
  <c r="T14" i="1" s="1"/>
  <c r="D15" i="1"/>
  <c r="J15" i="1" s="1"/>
  <c r="D16" i="1"/>
  <c r="T16" i="1" s="1"/>
  <c r="D20" i="1"/>
  <c r="L20" i="1" s="1"/>
  <c r="D21" i="1"/>
  <c r="T21" i="1" s="1"/>
  <c r="D22" i="1"/>
  <c r="T22" i="1" s="1"/>
  <c r="D26" i="1"/>
  <c r="L26" i="1" s="1"/>
  <c r="D27" i="1"/>
  <c r="T27" i="1" s="1"/>
  <c r="D28" i="1"/>
  <c r="F28" i="1" s="1"/>
  <c r="D32" i="1"/>
  <c r="J32" i="1" s="1"/>
  <c r="D33" i="1"/>
  <c r="F33" i="1" s="1"/>
  <c r="D34" i="1"/>
  <c r="T34" i="1" s="1"/>
  <c r="L31" i="1" l="1"/>
  <c r="F31" i="1"/>
  <c r="T31" i="1"/>
  <c r="N31" i="1"/>
  <c r="J31" i="1"/>
  <c r="L25" i="1"/>
  <c r="T25" i="1"/>
  <c r="N25" i="1"/>
  <c r="J25" i="1"/>
  <c r="F25" i="1"/>
  <c r="L19" i="1"/>
  <c r="T19" i="1"/>
  <c r="N19" i="1"/>
  <c r="J19" i="1"/>
  <c r="F19" i="1"/>
  <c r="L13" i="1"/>
  <c r="T13" i="1"/>
  <c r="N13" i="1"/>
  <c r="J13" i="1"/>
  <c r="F13" i="1"/>
  <c r="L30" i="1"/>
  <c r="T30" i="1"/>
  <c r="N30" i="1"/>
  <c r="J30" i="1"/>
  <c r="F30" i="1"/>
  <c r="L24" i="1"/>
  <c r="T24" i="1"/>
  <c r="N24" i="1"/>
  <c r="J24" i="1"/>
  <c r="F24" i="1"/>
  <c r="L18" i="1"/>
  <c r="T18" i="1"/>
  <c r="N18" i="1"/>
  <c r="J18" i="1"/>
  <c r="F18" i="1"/>
  <c r="L12" i="1"/>
  <c r="T12" i="1"/>
  <c r="N12" i="1"/>
  <c r="J12" i="1"/>
  <c r="F12" i="1"/>
  <c r="T29" i="1"/>
  <c r="N29" i="1"/>
  <c r="J29" i="1"/>
  <c r="F29" i="1"/>
  <c r="L29" i="1"/>
  <c r="T23" i="1"/>
  <c r="N23" i="1"/>
  <c r="J23" i="1"/>
  <c r="F23" i="1"/>
  <c r="L23" i="1"/>
  <c r="L17" i="1"/>
  <c r="T17" i="1"/>
  <c r="N17" i="1"/>
  <c r="J17" i="1"/>
  <c r="F17" i="1"/>
  <c r="T11" i="1"/>
  <c r="N11" i="1"/>
  <c r="J11" i="1"/>
  <c r="F11" i="1"/>
  <c r="L11" i="1"/>
  <c r="F16" i="1"/>
  <c r="F21" i="1"/>
  <c r="J33" i="1"/>
  <c r="J9" i="1"/>
  <c r="F32" i="1"/>
  <c r="F20" i="1"/>
  <c r="F14" i="1"/>
  <c r="F8" i="1"/>
  <c r="J26" i="1"/>
  <c r="J8" i="1"/>
  <c r="N32" i="1"/>
  <c r="N20" i="1"/>
  <c r="T26" i="1"/>
  <c r="T8" i="1"/>
  <c r="L28" i="1"/>
  <c r="L16" i="1"/>
  <c r="L33" i="1"/>
  <c r="L27" i="1"/>
  <c r="L21" i="1"/>
  <c r="L15" i="1"/>
  <c r="L9" i="1"/>
  <c r="F27" i="1"/>
  <c r="F9" i="1"/>
  <c r="F26" i="1"/>
  <c r="J20" i="1"/>
  <c r="J14" i="1"/>
  <c r="N26" i="1"/>
  <c r="N14" i="1"/>
  <c r="N8" i="1"/>
  <c r="T32" i="1"/>
  <c r="T20" i="1"/>
  <c r="L34" i="1"/>
  <c r="L22" i="1"/>
  <c r="L10" i="1"/>
  <c r="L32" i="1"/>
  <c r="L14" i="1"/>
  <c r="F34" i="1"/>
  <c r="F22" i="1"/>
  <c r="J34" i="1"/>
  <c r="J28" i="1"/>
  <c r="J22" i="1"/>
  <c r="J16" i="1"/>
  <c r="J10" i="1"/>
  <c r="N34" i="1"/>
  <c r="N28" i="1"/>
  <c r="N22" i="1"/>
  <c r="N16" i="1"/>
  <c r="N10" i="1"/>
  <c r="T28" i="1"/>
  <c r="T10" i="1"/>
  <c r="J27" i="1"/>
  <c r="J21" i="1"/>
  <c r="N33" i="1"/>
  <c r="N27" i="1"/>
  <c r="N21" i="1"/>
  <c r="N15" i="1"/>
  <c r="T33" i="1"/>
  <c r="T15" i="1"/>
  <c r="T9" i="1"/>
  <c r="F15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<sst xmlns="http://schemas.openxmlformats.org/spreadsheetml/2006/main" count="737" uniqueCount="316">
  <si>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</si>
  <si>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</si>
  <si>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</si>
  <si>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</si>
  <si>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</si>
  <si>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</si>
  <si>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</si>
  <si>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</si>
  <si>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</si>
  <si>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</si>
  <si>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</si>
  <si>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</si>
  <si>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</si>
  <si>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</si>
  <si>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</si>
  <si>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</si>
  <si>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</si>
  <si>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</si>
  <si>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</si>
  <si>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</si>
  <si>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</si>
  <si>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</si>
  <si>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</si>
  <si>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</si>
  <si>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</si>
  <si>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</si>
  <si>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</si>
  <si>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</si>
  <si>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</si>
  <si>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</si>
  <si>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</si>
  <si>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</si>
  <si>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</si>
  <si>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</si>
  <si>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</si>
  <si>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</si>
  <si>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</si>
  <si>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</si>
  <si>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</si>
  <si>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</si>
  <si>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</si>
  <si>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</si>
  <si>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</si>
  <si>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</si>
  <si>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</si>
  <si>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</si>
  <si>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</si>
  <si>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</si>
  <si>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</si>
  <si>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</si>
  <si>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</si>
  <si>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</si>
  <si>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</si>
  <si>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</si>
  <si>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</si>
  <si>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</si>
  <si>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</si>
  <si>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</si>
  <si>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</si>
  <si>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</si>
  <si>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</si>
  <si>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</si>
  <si>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</si>
  <si>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</si>
  <si>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</si>
  <si>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</si>
  <si>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</si>
  <si>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</si>
  <si>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</si>
  <si>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</si>
  <si>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</si>
  <si>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</si>
  <si>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</si>
  <si>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</si>
  <si>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</si>
  <si>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</si>
  <si>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</si>
  <si>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</si>
  <si>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</si>
  <si>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</si>
  <si>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</si>
  <si>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</si>
  <si>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</si>
  <si>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</si>
  <si>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</si>
  <si>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</si>
  <si>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</si>
  <si>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</si>
  <si>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</si>
  <si>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</si>
  <si>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</si>
  <si>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</si>
  <si>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</si>
  <si>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</si>
  <si>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</si>
  <si>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</si>
  <si>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</si>
  <si>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</si>
  <si>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</si>
  <si>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</si>
  <si>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</si>
  <si>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</si>
  <si>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</si>
  <si>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</si>
  <si>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</si>
  <si>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</si>
  <si>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</si>
  <si>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</si>
  <si>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</si>
  <si>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</si>
  <si>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</si>
  <si>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</si>
  <si>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</si>
  <si>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</si>
  <si>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</si>
  <si>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</si>
  <si>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</si>
  <si>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</si>
  <si>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</si>
  <si>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</si>
  <si>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</si>
  <si>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</si>
  <si>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</si>
  <si>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</si>
  <si>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</si>
  <si>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</si>
  <si>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</si>
  <si>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</si>
  <si>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</si>
  <si>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</si>
  <si>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</si>
  <si>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</si>
  <si>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</si>
  <si>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</si>
  <si>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</si>
  <si>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</si>
  <si>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</si>
  <si>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</si>
  <si>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</si>
  <si>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</si>
  <si>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</si>
  <si>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</si>
  <si>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</si>
  <si>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</si>
  <si>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</si>
  <si>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</si>
  <si>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</si>
  <si>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</si>
  <si>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</si>
  <si>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</si>
  <si>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</si>
  <si>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</si>
  <si>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</si>
  <si>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</si>
  <si>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</si>
  <si>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</si>
  <si>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</si>
  <si>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</si>
  <si>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</si>
  <si>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</si>
  <si>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</si>
  <si>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</si>
  <si>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</si>
  <si>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</si>
  <si>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</si>
  <si>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</si>
  <si>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</si>
  <si>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</si>
  <si>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</si>
  <si>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</si>
  <si>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</si>
  <si>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</si>
  <si>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</si>
  <si>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</si>
  <si>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</si>
  <si>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</si>
  <si>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</si>
  <si>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</si>
  <si>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</si>
  <si>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</si>
  <si>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</si>
  <si>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</si>
  <si>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</si>
  <si>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</si>
  <si>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</si>
  <si>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</si>
  <si>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</si>
  <si>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</si>
  <si>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</si>
  <si>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</si>
  <si>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</si>
  <si>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</si>
  <si>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</si>
  <si>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</si>
  <si>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</si>
  <si>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</si>
  <si>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</si>
  <si>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</si>
  <si>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</si>
  <si>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</si>
  <si>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</si>
  <si>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</si>
  <si>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</si>
  <si>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</si>
  <si>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</si>
  <si>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</si>
  <si>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</si>
  <si>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</si>
  <si>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</si>
  <si>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</si>
  <si>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</si>
  <si>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</si>
  <si>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</si>
  <si>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</si>
  <si>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</si>
  <si>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</si>
  <si>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</si>
  <si>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</si>
  <si>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</si>
  <si>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</si>
  <si>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</si>
  <si>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</si>
  <si>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</si>
  <si>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</si>
  <si>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</si>
  <si>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</si>
  <si>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</si>
  <si>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</si>
  <si>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</si>
  <si>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</si>
  <si>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</si>
  <si>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</si>
  <si>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</si>
  <si>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</si>
  <si>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</si>
  <si>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</si>
  <si>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</si>
  <si>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</si>
  <si>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</si>
  <si>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</si>
  <si>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</si>
  <si>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</si>
  <si>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</si>
  <si>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</si>
  <si>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</si>
  <si>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</si>
  <si>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</si>
  <si>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</si>
  <si>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</si>
  <si>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</si>
  <si>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</si>
  <si>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</si>
  <si>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</si>
  <si>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</si>
  <si>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</si>
  <si>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</si>
  <si>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</si>
  <si>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19000</t>
  </si>
  <si>
    <t>水洗化人口等（令和3年度実績）</t>
    <phoneticPr fontId="3"/>
  </si>
  <si>
    <t>し尿処理の状況（令和3年度実績）</t>
    <phoneticPr fontId="3"/>
  </si>
  <si>
    <t>19201</t>
  </si>
  <si>
    <t>甲府市</t>
  </si>
  <si>
    <t/>
  </si>
  <si>
    <t>○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</si>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</sst>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35</v>
      </c>
      <c r="B7" s="127" t="s">
        <v>257</v>
      </c>
      <c r="C7" s="107" t="s">
        <v>199</v>
      </c>
      <c r="D7" s="108">
        <f>+SUM(E7,+I7)</f>
        <v>817365</v>
      </c>
      <c r="E7" s="108">
        <f>+SUM(G7+H7)</f>
        <v>33489</v>
      </c>
      <c r="F7" s="109">
        <f>IF(D7&gt;0,E7/D7*100,"-")</f>
        <v>4.0971903617111085</v>
      </c>
      <c r="G7" s="108">
        <f>SUM(G$8:G$207)</f>
        <v>33483</v>
      </c>
      <c r="H7" s="108">
        <f>SUM(H$8:H$207)</f>
        <v>6</v>
      </c>
      <c r="I7" s="108">
        <f>+SUM(K7,+M7,O7+P7)</f>
        <v>783876</v>
      </c>
      <c r="J7" s="109">
        <f>IF(D7&gt;0,I7/D7*100,"-")</f>
        <v>95.902809638288886</v>
      </c>
      <c r="K7" s="108">
        <f>SUM(K$8:K$207)</f>
        <v>516136</v>
      </c>
      <c r="L7" s="109">
        <f>IF(D7&gt;0,K7/D7*100,"-")</f>
        <v>63.146329974980574</v>
      </c>
      <c r="M7" s="108">
        <f>SUM(M$8:M$207)</f>
        <v>4732</v>
      </c>
      <c r="N7" s="109">
        <f>IF(D7&gt;0,M7/D7*100,"-")</f>
        <v>0.57893352419053912</v>
      </c>
      <c r="O7" s="106">
        <f>SUM(O$8:O$207)</f>
        <v>4077</v>
      </c>
      <c r="P7" s="108">
        <f>SUM(Q7:S7)</f>
        <v>258931</v>
      </c>
      <c r="Q7" s="108">
        <f>SUM(Q$8:Q$207)</f>
        <v>93708</v>
      </c>
      <c r="R7" s="108">
        <f>SUM(R$8:R$207)</f>
        <v>138404</v>
      </c>
      <c r="S7" s="108">
        <f>SUM(S$8:S$207)</f>
        <v>26819</v>
      </c>
      <c r="T7" s="109">
        <f>IF(D7&gt;0,P7/D7*100,"-")</f>
        <v>31.678748172481079</v>
      </c>
      <c r="U7" s="108">
        <f>SUM(U$8:U$207)</f>
        <v>16687</v>
      </c>
      <c r="V7" s="110">
        <f t="shared" ref="V7:AC7" si="0">COUNTIF(V$8:V$207,"○")</f>
        <v>13</v>
      </c>
      <c r="W7" s="110">
        <f t="shared" si="0"/>
        <v>1</v>
      </c>
      <c r="X7" s="110">
        <f t="shared" si="0"/>
        <v>0</v>
      </c>
      <c r="Y7" s="110">
        <f t="shared" si="0"/>
        <v>13</v>
      </c>
      <c r="Z7" s="110">
        <f t="shared" si="0"/>
        <v>12</v>
      </c>
      <c r="AA7" s="110">
        <f t="shared" si="0"/>
        <v>1</v>
      </c>
      <c r="AB7" s="110">
        <f t="shared" si="0"/>
        <v>1</v>
      </c>
      <c r="AC7" s="110">
        <f t="shared" si="0"/>
        <v>13</v>
      </c>
      <c r="AD7" s="205"/>
      <c r="AE7" s="205"/>
    </row>
    <row r="8" spans="1:31" s="103" customFormat="1" ht="13.5" customHeight="1">
      <c r="A8" s="99" t="s">
        <v>35</v>
      </c>
      <c r="B8" s="100" t="s">
        <v>260</v>
      </c>
      <c r="C8" s="99" t="s">
        <v>261</v>
      </c>
      <c r="D8" s="101">
        <f>+SUM(E8,+I8)</f>
        <v>186517</v>
      </c>
      <c r="E8" s="101">
        <f>+SUM(G8+H8)</f>
        <v>567</v>
      </c>
      <c r="F8" s="125">
        <f>IF(D8&gt;0,E8/D8*100,"-")</f>
        <v>0.30399373783622941</v>
      </c>
      <c r="G8" s="101">
        <v>567</v>
      </c>
      <c r="H8" s="101">
        <v>0</v>
      </c>
      <c r="I8" s="101">
        <f>+SUM(K8,+M8,O8+P8)</f>
        <v>185950</v>
      </c>
      <c r="J8" s="102">
        <f>IF(D8&gt;0,I8/D8*100,"-")</f>
        <v>99.696006262163777</v>
      </c>
      <c r="K8" s="101">
        <v>178625</v>
      </c>
      <c r="L8" s="102">
        <f>IF(D8&gt;0,K8/D8*100,"-")</f>
        <v>95.768750301581079</v>
      </c>
      <c r="M8" s="101">
        <v>0</v>
      </c>
      <c r="N8" s="102">
        <f>IF(D8&gt;0,M8/D8*100,"-")</f>
        <v>0</v>
      </c>
      <c r="O8" s="123">
        <v>217</v>
      </c>
      <c r="P8" s="101">
        <f>SUM(Q8:S8)</f>
        <v>7108</v>
      </c>
      <c r="Q8" s="101">
        <v>3233</v>
      </c>
      <c r="R8" s="101">
        <v>3875</v>
      </c>
      <c r="S8" s="101">
        <v>0</v>
      </c>
      <c r="T8" s="102">
        <f>IF(D8&gt;0,P8/D8*100,"-")</f>
        <v>3.8109126782009146</v>
      </c>
      <c r="U8" s="101">
        <v>5448</v>
      </c>
      <c r="V8" s="99"/>
      <c r="W8" s="99"/>
      <c r="X8" s="99"/>
      <c r="Y8" s="99" t="s">
        <v>263</v>
      </c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35</v>
      </c>
      <c r="B9" s="100" t="s">
        <v>264</v>
      </c>
      <c r="C9" s="99" t="s">
        <v>265</v>
      </c>
      <c r="D9" s="101">
        <f>+SUM(E9,+I9)</f>
        <v>47844</v>
      </c>
      <c r="E9" s="101">
        <f>+SUM(G9+H9)</f>
        <v>7077</v>
      </c>
      <c r="F9" s="125">
        <f>IF(D9&gt;0,E9/D9*100,"-")</f>
        <v>14.79182342613494</v>
      </c>
      <c r="G9" s="101">
        <v>7077</v>
      </c>
      <c r="H9" s="101">
        <v>0</v>
      </c>
      <c r="I9" s="101">
        <f>+SUM(K9,+M9,O9+P9)</f>
        <v>40767</v>
      </c>
      <c r="J9" s="102">
        <f>IF(D9&gt;0,I9/D9*100,"-")</f>
        <v>85.20817657386506</v>
      </c>
      <c r="K9" s="101">
        <v>20338</v>
      </c>
      <c r="L9" s="102">
        <f>IF(D9&gt;0,K9/D9*100,"-")</f>
        <v>42.508987542847585</v>
      </c>
      <c r="M9" s="101">
        <v>0</v>
      </c>
      <c r="N9" s="102">
        <f>IF(D9&gt;0,M9/D9*100,"-")</f>
        <v>0</v>
      </c>
      <c r="O9" s="123">
        <v>0</v>
      </c>
      <c r="P9" s="101">
        <f>SUM(Q9:S9)</f>
        <v>20429</v>
      </c>
      <c r="Q9" s="101">
        <v>5586</v>
      </c>
      <c r="R9" s="101">
        <v>14843</v>
      </c>
      <c r="S9" s="101">
        <v>0</v>
      </c>
      <c r="T9" s="102">
        <f>IF(D9&gt;0,P9/D9*100,"-")</f>
        <v>42.699189031017475</v>
      </c>
      <c r="U9" s="101">
        <v>607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35</v>
      </c>
      <c r="B10" s="100" t="s">
        <v>266</v>
      </c>
      <c r="C10" s="99" t="s">
        <v>267</v>
      </c>
      <c r="D10" s="101">
        <f>+SUM(E10,+I10)</f>
        <v>29583</v>
      </c>
      <c r="E10" s="101">
        <f>+SUM(G10+H10)</f>
        <v>946</v>
      </c>
      <c r="F10" s="125">
        <f>IF(D10&gt;0,E10/D10*100,"-")</f>
        <v>3.1977825102254673</v>
      </c>
      <c r="G10" s="101">
        <v>946</v>
      </c>
      <c r="H10" s="101">
        <v>0</v>
      </c>
      <c r="I10" s="101">
        <f>+SUM(K10,+M10,O10+P10)</f>
        <v>28637</v>
      </c>
      <c r="J10" s="102">
        <f>IF(D10&gt;0,I10/D10*100,"-")</f>
        <v>96.802217489774534</v>
      </c>
      <c r="K10" s="101">
        <v>4900</v>
      </c>
      <c r="L10" s="102">
        <f>IF(D10&gt;0,K10/D10*100,"-")</f>
        <v>16.563566913430012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23737</v>
      </c>
      <c r="Q10" s="101">
        <v>15531</v>
      </c>
      <c r="R10" s="101">
        <v>8206</v>
      </c>
      <c r="S10" s="101">
        <v>0</v>
      </c>
      <c r="T10" s="102">
        <f>IF(D10&gt;0,P10/D10*100,"-")</f>
        <v>80.238650576344511</v>
      </c>
      <c r="U10" s="101">
        <v>585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35</v>
      </c>
      <c r="B11" s="100" t="s">
        <v>268</v>
      </c>
      <c r="C11" s="99" t="s">
        <v>269</v>
      </c>
      <c r="D11" s="101">
        <f>+SUM(E11,+I11)</f>
        <v>33883</v>
      </c>
      <c r="E11" s="101">
        <f>+SUM(G11+H11)</f>
        <v>258</v>
      </c>
      <c r="F11" s="125">
        <f>IF(D11&gt;0,E11/D11*100,"-")</f>
        <v>0.76144379187203015</v>
      </c>
      <c r="G11" s="101">
        <v>258</v>
      </c>
      <c r="H11" s="101">
        <v>0</v>
      </c>
      <c r="I11" s="101">
        <f>+SUM(K11,+M11,O11+P11)</f>
        <v>33625</v>
      </c>
      <c r="J11" s="102">
        <f>IF(D11&gt;0,I11/D11*100,"-")</f>
        <v>99.238556208127974</v>
      </c>
      <c r="K11" s="101">
        <v>15659</v>
      </c>
      <c r="L11" s="102">
        <f>IF(D11&gt;0,K11/D11*100,"-")</f>
        <v>46.214916034589614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17966</v>
      </c>
      <c r="Q11" s="101">
        <v>11575</v>
      </c>
      <c r="R11" s="101">
        <v>6391</v>
      </c>
      <c r="S11" s="101">
        <v>0</v>
      </c>
      <c r="T11" s="102">
        <f>IF(D11&gt;0,P11/D11*100,"-")</f>
        <v>53.023640173538354</v>
      </c>
      <c r="U11" s="101">
        <v>234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35</v>
      </c>
      <c r="B12" s="100" t="s">
        <v>270</v>
      </c>
      <c r="C12" s="99" t="s">
        <v>271</v>
      </c>
      <c r="D12" s="101">
        <f>+SUM(E12,+I12)</f>
        <v>22737</v>
      </c>
      <c r="E12" s="101">
        <f>+SUM(G12+H12)</f>
        <v>1167</v>
      </c>
      <c r="F12" s="125">
        <f>IF(D12&gt;0,E12/D12*100,"-")</f>
        <v>5.1326032458107926</v>
      </c>
      <c r="G12" s="101">
        <v>1167</v>
      </c>
      <c r="H12" s="101">
        <v>0</v>
      </c>
      <c r="I12" s="101">
        <f>+SUM(K12,+M12,O12+P12)</f>
        <v>21570</v>
      </c>
      <c r="J12" s="102">
        <f>IF(D12&gt;0,I12/D12*100,"-")</f>
        <v>94.867396754189201</v>
      </c>
      <c r="K12" s="101">
        <v>2753</v>
      </c>
      <c r="L12" s="102">
        <f>IF(D12&gt;0,K12/D12*100,"-")</f>
        <v>12.108017768395127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18817</v>
      </c>
      <c r="Q12" s="101">
        <v>12261</v>
      </c>
      <c r="R12" s="101">
        <v>6556</v>
      </c>
      <c r="S12" s="101">
        <v>0</v>
      </c>
      <c r="T12" s="102">
        <f>IF(D12&gt;0,P12/D12*100,"-")</f>
        <v>82.759378985794086</v>
      </c>
      <c r="U12" s="101">
        <v>243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35</v>
      </c>
      <c r="B13" s="100" t="s">
        <v>272</v>
      </c>
      <c r="C13" s="99" t="s">
        <v>273</v>
      </c>
      <c r="D13" s="101">
        <f>+SUM(E13,+I13)</f>
        <v>28644</v>
      </c>
      <c r="E13" s="101">
        <f>+SUM(G13+H13)</f>
        <v>384</v>
      </c>
      <c r="F13" s="125">
        <f>IF(D13&gt;0,E13/D13*100,"-")</f>
        <v>1.3405948889819856</v>
      </c>
      <c r="G13" s="101">
        <v>384</v>
      </c>
      <c r="H13" s="101">
        <v>0</v>
      </c>
      <c r="I13" s="101">
        <f>+SUM(K13,+M13,O13+P13)</f>
        <v>28260</v>
      </c>
      <c r="J13" s="102">
        <f>IF(D13&gt;0,I13/D13*100,"-")</f>
        <v>98.659405111018017</v>
      </c>
      <c r="K13" s="101">
        <v>19054</v>
      </c>
      <c r="L13" s="102">
        <f>IF(D13&gt;0,K13/D13*100,"-")</f>
        <v>66.520039100684258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9206</v>
      </c>
      <c r="Q13" s="101">
        <v>3103</v>
      </c>
      <c r="R13" s="101">
        <v>6103</v>
      </c>
      <c r="S13" s="101">
        <v>0</v>
      </c>
      <c r="T13" s="102">
        <f>IF(D13&gt;0,P13/D13*100,"-")</f>
        <v>32.139366010333752</v>
      </c>
      <c r="U13" s="101">
        <v>517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35</v>
      </c>
      <c r="B14" s="100" t="s">
        <v>274</v>
      </c>
      <c r="C14" s="99" t="s">
        <v>275</v>
      </c>
      <c r="D14" s="101">
        <f>+SUM(E14,+I14)</f>
        <v>71414</v>
      </c>
      <c r="E14" s="101">
        <f>+SUM(G14+H14)</f>
        <v>1414</v>
      </c>
      <c r="F14" s="125">
        <f>IF(D14&gt;0,E14/D14*100,"-")</f>
        <v>1.9800039207998432</v>
      </c>
      <c r="G14" s="101">
        <v>1414</v>
      </c>
      <c r="H14" s="101">
        <v>0</v>
      </c>
      <c r="I14" s="101">
        <f>+SUM(K14,+M14,O14+P14)</f>
        <v>70000</v>
      </c>
      <c r="J14" s="102">
        <f>IF(D14&gt;0,I14/D14*100,"-")</f>
        <v>98.019996079200155</v>
      </c>
      <c r="K14" s="101">
        <v>34363</v>
      </c>
      <c r="L14" s="102">
        <f>IF(D14&gt;0,K14/D14*100,"-")</f>
        <v>48.118016075279357</v>
      </c>
      <c r="M14" s="101">
        <v>119</v>
      </c>
      <c r="N14" s="102">
        <f>IF(D14&gt;0,M14/D14*100,"-")</f>
        <v>0.16663399333464027</v>
      </c>
      <c r="O14" s="123">
        <v>185</v>
      </c>
      <c r="P14" s="101">
        <f>SUM(Q14:S14)</f>
        <v>35333</v>
      </c>
      <c r="Q14" s="101">
        <v>11568</v>
      </c>
      <c r="R14" s="101">
        <v>19988</v>
      </c>
      <c r="S14" s="101">
        <v>3777</v>
      </c>
      <c r="T14" s="102">
        <f>IF(D14&gt;0,P14/D14*100,"-")</f>
        <v>49.476293163805416</v>
      </c>
      <c r="U14" s="101">
        <v>1120</v>
      </c>
      <c r="V14" s="99"/>
      <c r="W14" s="99"/>
      <c r="X14" s="99"/>
      <c r="Y14" s="99" t="s">
        <v>263</v>
      </c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35</v>
      </c>
      <c r="B15" s="100" t="s">
        <v>276</v>
      </c>
      <c r="C15" s="99" t="s">
        <v>277</v>
      </c>
      <c r="D15" s="101">
        <f>+SUM(E15,+I15)</f>
        <v>46431</v>
      </c>
      <c r="E15" s="101">
        <f>+SUM(G15+H15)</f>
        <v>8363</v>
      </c>
      <c r="F15" s="125">
        <f>IF(D15&gt;0,E15/D15*100,"-")</f>
        <v>18.011673235553832</v>
      </c>
      <c r="G15" s="101">
        <v>8363</v>
      </c>
      <c r="H15" s="101">
        <v>0</v>
      </c>
      <c r="I15" s="101">
        <f>+SUM(K15,+M15,O15+P15)</f>
        <v>38068</v>
      </c>
      <c r="J15" s="102">
        <f>IF(D15&gt;0,I15/D15*100,"-")</f>
        <v>81.988326764446157</v>
      </c>
      <c r="K15" s="101">
        <v>29267</v>
      </c>
      <c r="L15" s="102">
        <f>IF(D15&gt;0,K15/D15*100,"-")</f>
        <v>63.033318257198857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8801</v>
      </c>
      <c r="Q15" s="101">
        <v>5090</v>
      </c>
      <c r="R15" s="101">
        <v>3711</v>
      </c>
      <c r="S15" s="101">
        <v>0</v>
      </c>
      <c r="T15" s="102">
        <f>IF(D15&gt;0,P15/D15*100,"-")</f>
        <v>18.955008507247314</v>
      </c>
      <c r="U15" s="101">
        <v>691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35</v>
      </c>
      <c r="B16" s="100" t="s">
        <v>278</v>
      </c>
      <c r="C16" s="99" t="s">
        <v>279</v>
      </c>
      <c r="D16" s="101">
        <f>+SUM(E16,+I16)</f>
        <v>76201</v>
      </c>
      <c r="E16" s="101">
        <f>+SUM(G16+H16)</f>
        <v>1158</v>
      </c>
      <c r="F16" s="125">
        <f>IF(D16&gt;0,E16/D16*100,"-")</f>
        <v>1.5196650962585794</v>
      </c>
      <c r="G16" s="101">
        <v>1158</v>
      </c>
      <c r="H16" s="101">
        <v>0</v>
      </c>
      <c r="I16" s="101">
        <f>+SUM(K16,+M16,O16+P16)</f>
        <v>75043</v>
      </c>
      <c r="J16" s="102">
        <f>IF(D16&gt;0,I16/D16*100,"-")</f>
        <v>98.480334903741422</v>
      </c>
      <c r="K16" s="101">
        <v>51875</v>
      </c>
      <c r="L16" s="102">
        <f>IF(D16&gt;0,K16/D16*100,"-")</f>
        <v>68.076534428682038</v>
      </c>
      <c r="M16" s="101">
        <v>1071</v>
      </c>
      <c r="N16" s="102">
        <f>IF(D16&gt;0,M16/D16*100,"-")</f>
        <v>1.4054933662287896</v>
      </c>
      <c r="O16" s="123">
        <v>82</v>
      </c>
      <c r="P16" s="101">
        <f>SUM(Q16:S16)</f>
        <v>22015</v>
      </c>
      <c r="Q16" s="101">
        <v>0</v>
      </c>
      <c r="R16" s="101">
        <v>7903</v>
      </c>
      <c r="S16" s="101">
        <v>14112</v>
      </c>
      <c r="T16" s="102">
        <f>IF(D16&gt;0,P16/D16*100,"-")</f>
        <v>28.890696972480679</v>
      </c>
      <c r="U16" s="101">
        <v>1202</v>
      </c>
      <c r="V16" s="99"/>
      <c r="W16" s="99"/>
      <c r="X16" s="99"/>
      <c r="Y16" s="99" t="s">
        <v>263</v>
      </c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35</v>
      </c>
      <c r="B17" s="100" t="s">
        <v>280</v>
      </c>
      <c r="C17" s="99" t="s">
        <v>281</v>
      </c>
      <c r="D17" s="101">
        <f>+SUM(E17,+I17)</f>
        <v>68370</v>
      </c>
      <c r="E17" s="101">
        <f>+SUM(G17+H17)</f>
        <v>3551</v>
      </c>
      <c r="F17" s="125">
        <f>IF(D17&gt;0,E17/D17*100,"-")</f>
        <v>5.1937984496124034</v>
      </c>
      <c r="G17" s="101">
        <v>3551</v>
      </c>
      <c r="H17" s="101">
        <v>0</v>
      </c>
      <c r="I17" s="101">
        <f>+SUM(K17,+M17,O17+P17)</f>
        <v>64819</v>
      </c>
      <c r="J17" s="102">
        <f>IF(D17&gt;0,I17/D17*100,"-")</f>
        <v>94.806201550387598</v>
      </c>
      <c r="K17" s="101">
        <v>42310</v>
      </c>
      <c r="L17" s="102">
        <f>IF(D17&gt;0,K17/D17*100,"-")</f>
        <v>61.883867193213391</v>
      </c>
      <c r="M17" s="101">
        <v>0</v>
      </c>
      <c r="N17" s="102">
        <f>IF(D17&gt;0,M17/D17*100,"-")</f>
        <v>0</v>
      </c>
      <c r="O17" s="123">
        <v>293</v>
      </c>
      <c r="P17" s="101">
        <f>SUM(Q17:S17)</f>
        <v>22216</v>
      </c>
      <c r="Q17" s="101">
        <v>7688</v>
      </c>
      <c r="R17" s="101">
        <v>14528</v>
      </c>
      <c r="S17" s="101">
        <v>0</v>
      </c>
      <c r="T17" s="102">
        <f>IF(D17&gt;0,P17/D17*100,"-")</f>
        <v>32.493783823314324</v>
      </c>
      <c r="U17" s="101">
        <v>1171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35</v>
      </c>
      <c r="B18" s="100" t="s">
        <v>282</v>
      </c>
      <c r="C18" s="99" t="s">
        <v>283</v>
      </c>
      <c r="D18" s="101">
        <f>+SUM(E18,+I18)</f>
        <v>22461</v>
      </c>
      <c r="E18" s="101">
        <f>+SUM(G18+H18)</f>
        <v>1572</v>
      </c>
      <c r="F18" s="125">
        <f>IF(D18&gt;0,E18/D18*100,"-")</f>
        <v>6.9987979163884066</v>
      </c>
      <c r="G18" s="101">
        <v>1572</v>
      </c>
      <c r="H18" s="101">
        <v>0</v>
      </c>
      <c r="I18" s="101">
        <f>+SUM(K18,+M18,O18+P18)</f>
        <v>20889</v>
      </c>
      <c r="J18" s="102">
        <f>IF(D18&gt;0,I18/D18*100,"-")</f>
        <v>93.001202083611588</v>
      </c>
      <c r="K18" s="101">
        <v>9337</v>
      </c>
      <c r="L18" s="102">
        <f>IF(D18&gt;0,K18/D18*100,"-")</f>
        <v>41.569832153510525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11552</v>
      </c>
      <c r="Q18" s="101">
        <v>0</v>
      </c>
      <c r="R18" s="101">
        <v>11338</v>
      </c>
      <c r="S18" s="101">
        <v>214</v>
      </c>
      <c r="T18" s="102">
        <f>IF(D18&gt;0,P18/D18*100,"-")</f>
        <v>51.43136993010107</v>
      </c>
      <c r="U18" s="101">
        <v>364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35</v>
      </c>
      <c r="B19" s="100" t="s">
        <v>284</v>
      </c>
      <c r="C19" s="99" t="s">
        <v>285</v>
      </c>
      <c r="D19" s="101">
        <f>+SUM(E19,+I19)</f>
        <v>30519</v>
      </c>
      <c r="E19" s="101">
        <f>+SUM(G19+H19)</f>
        <v>3243</v>
      </c>
      <c r="F19" s="125">
        <f>IF(D19&gt;0,E19/D19*100,"-")</f>
        <v>10.626167305612896</v>
      </c>
      <c r="G19" s="101">
        <v>3243</v>
      </c>
      <c r="H19" s="101">
        <v>0</v>
      </c>
      <c r="I19" s="101">
        <f>+SUM(K19,+M19,O19+P19)</f>
        <v>27276</v>
      </c>
      <c r="J19" s="102">
        <f>IF(D19&gt;0,I19/D19*100,"-")</f>
        <v>89.373832694387104</v>
      </c>
      <c r="K19" s="101">
        <v>14635</v>
      </c>
      <c r="L19" s="102">
        <f>IF(D19&gt;0,K19/D19*100,"-")</f>
        <v>47.953733739637606</v>
      </c>
      <c r="M19" s="101">
        <v>0</v>
      </c>
      <c r="N19" s="102">
        <f>IF(D19&gt;0,M19/D19*100,"-")</f>
        <v>0</v>
      </c>
      <c r="O19" s="123">
        <v>0</v>
      </c>
      <c r="P19" s="101">
        <f>SUM(Q19:S19)</f>
        <v>12641</v>
      </c>
      <c r="Q19" s="101">
        <v>8299</v>
      </c>
      <c r="R19" s="101">
        <v>4342</v>
      </c>
      <c r="S19" s="101">
        <v>0</v>
      </c>
      <c r="T19" s="102">
        <f>IF(D19&gt;0,P19/D19*100,"-")</f>
        <v>41.420098954749498</v>
      </c>
      <c r="U19" s="101">
        <v>241</v>
      </c>
      <c r="V19" s="99"/>
      <c r="W19" s="99"/>
      <c r="X19" s="99"/>
      <c r="Y19" s="99" t="s">
        <v>263</v>
      </c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35</v>
      </c>
      <c r="B20" s="100" t="s">
        <v>286</v>
      </c>
      <c r="C20" s="99" t="s">
        <v>287</v>
      </c>
      <c r="D20" s="101">
        <f>+SUM(E20,+I20)</f>
        <v>30710</v>
      </c>
      <c r="E20" s="101">
        <f>+SUM(G20+H20)</f>
        <v>456</v>
      </c>
      <c r="F20" s="125">
        <f>IF(D20&gt;0,E20/D20*100,"-")</f>
        <v>1.4848583523282319</v>
      </c>
      <c r="G20" s="101">
        <v>456</v>
      </c>
      <c r="H20" s="101">
        <v>0</v>
      </c>
      <c r="I20" s="101">
        <f>+SUM(K20,+M20,O20+P20)</f>
        <v>30254</v>
      </c>
      <c r="J20" s="102">
        <f>IF(D20&gt;0,I20/D20*100,"-")</f>
        <v>98.515141647671769</v>
      </c>
      <c r="K20" s="101">
        <v>17750</v>
      </c>
      <c r="L20" s="102">
        <f>IF(D20&gt;0,K20/D20*100,"-")</f>
        <v>57.798762618039724</v>
      </c>
      <c r="M20" s="101">
        <v>3422</v>
      </c>
      <c r="N20" s="102">
        <f>IF(D20&gt;0,M20/D20*100,"-")</f>
        <v>11.142950179094758</v>
      </c>
      <c r="O20" s="123">
        <v>3079</v>
      </c>
      <c r="P20" s="101">
        <f>SUM(Q20:S20)</f>
        <v>6003</v>
      </c>
      <c r="Q20" s="101">
        <v>0</v>
      </c>
      <c r="R20" s="101">
        <v>6003</v>
      </c>
      <c r="S20" s="101">
        <v>0</v>
      </c>
      <c r="T20" s="102">
        <f>IF(D20&gt;0,P20/D20*100,"-")</f>
        <v>19.547378704005212</v>
      </c>
      <c r="U20" s="101">
        <v>1859</v>
      </c>
      <c r="V20" s="99"/>
      <c r="W20" s="99"/>
      <c r="X20" s="99"/>
      <c r="Y20" s="99" t="s">
        <v>263</v>
      </c>
      <c r="Z20" s="99"/>
      <c r="AA20" s="99"/>
      <c r="AB20" s="99"/>
      <c r="AC20" s="99" t="s">
        <v>263</v>
      </c>
      <c r="AD20" s="206" t="s">
        <v>262</v>
      </c>
      <c r="AE20" s="207"/>
    </row>
    <row r="21" spans="1:31" s="103" customFormat="1" ht="13.5" customHeight="1">
      <c r="A21" s="99" t="s">
        <v>35</v>
      </c>
      <c r="B21" s="100" t="s">
        <v>288</v>
      </c>
      <c r="C21" s="99" t="s">
        <v>289</v>
      </c>
      <c r="D21" s="101">
        <f>+SUM(E21,+I21)</f>
        <v>15273</v>
      </c>
      <c r="E21" s="101">
        <f>+SUM(G21+H21)</f>
        <v>120</v>
      </c>
      <c r="F21" s="125">
        <f>IF(D21&gt;0,E21/D21*100,"-")</f>
        <v>0.78570025535258292</v>
      </c>
      <c r="G21" s="101">
        <v>120</v>
      </c>
      <c r="H21" s="101">
        <v>0</v>
      </c>
      <c r="I21" s="101">
        <f>+SUM(K21,+M21,O21+P21)</f>
        <v>15153</v>
      </c>
      <c r="J21" s="102">
        <f>IF(D21&gt;0,I21/D21*100,"-")</f>
        <v>99.21429974464742</v>
      </c>
      <c r="K21" s="101">
        <v>11256</v>
      </c>
      <c r="L21" s="102">
        <f>IF(D21&gt;0,K21/D21*100,"-")</f>
        <v>73.698683952072287</v>
      </c>
      <c r="M21" s="101">
        <v>0</v>
      </c>
      <c r="N21" s="102">
        <f>IF(D21&gt;0,M21/D21*100,"-")</f>
        <v>0</v>
      </c>
      <c r="O21" s="123">
        <v>61</v>
      </c>
      <c r="P21" s="101">
        <f>SUM(Q21:S21)</f>
        <v>3836</v>
      </c>
      <c r="Q21" s="101">
        <v>0</v>
      </c>
      <c r="R21" s="101">
        <v>1096</v>
      </c>
      <c r="S21" s="101">
        <v>2740</v>
      </c>
      <c r="T21" s="102">
        <f>IF(D21&gt;0,P21/D21*100,"-")</f>
        <v>25.116218162770902</v>
      </c>
      <c r="U21" s="101">
        <v>256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35</v>
      </c>
      <c r="B22" s="100" t="s">
        <v>290</v>
      </c>
      <c r="C22" s="99" t="s">
        <v>291</v>
      </c>
      <c r="D22" s="101">
        <f>+SUM(E22,+I22)</f>
        <v>967</v>
      </c>
      <c r="E22" s="101">
        <f>+SUM(G22+H22)</f>
        <v>234</v>
      </c>
      <c r="F22" s="125">
        <f>IF(D22&gt;0,E22/D22*100,"-")</f>
        <v>24.198552223371252</v>
      </c>
      <c r="G22" s="101">
        <v>234</v>
      </c>
      <c r="H22" s="101">
        <v>0</v>
      </c>
      <c r="I22" s="101">
        <f>+SUM(K22,+M22,O22+P22)</f>
        <v>733</v>
      </c>
      <c r="J22" s="102">
        <f>IF(D22&gt;0,I22/D22*100,"-")</f>
        <v>75.801447776628748</v>
      </c>
      <c r="K22" s="101">
        <v>48</v>
      </c>
      <c r="L22" s="102">
        <f>IF(D22&gt;0,K22/D22*100,"-")</f>
        <v>4.9638055842812818</v>
      </c>
      <c r="M22" s="101">
        <v>0</v>
      </c>
      <c r="N22" s="102">
        <f>IF(D22&gt;0,M22/D22*100,"-")</f>
        <v>0</v>
      </c>
      <c r="O22" s="123">
        <v>52</v>
      </c>
      <c r="P22" s="101">
        <f>SUM(Q22:S22)</f>
        <v>633</v>
      </c>
      <c r="Q22" s="101">
        <v>82</v>
      </c>
      <c r="R22" s="101">
        <v>421</v>
      </c>
      <c r="S22" s="101">
        <v>130</v>
      </c>
      <c r="T22" s="102">
        <f>IF(D22&gt;0,P22/D22*100,"-")</f>
        <v>65.460186142709404</v>
      </c>
      <c r="U22" s="101">
        <v>8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35</v>
      </c>
      <c r="B23" s="100" t="s">
        <v>292</v>
      </c>
      <c r="C23" s="99" t="s">
        <v>293</v>
      </c>
      <c r="D23" s="101">
        <f>+SUM(E23,+I23)</f>
        <v>10805</v>
      </c>
      <c r="E23" s="101">
        <f>+SUM(G23+H23)</f>
        <v>1362</v>
      </c>
      <c r="F23" s="125">
        <f>IF(D23&gt;0,E23/D23*100,"-")</f>
        <v>12.605275335492827</v>
      </c>
      <c r="G23" s="101">
        <v>1362</v>
      </c>
      <c r="H23" s="101">
        <v>0</v>
      </c>
      <c r="I23" s="101">
        <f>+SUM(K23,+M23,O23+P23)</f>
        <v>9443</v>
      </c>
      <c r="J23" s="102">
        <f>IF(D23&gt;0,I23/D23*100,"-")</f>
        <v>87.39472466450718</v>
      </c>
      <c r="K23" s="101">
        <v>5271</v>
      </c>
      <c r="L23" s="102">
        <f>IF(D23&gt;0,K23/D23*100,"-")</f>
        <v>48.782970846830167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4172</v>
      </c>
      <c r="Q23" s="101">
        <v>680</v>
      </c>
      <c r="R23" s="101">
        <v>3492</v>
      </c>
      <c r="S23" s="101">
        <v>0</v>
      </c>
      <c r="T23" s="102">
        <f>IF(D23&gt;0,P23/D23*100,"-")</f>
        <v>38.611753817677005</v>
      </c>
      <c r="U23" s="101">
        <v>100</v>
      </c>
      <c r="V23" s="99"/>
      <c r="W23" s="99"/>
      <c r="X23" s="99"/>
      <c r="Y23" s="99" t="s">
        <v>263</v>
      </c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35</v>
      </c>
      <c r="B24" s="100" t="s">
        <v>294</v>
      </c>
      <c r="C24" s="99" t="s">
        <v>295</v>
      </c>
      <c r="D24" s="101">
        <f>+SUM(E24,+I24)</f>
        <v>7278</v>
      </c>
      <c r="E24" s="101">
        <f>+SUM(G24+H24)</f>
        <v>48</v>
      </c>
      <c r="F24" s="125">
        <f>IF(D24&gt;0,E24/D24*100,"-")</f>
        <v>0.65952184666117064</v>
      </c>
      <c r="G24" s="101">
        <v>48</v>
      </c>
      <c r="H24" s="101">
        <v>0</v>
      </c>
      <c r="I24" s="101">
        <f>+SUM(K24,+M24,O24+P24)</f>
        <v>7230</v>
      </c>
      <c r="J24" s="102">
        <f>IF(D24&gt;0,I24/D24*100,"-")</f>
        <v>99.340478153338836</v>
      </c>
      <c r="K24" s="101">
        <v>0</v>
      </c>
      <c r="L24" s="102">
        <f>IF(D24&gt;0,K24/D24*100,"-")</f>
        <v>0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7230</v>
      </c>
      <c r="Q24" s="101">
        <v>102</v>
      </c>
      <c r="R24" s="101">
        <v>7128</v>
      </c>
      <c r="S24" s="101">
        <v>0</v>
      </c>
      <c r="T24" s="102">
        <f>IF(D24&gt;0,P24/D24*100,"-")</f>
        <v>99.340478153338836</v>
      </c>
      <c r="U24" s="101">
        <v>58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35</v>
      </c>
      <c r="B25" s="100" t="s">
        <v>296</v>
      </c>
      <c r="C25" s="99" t="s">
        <v>297</v>
      </c>
      <c r="D25" s="101">
        <f>+SUM(E25,+I25)</f>
        <v>14510</v>
      </c>
      <c r="E25" s="101">
        <f>+SUM(G25+H25)</f>
        <v>711</v>
      </c>
      <c r="F25" s="125">
        <f>IF(D25&gt;0,E25/D25*100,"-")</f>
        <v>4.9000689179875945</v>
      </c>
      <c r="G25" s="101">
        <v>711</v>
      </c>
      <c r="H25" s="101">
        <v>0</v>
      </c>
      <c r="I25" s="101">
        <f>+SUM(K25,+M25,O25+P25)</f>
        <v>13799</v>
      </c>
      <c r="J25" s="102">
        <f>IF(D25&gt;0,I25/D25*100,"-")</f>
        <v>95.099931082012404</v>
      </c>
      <c r="K25" s="101">
        <v>10515</v>
      </c>
      <c r="L25" s="102">
        <f>IF(D25&gt;0,K25/D25*100,"-")</f>
        <v>72.467263955892491</v>
      </c>
      <c r="M25" s="101">
        <v>0</v>
      </c>
      <c r="N25" s="102">
        <f>IF(D25&gt;0,M25/D25*100,"-")</f>
        <v>0</v>
      </c>
      <c r="O25" s="123">
        <v>61</v>
      </c>
      <c r="P25" s="101">
        <f>SUM(Q25:S25)</f>
        <v>3223</v>
      </c>
      <c r="Q25" s="101">
        <v>2532</v>
      </c>
      <c r="R25" s="101">
        <v>691</v>
      </c>
      <c r="S25" s="101">
        <v>0</v>
      </c>
      <c r="T25" s="102">
        <f>IF(D25&gt;0,P25/D25*100,"-")</f>
        <v>22.21226740179187</v>
      </c>
      <c r="U25" s="101">
        <v>161</v>
      </c>
      <c r="V25" s="99"/>
      <c r="W25" s="99"/>
      <c r="X25" s="99"/>
      <c r="Y25" s="99" t="s">
        <v>263</v>
      </c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35</v>
      </c>
      <c r="B26" s="100" t="s">
        <v>298</v>
      </c>
      <c r="C26" s="99" t="s">
        <v>299</v>
      </c>
      <c r="D26" s="101">
        <f>+SUM(E26,+I26)</f>
        <v>20835</v>
      </c>
      <c r="E26" s="101">
        <f>+SUM(G26+H26)</f>
        <v>57</v>
      </c>
      <c r="F26" s="125">
        <f>IF(D26&gt;0,E26/D26*100,"-")</f>
        <v>0.27357811375089996</v>
      </c>
      <c r="G26" s="101">
        <v>57</v>
      </c>
      <c r="H26" s="101">
        <v>0</v>
      </c>
      <c r="I26" s="101">
        <f>+SUM(K26,+M26,O26+P26)</f>
        <v>20778</v>
      </c>
      <c r="J26" s="102">
        <f>IF(D26&gt;0,I26/D26*100,"-")</f>
        <v>99.726421886249099</v>
      </c>
      <c r="K26" s="101">
        <v>18074</v>
      </c>
      <c r="L26" s="102">
        <f>IF(D26&gt;0,K26/D26*100,"-")</f>
        <v>86.748260139188858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2704</v>
      </c>
      <c r="Q26" s="101">
        <v>0</v>
      </c>
      <c r="R26" s="101">
        <v>1080</v>
      </c>
      <c r="S26" s="101">
        <v>1624</v>
      </c>
      <c r="T26" s="102">
        <f>IF(D26&gt;0,P26/D26*100,"-")</f>
        <v>12.978161747060234</v>
      </c>
      <c r="U26" s="101">
        <v>731</v>
      </c>
      <c r="V26" s="99"/>
      <c r="W26" s="99"/>
      <c r="X26" s="99"/>
      <c r="Y26" s="99" t="s">
        <v>263</v>
      </c>
      <c r="Z26" s="99"/>
      <c r="AA26" s="99"/>
      <c r="AB26" s="99"/>
      <c r="AC26" s="99" t="s">
        <v>263</v>
      </c>
      <c r="AD26" s="206" t="s">
        <v>262</v>
      </c>
      <c r="AE26" s="207"/>
    </row>
    <row r="27" spans="1:31" s="103" customFormat="1" ht="13.5" customHeight="1">
      <c r="A27" s="99" t="s">
        <v>35</v>
      </c>
      <c r="B27" s="100" t="s">
        <v>300</v>
      </c>
      <c r="C27" s="99" t="s">
        <v>301</v>
      </c>
      <c r="D27" s="101">
        <f>+SUM(E27,+I27)</f>
        <v>1613</v>
      </c>
      <c r="E27" s="101">
        <f>+SUM(G27+H27)</f>
        <v>10</v>
      </c>
      <c r="F27" s="125">
        <f>IF(D27&gt;0,E27/D27*100,"-")</f>
        <v>0.61996280223186617</v>
      </c>
      <c r="G27" s="101">
        <v>10</v>
      </c>
      <c r="H27" s="101">
        <v>0</v>
      </c>
      <c r="I27" s="101">
        <f>+SUM(K27,+M27,O27+P27)</f>
        <v>1603</v>
      </c>
      <c r="J27" s="102">
        <f>IF(D27&gt;0,I27/D27*100,"-")</f>
        <v>99.380037197768132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1603</v>
      </c>
      <c r="Q27" s="101">
        <v>0</v>
      </c>
      <c r="R27" s="101">
        <v>1306</v>
      </c>
      <c r="S27" s="101">
        <v>297</v>
      </c>
      <c r="T27" s="102">
        <f>IF(D27&gt;0,P27/D27*100,"-")</f>
        <v>99.380037197768132</v>
      </c>
      <c r="U27" s="101">
        <v>11</v>
      </c>
      <c r="V27" s="99"/>
      <c r="W27" s="99" t="s">
        <v>263</v>
      </c>
      <c r="X27" s="99"/>
      <c r="Y27" s="99"/>
      <c r="Z27" s="99"/>
      <c r="AA27" s="99" t="s">
        <v>263</v>
      </c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35</v>
      </c>
      <c r="B28" s="100" t="s">
        <v>302</v>
      </c>
      <c r="C28" s="99" t="s">
        <v>303</v>
      </c>
      <c r="D28" s="101">
        <f>+SUM(E28,+I28)</f>
        <v>4129</v>
      </c>
      <c r="E28" s="101">
        <f>+SUM(G28+H28)</f>
        <v>165</v>
      </c>
      <c r="F28" s="125">
        <f>IF(D28&gt;0,E28/D28*100,"-")</f>
        <v>3.9961249697263259</v>
      </c>
      <c r="G28" s="101">
        <v>165</v>
      </c>
      <c r="H28" s="101">
        <v>0</v>
      </c>
      <c r="I28" s="101">
        <f>+SUM(K28,+M28,O28+P28)</f>
        <v>3964</v>
      </c>
      <c r="J28" s="102">
        <f>IF(D28&gt;0,I28/D28*100,"-")</f>
        <v>96.003875030273676</v>
      </c>
      <c r="K28" s="101">
        <v>1737</v>
      </c>
      <c r="L28" s="102">
        <f>IF(D28&gt;0,K28/D28*100,"-")</f>
        <v>42.0682974085735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2227</v>
      </c>
      <c r="Q28" s="101">
        <v>963</v>
      </c>
      <c r="R28" s="101">
        <v>736</v>
      </c>
      <c r="S28" s="101">
        <v>528</v>
      </c>
      <c r="T28" s="102">
        <f>IF(D28&gt;0,P28/D28*100,"-")</f>
        <v>53.935577621700169</v>
      </c>
      <c r="U28" s="101">
        <v>32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35</v>
      </c>
      <c r="B29" s="100" t="s">
        <v>304</v>
      </c>
      <c r="C29" s="99" t="s">
        <v>305</v>
      </c>
      <c r="D29" s="101">
        <f>+SUM(E29,+I29)</f>
        <v>9731</v>
      </c>
      <c r="E29" s="101">
        <f>+SUM(G29+H29)</f>
        <v>55</v>
      </c>
      <c r="F29" s="125">
        <f>IF(D29&gt;0,E29/D29*100,"-")</f>
        <v>0.56520398725721921</v>
      </c>
      <c r="G29" s="101">
        <v>55</v>
      </c>
      <c r="H29" s="101">
        <v>0</v>
      </c>
      <c r="I29" s="101">
        <f>+SUM(K29,+M29,O29+P29)</f>
        <v>9676</v>
      </c>
      <c r="J29" s="102">
        <f>IF(D29&gt;0,I29/D29*100,"-")</f>
        <v>99.43479601274278</v>
      </c>
      <c r="K29" s="101">
        <v>5509</v>
      </c>
      <c r="L29" s="102">
        <f>IF(D29&gt;0,K29/D29*100,"-")</f>
        <v>56.612886650909466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4167</v>
      </c>
      <c r="Q29" s="101">
        <v>0</v>
      </c>
      <c r="R29" s="101">
        <v>785</v>
      </c>
      <c r="S29" s="101">
        <v>3382</v>
      </c>
      <c r="T29" s="102">
        <f>IF(D29&gt;0,P29/D29*100,"-")</f>
        <v>42.821909361833313</v>
      </c>
      <c r="U29" s="101">
        <v>330</v>
      </c>
      <c r="V29" s="99"/>
      <c r="W29" s="99"/>
      <c r="X29" s="99"/>
      <c r="Y29" s="99" t="s">
        <v>263</v>
      </c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35</v>
      </c>
      <c r="B30" s="100" t="s">
        <v>306</v>
      </c>
      <c r="C30" s="99" t="s">
        <v>307</v>
      </c>
      <c r="D30" s="101">
        <f>+SUM(E30,+I30)</f>
        <v>5827</v>
      </c>
      <c r="E30" s="101">
        <f>+SUM(G30+H30)</f>
        <v>0</v>
      </c>
      <c r="F30" s="125">
        <f>IF(D30&gt;0,E30/D30*100,"-")</f>
        <v>0</v>
      </c>
      <c r="G30" s="101">
        <v>0</v>
      </c>
      <c r="H30" s="101">
        <v>0</v>
      </c>
      <c r="I30" s="101">
        <f>+SUM(K30,+M30,O30+P30)</f>
        <v>5827</v>
      </c>
      <c r="J30" s="102">
        <f>IF(D30&gt;0,I30/D30*100,"-")</f>
        <v>100</v>
      </c>
      <c r="K30" s="101">
        <v>3431</v>
      </c>
      <c r="L30" s="102">
        <f>IF(D30&gt;0,K30/D30*100,"-")</f>
        <v>58.881070876952123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2396</v>
      </c>
      <c r="Q30" s="101">
        <v>1329</v>
      </c>
      <c r="R30" s="101">
        <v>1067</v>
      </c>
      <c r="S30" s="101">
        <v>0</v>
      </c>
      <c r="T30" s="102">
        <f>IF(D30&gt;0,P30/D30*100,"-")</f>
        <v>41.118929123047884</v>
      </c>
      <c r="U30" s="101">
        <v>231</v>
      </c>
      <c r="V30" s="99"/>
      <c r="W30" s="99"/>
      <c r="X30" s="99"/>
      <c r="Y30" s="99" t="s">
        <v>263</v>
      </c>
      <c r="Z30" s="99"/>
      <c r="AA30" s="99"/>
      <c r="AB30" s="99"/>
      <c r="AC30" s="99" t="s">
        <v>263</v>
      </c>
      <c r="AD30" s="206" t="s">
        <v>262</v>
      </c>
      <c r="AE30" s="207"/>
    </row>
    <row r="31" spans="1:31" s="103" customFormat="1" ht="13.5" customHeight="1">
      <c r="A31" s="99" t="s">
        <v>35</v>
      </c>
      <c r="B31" s="100" t="s">
        <v>308</v>
      </c>
      <c r="C31" s="99" t="s">
        <v>309</v>
      </c>
      <c r="D31" s="101">
        <f>+SUM(E31,+I31)</f>
        <v>3124</v>
      </c>
      <c r="E31" s="101">
        <f>+SUM(G31+H31)</f>
        <v>74</v>
      </c>
      <c r="F31" s="125">
        <f>IF(D31&gt;0,E31/D31*100,"-")</f>
        <v>2.3687580025608197</v>
      </c>
      <c r="G31" s="101">
        <v>74</v>
      </c>
      <c r="H31" s="101">
        <v>0</v>
      </c>
      <c r="I31" s="101">
        <f>+SUM(K31,+M31,O31+P31)</f>
        <v>3050</v>
      </c>
      <c r="J31" s="102">
        <f>IF(D31&gt;0,I31/D31*100,"-")</f>
        <v>97.631241997439176</v>
      </c>
      <c r="K31" s="101">
        <v>0</v>
      </c>
      <c r="L31" s="102">
        <f>IF(D31&gt;0,K31/D31*100,"-")</f>
        <v>0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3050</v>
      </c>
      <c r="Q31" s="101">
        <v>1136</v>
      </c>
      <c r="R31" s="101">
        <v>1914</v>
      </c>
      <c r="S31" s="101">
        <v>0</v>
      </c>
      <c r="T31" s="102">
        <f>IF(D31&gt;0,P31/D31*100,"-")</f>
        <v>97.631241997439176</v>
      </c>
      <c r="U31" s="101">
        <v>40</v>
      </c>
      <c r="V31" s="99" t="s">
        <v>263</v>
      </c>
      <c r="W31" s="99"/>
      <c r="X31" s="99"/>
      <c r="Y31" s="99"/>
      <c r="Z31" s="99" t="s">
        <v>263</v>
      </c>
      <c r="AA31" s="99"/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35</v>
      </c>
      <c r="B32" s="100" t="s">
        <v>310</v>
      </c>
      <c r="C32" s="99" t="s">
        <v>311</v>
      </c>
      <c r="D32" s="101">
        <f>+SUM(E32,+I32)</f>
        <v>26730</v>
      </c>
      <c r="E32" s="101">
        <f>+SUM(G32+H32)</f>
        <v>491</v>
      </c>
      <c r="F32" s="125">
        <f>IF(D32&gt;0,E32/D32*100,"-")</f>
        <v>1.8368873924429479</v>
      </c>
      <c r="G32" s="101">
        <v>491</v>
      </c>
      <c r="H32" s="101">
        <v>0</v>
      </c>
      <c r="I32" s="101">
        <f>+SUM(K32,+M32,O32+P32)</f>
        <v>26239</v>
      </c>
      <c r="J32" s="102">
        <f>IF(D32&gt;0,I32/D32*100,"-")</f>
        <v>98.163112607557053</v>
      </c>
      <c r="K32" s="101">
        <v>18268</v>
      </c>
      <c r="L32" s="102">
        <f>IF(D32&gt;0,K32/D32*100,"-")</f>
        <v>68.342686120463895</v>
      </c>
      <c r="M32" s="101">
        <v>120</v>
      </c>
      <c r="N32" s="102">
        <f>IF(D32&gt;0,M32/D32*100,"-")</f>
        <v>0.44893378226711567</v>
      </c>
      <c r="O32" s="123">
        <v>0</v>
      </c>
      <c r="P32" s="101">
        <f>SUM(Q32:S32)</f>
        <v>7851</v>
      </c>
      <c r="Q32" s="101">
        <v>2950</v>
      </c>
      <c r="R32" s="101">
        <v>4901</v>
      </c>
      <c r="S32" s="101">
        <v>0</v>
      </c>
      <c r="T32" s="102">
        <f>IF(D32&gt;0,P32/D32*100,"-")</f>
        <v>29.371492704826036</v>
      </c>
      <c r="U32" s="101">
        <v>433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35</v>
      </c>
      <c r="B33" s="100" t="s">
        <v>312</v>
      </c>
      <c r="C33" s="99" t="s">
        <v>313</v>
      </c>
      <c r="D33" s="101">
        <f>+SUM(E33,+I33)</f>
        <v>689</v>
      </c>
      <c r="E33" s="101">
        <f>+SUM(G33+H33)</f>
        <v>0</v>
      </c>
      <c r="F33" s="125">
        <f>IF(D33&gt;0,E33/D33*100,"-")</f>
        <v>0</v>
      </c>
      <c r="G33" s="101">
        <v>0</v>
      </c>
      <c r="H33" s="101">
        <v>0</v>
      </c>
      <c r="I33" s="101">
        <f>+SUM(K33,+M33,O33+P33)</f>
        <v>689</v>
      </c>
      <c r="J33" s="102">
        <f>IF(D33&gt;0,I33/D33*100,"-")</f>
        <v>100</v>
      </c>
      <c r="K33" s="101">
        <v>642</v>
      </c>
      <c r="L33" s="102">
        <f>IF(D33&gt;0,K33/D33*100,"-")</f>
        <v>93.178519593613927</v>
      </c>
      <c r="M33" s="101">
        <v>0</v>
      </c>
      <c r="N33" s="102">
        <f>IF(D33&gt;0,M33/D33*100,"-")</f>
        <v>0</v>
      </c>
      <c r="O33" s="123">
        <v>47</v>
      </c>
      <c r="P33" s="101">
        <f>SUM(Q33:S33)</f>
        <v>0</v>
      </c>
      <c r="Q33" s="101">
        <v>0</v>
      </c>
      <c r="R33" s="101">
        <v>0</v>
      </c>
      <c r="S33" s="101">
        <v>0</v>
      </c>
      <c r="T33" s="102">
        <f>IF(D33&gt;0,P33/D33*100,"-")</f>
        <v>0</v>
      </c>
      <c r="U33" s="101">
        <v>10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35</v>
      </c>
      <c r="B34" s="100" t="s">
        <v>314</v>
      </c>
      <c r="C34" s="99" t="s">
        <v>315</v>
      </c>
      <c r="D34" s="101">
        <f>+SUM(E34,+I34)</f>
        <v>540</v>
      </c>
      <c r="E34" s="101">
        <f>+SUM(G34+H34)</f>
        <v>6</v>
      </c>
      <c r="F34" s="125">
        <f>IF(D34&gt;0,E34/D34*100,"-")</f>
        <v>1.1111111111111112</v>
      </c>
      <c r="G34" s="101">
        <v>0</v>
      </c>
      <c r="H34" s="101">
        <v>6</v>
      </c>
      <c r="I34" s="101">
        <f>+SUM(K34,+M34,O34+P34)</f>
        <v>534</v>
      </c>
      <c r="J34" s="102">
        <f>IF(D34&gt;0,I34/D34*100,"-")</f>
        <v>98.888888888888886</v>
      </c>
      <c r="K34" s="101">
        <v>519</v>
      </c>
      <c r="L34" s="102">
        <f>IF(D34&gt;0,K34/D34*100,"-")</f>
        <v>96.111111111111114</v>
      </c>
      <c r="M34" s="101">
        <v>0</v>
      </c>
      <c r="N34" s="102">
        <f>IF(D34&gt;0,M34/D34*100,"-")</f>
        <v>0</v>
      </c>
      <c r="O34" s="123">
        <v>0</v>
      </c>
      <c r="P34" s="101">
        <f>SUM(Q34:S34)</f>
        <v>15</v>
      </c>
      <c r="Q34" s="101">
        <v>0</v>
      </c>
      <c r="R34" s="101">
        <v>0</v>
      </c>
      <c r="S34" s="101">
        <v>15</v>
      </c>
      <c r="T34" s="102">
        <f>IF(D34&gt;0,P34/D34*100,"-")</f>
        <v>2.7777777777777777</v>
      </c>
      <c r="U34" s="101">
        <v>4</v>
      </c>
      <c r="V34" s="99" t="s">
        <v>263</v>
      </c>
      <c r="W34" s="99"/>
      <c r="X34" s="99"/>
      <c r="Y34" s="99"/>
      <c r="Z34" s="99"/>
      <c r="AA34" s="99"/>
      <c r="AB34" s="99" t="s">
        <v>263</v>
      </c>
      <c r="AC34" s="99"/>
      <c r="AD34" s="206" t="s">
        <v>262</v>
      </c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4">
    <sortCondition ref="A8:A34"/>
    <sortCondition ref="B8:B34"/>
    <sortCondition ref="C8:C34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山梨県</v>
      </c>
      <c r="B7" s="105" t="str">
        <f>水洗化人口等!B7</f>
        <v>19000</v>
      </c>
      <c r="C7" s="104" t="s">
        <v>199</v>
      </c>
      <c r="D7" s="106">
        <f>SUM(E7,+H7,+K7)</f>
        <v>138907</v>
      </c>
      <c r="E7" s="106">
        <f>SUM(F7:G7)</f>
        <v>13238</v>
      </c>
      <c r="F7" s="106">
        <f>SUM(F$8:F$207)</f>
        <v>743</v>
      </c>
      <c r="G7" s="106">
        <f>SUM(G$8:G$207)</f>
        <v>12495</v>
      </c>
      <c r="H7" s="106">
        <f>SUM(I7:J7)</f>
        <v>688</v>
      </c>
      <c r="I7" s="106">
        <f>SUM(I$8:I$207)</f>
        <v>53</v>
      </c>
      <c r="J7" s="106">
        <f>SUM(J$8:J$207)</f>
        <v>635</v>
      </c>
      <c r="K7" s="106">
        <f>SUM(L7:M7)</f>
        <v>124981</v>
      </c>
      <c r="L7" s="106">
        <f>SUM(L$8:L$207)</f>
        <v>7680</v>
      </c>
      <c r="M7" s="106">
        <f>SUM(M$8:M$207)</f>
        <v>117301</v>
      </c>
      <c r="N7" s="106">
        <f>SUM(O7,+V7,+AC7)</f>
        <v>138915</v>
      </c>
      <c r="O7" s="106">
        <f>SUM(P7:U7)</f>
        <v>8476</v>
      </c>
      <c r="P7" s="106">
        <f t="shared" ref="P7:U7" si="0">SUM(P$8:P$207)</f>
        <v>8030</v>
      </c>
      <c r="Q7" s="106">
        <f t="shared" si="0"/>
        <v>0</v>
      </c>
      <c r="R7" s="106">
        <f t="shared" si="0"/>
        <v>0</v>
      </c>
      <c r="S7" s="106">
        <f t="shared" si="0"/>
        <v>0</v>
      </c>
      <c r="T7" s="106">
        <f t="shared" si="0"/>
        <v>0</v>
      </c>
      <c r="U7" s="106">
        <f t="shared" si="0"/>
        <v>446</v>
      </c>
      <c r="V7" s="106">
        <f>SUM(W7:AB7)</f>
        <v>130431</v>
      </c>
      <c r="W7" s="106">
        <f t="shared" ref="W7:AB7" si="1">SUM(W$8:W$207)</f>
        <v>123199</v>
      </c>
      <c r="X7" s="106">
        <f t="shared" si="1"/>
        <v>2729</v>
      </c>
      <c r="Y7" s="106">
        <f t="shared" si="1"/>
        <v>0</v>
      </c>
      <c r="Z7" s="106">
        <f t="shared" si="1"/>
        <v>0</v>
      </c>
      <c r="AA7" s="106">
        <f t="shared" si="1"/>
        <v>0</v>
      </c>
      <c r="AB7" s="106">
        <f t="shared" si="1"/>
        <v>4503</v>
      </c>
      <c r="AC7" s="106">
        <f>SUM(AD7:AE7)</f>
        <v>8</v>
      </c>
      <c r="AD7" s="106">
        <f>SUM(AD$8:AD$207)</f>
        <v>0</v>
      </c>
      <c r="AE7" s="106">
        <f>SUM(AE$8:AE$207)</f>
        <v>8</v>
      </c>
      <c r="AF7" s="106">
        <f>SUM(AG7:AI7)</f>
        <v>3462</v>
      </c>
      <c r="AG7" s="106">
        <f>SUM(AG$8:AG$207)</f>
        <v>3462</v>
      </c>
      <c r="AH7" s="106">
        <f>SUM(AH$8:AH$207)</f>
        <v>0</v>
      </c>
      <c r="AI7" s="106">
        <f>SUM(AI$8:AI$207)</f>
        <v>0</v>
      </c>
      <c r="AJ7" s="106">
        <f>SUM(AK7:AS7)</f>
        <v>3942</v>
      </c>
      <c r="AK7" s="106">
        <f t="shared" ref="AK7:AS7" si="2">SUM(AK$8:AK$207)</f>
        <v>530</v>
      </c>
      <c r="AL7" s="106">
        <f t="shared" si="2"/>
        <v>0</v>
      </c>
      <c r="AM7" s="106">
        <f t="shared" si="2"/>
        <v>1095</v>
      </c>
      <c r="AN7" s="106">
        <f t="shared" si="2"/>
        <v>1173</v>
      </c>
      <c r="AO7" s="106">
        <f t="shared" si="2"/>
        <v>0</v>
      </c>
      <c r="AP7" s="106">
        <f t="shared" si="2"/>
        <v>0</v>
      </c>
      <c r="AQ7" s="106">
        <f t="shared" si="2"/>
        <v>317</v>
      </c>
      <c r="AR7" s="106">
        <f t="shared" si="2"/>
        <v>24</v>
      </c>
      <c r="AS7" s="106">
        <f t="shared" si="2"/>
        <v>803</v>
      </c>
      <c r="AT7" s="106">
        <f>SUM(AU7:AY7)</f>
        <v>50</v>
      </c>
      <c r="AU7" s="106">
        <f>SUM(AU$8:AU$207)</f>
        <v>50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23</v>
      </c>
      <c r="BA7" s="106">
        <f>SUM(BA$8:BA$207)</f>
        <v>0</v>
      </c>
      <c r="BB7" s="106">
        <f>SUM(BB$8:BB$207)</f>
        <v>23</v>
      </c>
      <c r="BC7" s="106">
        <f>SUM(BC$8:BC$207)</f>
        <v>0</v>
      </c>
    </row>
    <row r="8" spans="1:55" s="103" customFormat="1" ht="13.5" customHeight="1">
      <c r="A8" s="113" t="s">
        <v>35</v>
      </c>
      <c r="B8" s="111" t="s">
        <v>260</v>
      </c>
      <c r="C8" s="99" t="s">
        <v>261</v>
      </c>
      <c r="D8" s="101">
        <f>SUM(E8,+H8,+K8)</f>
        <v>4949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4949</v>
      </c>
      <c r="L8" s="101">
        <v>446</v>
      </c>
      <c r="M8" s="101">
        <v>4503</v>
      </c>
      <c r="N8" s="101">
        <f>SUM(O8,+V8,+AC8)</f>
        <v>4949</v>
      </c>
      <c r="O8" s="101">
        <f>SUM(P8:U8)</f>
        <v>446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446</v>
      </c>
      <c r="V8" s="101">
        <f>SUM(W8:AB8)</f>
        <v>4503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4503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35</v>
      </c>
      <c r="B9" s="111" t="s">
        <v>264</v>
      </c>
      <c r="C9" s="99" t="s">
        <v>265</v>
      </c>
      <c r="D9" s="101">
        <f>SUM(E9,+H9,+K9)</f>
        <v>13804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13804</v>
      </c>
      <c r="L9" s="101">
        <v>208</v>
      </c>
      <c r="M9" s="101">
        <v>13596</v>
      </c>
      <c r="N9" s="101">
        <f>SUM(O9,+V9,+AC9)</f>
        <v>13804</v>
      </c>
      <c r="O9" s="101">
        <f>SUM(P9:U9)</f>
        <v>208</v>
      </c>
      <c r="P9" s="101">
        <v>208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13596</v>
      </c>
      <c r="W9" s="101">
        <v>13596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31</v>
      </c>
      <c r="AK9" s="101">
        <v>31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35</v>
      </c>
      <c r="B10" s="111" t="s">
        <v>266</v>
      </c>
      <c r="C10" s="99" t="s">
        <v>267</v>
      </c>
      <c r="D10" s="101">
        <f>SUM(E10,+H10,+K10)</f>
        <v>6297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6297</v>
      </c>
      <c r="L10" s="101">
        <v>188</v>
      </c>
      <c r="M10" s="101">
        <v>6109</v>
      </c>
      <c r="N10" s="101">
        <f>SUM(O10,+V10,+AC10)</f>
        <v>6297</v>
      </c>
      <c r="O10" s="101">
        <f>SUM(P10:U10)</f>
        <v>188</v>
      </c>
      <c r="P10" s="101">
        <v>188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6109</v>
      </c>
      <c r="W10" s="101">
        <v>6109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290</v>
      </c>
      <c r="AG10" s="101">
        <v>290</v>
      </c>
      <c r="AH10" s="101">
        <v>0</v>
      </c>
      <c r="AI10" s="101">
        <v>0</v>
      </c>
      <c r="AJ10" s="101">
        <f>SUM(AK10:AS10)</f>
        <v>290</v>
      </c>
      <c r="AK10" s="101">
        <v>0</v>
      </c>
      <c r="AL10" s="101">
        <v>0</v>
      </c>
      <c r="AM10" s="101">
        <v>0</v>
      </c>
      <c r="AN10" s="101">
        <v>290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35</v>
      </c>
      <c r="B11" s="111" t="s">
        <v>268</v>
      </c>
      <c r="C11" s="99" t="s">
        <v>269</v>
      </c>
      <c r="D11" s="101">
        <f>SUM(E11,+H11,+K11)</f>
        <v>9267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9267</v>
      </c>
      <c r="L11" s="101">
        <v>549</v>
      </c>
      <c r="M11" s="101">
        <v>8718</v>
      </c>
      <c r="N11" s="101">
        <f>SUM(O11,+V11,+AC11)</f>
        <v>9267</v>
      </c>
      <c r="O11" s="101">
        <f>SUM(P11:U11)</f>
        <v>549</v>
      </c>
      <c r="P11" s="101">
        <v>549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8718</v>
      </c>
      <c r="W11" s="101">
        <v>8718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439</v>
      </c>
      <c r="AG11" s="101">
        <v>439</v>
      </c>
      <c r="AH11" s="101">
        <v>0</v>
      </c>
      <c r="AI11" s="101">
        <v>0</v>
      </c>
      <c r="AJ11" s="101">
        <f>SUM(AK11:AS11)</f>
        <v>439</v>
      </c>
      <c r="AK11" s="101">
        <v>0</v>
      </c>
      <c r="AL11" s="101">
        <v>0</v>
      </c>
      <c r="AM11" s="101">
        <v>439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35</v>
      </c>
      <c r="B12" s="111" t="s">
        <v>270</v>
      </c>
      <c r="C12" s="99" t="s">
        <v>271</v>
      </c>
      <c r="D12" s="101">
        <f>SUM(E12,+H12,+K12)</f>
        <v>8425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8425</v>
      </c>
      <c r="L12" s="101">
        <v>159</v>
      </c>
      <c r="M12" s="101">
        <v>8266</v>
      </c>
      <c r="N12" s="101">
        <f>SUM(O12,+V12,+AC12)</f>
        <v>8425</v>
      </c>
      <c r="O12" s="101">
        <f>SUM(P12:U12)</f>
        <v>159</v>
      </c>
      <c r="P12" s="101">
        <v>159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8266</v>
      </c>
      <c r="W12" s="101">
        <v>8266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400</v>
      </c>
      <c r="AG12" s="101">
        <v>400</v>
      </c>
      <c r="AH12" s="101">
        <v>0</v>
      </c>
      <c r="AI12" s="101">
        <v>0</v>
      </c>
      <c r="AJ12" s="101">
        <f>SUM(AK12:AS12)</f>
        <v>400</v>
      </c>
      <c r="AK12" s="101">
        <v>0</v>
      </c>
      <c r="AL12" s="101">
        <v>0</v>
      </c>
      <c r="AM12" s="101">
        <v>0</v>
      </c>
      <c r="AN12" s="101">
        <v>400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35</v>
      </c>
      <c r="B13" s="111" t="s">
        <v>272</v>
      </c>
      <c r="C13" s="99" t="s">
        <v>273</v>
      </c>
      <c r="D13" s="101">
        <f>SUM(E13,+H13,+K13)</f>
        <v>4745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4745</v>
      </c>
      <c r="L13" s="101">
        <v>597</v>
      </c>
      <c r="M13" s="101">
        <v>4148</v>
      </c>
      <c r="N13" s="101">
        <f>SUM(O13,+V13,+AC13)</f>
        <v>4745</v>
      </c>
      <c r="O13" s="101">
        <f>SUM(P13:U13)</f>
        <v>597</v>
      </c>
      <c r="P13" s="101">
        <v>597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4148</v>
      </c>
      <c r="W13" s="101">
        <v>4148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203</v>
      </c>
      <c r="AG13" s="101">
        <v>203</v>
      </c>
      <c r="AH13" s="101">
        <v>0</v>
      </c>
      <c r="AI13" s="101">
        <v>0</v>
      </c>
      <c r="AJ13" s="101">
        <f>SUM(AK13:AS13)</f>
        <v>203</v>
      </c>
      <c r="AK13" s="101">
        <v>0</v>
      </c>
      <c r="AL13" s="101">
        <v>0</v>
      </c>
      <c r="AM13" s="101">
        <v>7</v>
      </c>
      <c r="AN13" s="101">
        <v>196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35</v>
      </c>
      <c r="B14" s="111" t="s">
        <v>274</v>
      </c>
      <c r="C14" s="99" t="s">
        <v>275</v>
      </c>
      <c r="D14" s="101">
        <f>SUM(E14,+H14,+K14)</f>
        <v>15945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15945</v>
      </c>
      <c r="L14" s="101">
        <v>710</v>
      </c>
      <c r="M14" s="101">
        <v>15235</v>
      </c>
      <c r="N14" s="101">
        <f>SUM(O14,+V14,+AC14)</f>
        <v>15945</v>
      </c>
      <c r="O14" s="101">
        <f>SUM(P14:U14)</f>
        <v>710</v>
      </c>
      <c r="P14" s="101">
        <v>710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15235</v>
      </c>
      <c r="W14" s="101">
        <v>15235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249</v>
      </c>
      <c r="AG14" s="101">
        <v>249</v>
      </c>
      <c r="AH14" s="101">
        <v>0</v>
      </c>
      <c r="AI14" s="101">
        <v>0</v>
      </c>
      <c r="AJ14" s="101">
        <f>SUM(AK14:AS14)</f>
        <v>312</v>
      </c>
      <c r="AK14" s="101">
        <v>76</v>
      </c>
      <c r="AL14" s="101">
        <v>0</v>
      </c>
      <c r="AM14" s="101">
        <v>0</v>
      </c>
      <c r="AN14" s="101">
        <v>173</v>
      </c>
      <c r="AO14" s="101">
        <v>0</v>
      </c>
      <c r="AP14" s="101">
        <v>0</v>
      </c>
      <c r="AQ14" s="101">
        <v>0</v>
      </c>
      <c r="AR14" s="101">
        <v>0</v>
      </c>
      <c r="AS14" s="101">
        <v>63</v>
      </c>
      <c r="AT14" s="101">
        <f>SUM(AU14:AY14)</f>
        <v>13</v>
      </c>
      <c r="AU14" s="101">
        <v>13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35</v>
      </c>
      <c r="B15" s="111" t="s">
        <v>276</v>
      </c>
      <c r="C15" s="99" t="s">
        <v>277</v>
      </c>
      <c r="D15" s="101">
        <f>SUM(E15,+H15,+K15)</f>
        <v>9320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9320</v>
      </c>
      <c r="L15" s="101">
        <v>2050</v>
      </c>
      <c r="M15" s="101">
        <v>7270</v>
      </c>
      <c r="N15" s="101">
        <f>SUM(O15,+V15,+AC15)</f>
        <v>9320</v>
      </c>
      <c r="O15" s="101">
        <f>SUM(P15:U15)</f>
        <v>2050</v>
      </c>
      <c r="P15" s="101">
        <v>2050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7270</v>
      </c>
      <c r="W15" s="101">
        <v>7270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182</v>
      </c>
      <c r="AG15" s="101">
        <v>182</v>
      </c>
      <c r="AH15" s="101">
        <v>0</v>
      </c>
      <c r="AI15" s="101">
        <v>0</v>
      </c>
      <c r="AJ15" s="101">
        <f>SUM(AK15:AS15)</f>
        <v>497</v>
      </c>
      <c r="AK15" s="101">
        <v>338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133</v>
      </c>
      <c r="AR15" s="101">
        <v>0</v>
      </c>
      <c r="AS15" s="101">
        <v>26</v>
      </c>
      <c r="AT15" s="101">
        <f>SUM(AU15:AY15)</f>
        <v>23</v>
      </c>
      <c r="AU15" s="101">
        <v>23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35</v>
      </c>
      <c r="B16" s="111" t="s">
        <v>278</v>
      </c>
      <c r="C16" s="99" t="s">
        <v>279</v>
      </c>
      <c r="D16" s="101">
        <f>SUM(E16,+H16,+K16)</f>
        <v>6760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6760</v>
      </c>
      <c r="L16" s="101">
        <v>351</v>
      </c>
      <c r="M16" s="101">
        <v>6409</v>
      </c>
      <c r="N16" s="101">
        <f>SUM(O16,+V16,+AC16)</f>
        <v>6760</v>
      </c>
      <c r="O16" s="101">
        <f>SUM(P16:U16)</f>
        <v>351</v>
      </c>
      <c r="P16" s="101">
        <v>351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6409</v>
      </c>
      <c r="W16" s="101">
        <v>6409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184</v>
      </c>
      <c r="AG16" s="101">
        <v>184</v>
      </c>
      <c r="AH16" s="101">
        <v>0</v>
      </c>
      <c r="AI16" s="101">
        <v>0</v>
      </c>
      <c r="AJ16" s="101">
        <f>SUM(AK16:AS16)</f>
        <v>184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184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35</v>
      </c>
      <c r="B17" s="111" t="s">
        <v>280</v>
      </c>
      <c r="C17" s="99" t="s">
        <v>281</v>
      </c>
      <c r="D17" s="101">
        <f>SUM(E17,+H17,+K17)</f>
        <v>8571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8571</v>
      </c>
      <c r="L17" s="101">
        <v>506</v>
      </c>
      <c r="M17" s="101">
        <v>8065</v>
      </c>
      <c r="N17" s="101">
        <f>SUM(O17,+V17,+AC17)</f>
        <v>8571</v>
      </c>
      <c r="O17" s="101">
        <f>SUM(P17:U17)</f>
        <v>506</v>
      </c>
      <c r="P17" s="101">
        <v>506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8065</v>
      </c>
      <c r="W17" s="101">
        <v>8065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485</v>
      </c>
      <c r="AG17" s="101">
        <v>485</v>
      </c>
      <c r="AH17" s="101">
        <v>0</v>
      </c>
      <c r="AI17" s="101">
        <v>0</v>
      </c>
      <c r="AJ17" s="101">
        <f>SUM(AK17:AS17)</f>
        <v>485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485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35</v>
      </c>
      <c r="B18" s="111" t="s">
        <v>282</v>
      </c>
      <c r="C18" s="99" t="s">
        <v>283</v>
      </c>
      <c r="D18" s="101">
        <f>SUM(E18,+H18,+K18)</f>
        <v>8422</v>
      </c>
      <c r="E18" s="101">
        <f>SUM(F18:G18)</f>
        <v>8422</v>
      </c>
      <c r="F18" s="101">
        <v>741</v>
      </c>
      <c r="G18" s="101">
        <v>7681</v>
      </c>
      <c r="H18" s="101">
        <f>SUM(I18:J18)</f>
        <v>0</v>
      </c>
      <c r="I18" s="101">
        <v>0</v>
      </c>
      <c r="J18" s="101">
        <v>0</v>
      </c>
      <c r="K18" s="101">
        <f>SUM(L18:M18)</f>
        <v>0</v>
      </c>
      <c r="L18" s="101">
        <v>0</v>
      </c>
      <c r="M18" s="101">
        <v>0</v>
      </c>
      <c r="N18" s="101">
        <f>SUM(O18,+V18,+AC18)</f>
        <v>8422</v>
      </c>
      <c r="O18" s="101">
        <f>SUM(P18:U18)</f>
        <v>741</v>
      </c>
      <c r="P18" s="101">
        <v>741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7681</v>
      </c>
      <c r="W18" s="101">
        <v>7681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370</v>
      </c>
      <c r="AG18" s="101">
        <v>370</v>
      </c>
      <c r="AH18" s="101">
        <v>0</v>
      </c>
      <c r="AI18" s="101">
        <v>0</v>
      </c>
      <c r="AJ18" s="101">
        <f>SUM(AK18:AS18)</f>
        <v>370</v>
      </c>
      <c r="AK18" s="101">
        <v>0</v>
      </c>
      <c r="AL18" s="101">
        <v>0</v>
      </c>
      <c r="AM18" s="101">
        <v>370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35</v>
      </c>
      <c r="B19" s="111" t="s">
        <v>284</v>
      </c>
      <c r="C19" s="99" t="s">
        <v>285</v>
      </c>
      <c r="D19" s="101">
        <f>SUM(E19,+H19,+K19)</f>
        <v>7522</v>
      </c>
      <c r="E19" s="101">
        <f>SUM(F19:G19)</f>
        <v>0</v>
      </c>
      <c r="F19" s="101">
        <v>0</v>
      </c>
      <c r="G19" s="101">
        <v>0</v>
      </c>
      <c r="H19" s="101">
        <f>SUM(I19:J19)</f>
        <v>680</v>
      </c>
      <c r="I19" s="101">
        <v>53</v>
      </c>
      <c r="J19" s="101">
        <v>627</v>
      </c>
      <c r="K19" s="101">
        <f>SUM(L19:M19)</f>
        <v>6842</v>
      </c>
      <c r="L19" s="101">
        <v>562</v>
      </c>
      <c r="M19" s="101">
        <v>6280</v>
      </c>
      <c r="N19" s="101">
        <f>SUM(O19,+V19,+AC19)</f>
        <v>7522</v>
      </c>
      <c r="O19" s="101">
        <f>SUM(P19:U19)</f>
        <v>615</v>
      </c>
      <c r="P19" s="101">
        <v>615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6907</v>
      </c>
      <c r="W19" s="101">
        <v>6907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70</v>
      </c>
      <c r="AG19" s="101">
        <v>70</v>
      </c>
      <c r="AH19" s="101">
        <v>0</v>
      </c>
      <c r="AI19" s="101">
        <v>0</v>
      </c>
      <c r="AJ19" s="101">
        <f>SUM(AK19:AS19)</f>
        <v>70</v>
      </c>
      <c r="AK19" s="101">
        <v>0</v>
      </c>
      <c r="AL19" s="101">
        <v>0</v>
      </c>
      <c r="AM19" s="101">
        <v>16</v>
      </c>
      <c r="AN19" s="101">
        <v>0</v>
      </c>
      <c r="AO19" s="101">
        <v>0</v>
      </c>
      <c r="AP19" s="101">
        <v>0</v>
      </c>
      <c r="AQ19" s="101">
        <v>14</v>
      </c>
      <c r="AR19" s="101">
        <v>0</v>
      </c>
      <c r="AS19" s="101">
        <v>40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35</v>
      </c>
      <c r="B20" s="111" t="s">
        <v>286</v>
      </c>
      <c r="C20" s="99" t="s">
        <v>287</v>
      </c>
      <c r="D20" s="101">
        <f>SUM(E20,+H20,+K20)</f>
        <v>7259</v>
      </c>
      <c r="E20" s="101">
        <f>SUM(F20:G20)</f>
        <v>2729</v>
      </c>
      <c r="F20" s="101">
        <v>0</v>
      </c>
      <c r="G20" s="101">
        <v>2729</v>
      </c>
      <c r="H20" s="101">
        <f>SUM(I20:J20)</f>
        <v>0</v>
      </c>
      <c r="I20" s="101">
        <v>0</v>
      </c>
      <c r="J20" s="101">
        <v>0</v>
      </c>
      <c r="K20" s="101">
        <f>SUM(L20:M20)</f>
        <v>4530</v>
      </c>
      <c r="L20" s="101">
        <v>95</v>
      </c>
      <c r="M20" s="101">
        <v>4435</v>
      </c>
      <c r="N20" s="101">
        <f>SUM(O20,+V20,+AC20)</f>
        <v>7259</v>
      </c>
      <c r="O20" s="101">
        <f>SUM(P20:U20)</f>
        <v>95</v>
      </c>
      <c r="P20" s="101">
        <v>95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7164</v>
      </c>
      <c r="W20" s="101">
        <v>4435</v>
      </c>
      <c r="X20" s="101">
        <v>2729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12</v>
      </c>
      <c r="AG20" s="101">
        <v>12</v>
      </c>
      <c r="AH20" s="101">
        <v>0</v>
      </c>
      <c r="AI20" s="101">
        <v>0</v>
      </c>
      <c r="AJ20" s="101">
        <f>SUM(AK20:AS20)</f>
        <v>12</v>
      </c>
      <c r="AK20" s="101">
        <v>0</v>
      </c>
      <c r="AL20" s="101">
        <v>0</v>
      </c>
      <c r="AM20" s="101">
        <v>3</v>
      </c>
      <c r="AN20" s="101">
        <v>0</v>
      </c>
      <c r="AO20" s="101">
        <v>0</v>
      </c>
      <c r="AP20" s="101">
        <v>0</v>
      </c>
      <c r="AQ20" s="101">
        <v>5</v>
      </c>
      <c r="AR20" s="101">
        <v>0</v>
      </c>
      <c r="AS20" s="101">
        <v>4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23</v>
      </c>
      <c r="BA20" s="101">
        <v>0</v>
      </c>
      <c r="BB20" s="101">
        <v>23</v>
      </c>
      <c r="BC20" s="101">
        <v>0</v>
      </c>
    </row>
    <row r="21" spans="1:55" s="103" customFormat="1" ht="13.5" customHeight="1">
      <c r="A21" s="113" t="s">
        <v>35</v>
      </c>
      <c r="B21" s="111" t="s">
        <v>288</v>
      </c>
      <c r="C21" s="99" t="s">
        <v>289</v>
      </c>
      <c r="D21" s="101">
        <f>SUM(E21,+H21,+K21)</f>
        <v>1157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1157</v>
      </c>
      <c r="L21" s="101">
        <v>71</v>
      </c>
      <c r="M21" s="101">
        <v>1086</v>
      </c>
      <c r="N21" s="101">
        <f>SUM(O21,+V21,+AC21)</f>
        <v>1157</v>
      </c>
      <c r="O21" s="101">
        <f>SUM(P21:U21)</f>
        <v>71</v>
      </c>
      <c r="P21" s="101">
        <v>71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1086</v>
      </c>
      <c r="W21" s="101">
        <v>1086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42</v>
      </c>
      <c r="AG21" s="101">
        <v>42</v>
      </c>
      <c r="AH21" s="101">
        <v>0</v>
      </c>
      <c r="AI21" s="101">
        <v>0</v>
      </c>
      <c r="AJ21" s="101">
        <f>SUM(AK21:AS21)</f>
        <v>56</v>
      </c>
      <c r="AK21" s="101">
        <v>16</v>
      </c>
      <c r="AL21" s="101">
        <v>0</v>
      </c>
      <c r="AM21" s="101">
        <v>3</v>
      </c>
      <c r="AN21" s="101">
        <v>37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2</v>
      </c>
      <c r="AU21" s="101">
        <v>2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35</v>
      </c>
      <c r="B22" s="111" t="s">
        <v>290</v>
      </c>
      <c r="C22" s="99" t="s">
        <v>291</v>
      </c>
      <c r="D22" s="101">
        <f>SUM(E22,+H22,+K22)</f>
        <v>765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765</v>
      </c>
      <c r="L22" s="101">
        <v>106</v>
      </c>
      <c r="M22" s="101">
        <v>659</v>
      </c>
      <c r="N22" s="101">
        <f>SUM(O22,+V22,+AC22)</f>
        <v>765</v>
      </c>
      <c r="O22" s="101">
        <f>SUM(P22:U22)</f>
        <v>106</v>
      </c>
      <c r="P22" s="101">
        <v>106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659</v>
      </c>
      <c r="W22" s="101">
        <v>659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20</v>
      </c>
      <c r="AG22" s="101">
        <v>20</v>
      </c>
      <c r="AH22" s="101">
        <v>0</v>
      </c>
      <c r="AI22" s="101">
        <v>0</v>
      </c>
      <c r="AJ22" s="101">
        <f>SUM(AK22:AS22)</f>
        <v>20</v>
      </c>
      <c r="AK22" s="101">
        <v>0</v>
      </c>
      <c r="AL22" s="101">
        <v>0</v>
      </c>
      <c r="AM22" s="101">
        <v>20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35</v>
      </c>
      <c r="B23" s="111" t="s">
        <v>292</v>
      </c>
      <c r="C23" s="99" t="s">
        <v>293</v>
      </c>
      <c r="D23" s="101">
        <f>SUM(E23,+H23,+K23)</f>
        <v>4586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4586</v>
      </c>
      <c r="L23" s="101">
        <v>573</v>
      </c>
      <c r="M23" s="101">
        <v>4013</v>
      </c>
      <c r="N23" s="101">
        <f>SUM(O23,+V23,+AC23)</f>
        <v>4586</v>
      </c>
      <c r="O23" s="101">
        <f>SUM(P23:U23)</f>
        <v>573</v>
      </c>
      <c r="P23" s="101">
        <v>573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4013</v>
      </c>
      <c r="W23" s="101">
        <v>4013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122</v>
      </c>
      <c r="AG23" s="101">
        <v>122</v>
      </c>
      <c r="AH23" s="101">
        <v>0</v>
      </c>
      <c r="AI23" s="101">
        <v>0</v>
      </c>
      <c r="AJ23" s="101">
        <f>SUM(AK23:AS23)</f>
        <v>122</v>
      </c>
      <c r="AK23" s="101">
        <v>0</v>
      </c>
      <c r="AL23" s="101">
        <v>0</v>
      </c>
      <c r="AM23" s="101">
        <v>122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35</v>
      </c>
      <c r="B24" s="111" t="s">
        <v>294</v>
      </c>
      <c r="C24" s="99" t="s">
        <v>295</v>
      </c>
      <c r="D24" s="101">
        <f>SUM(E24,+H24,+K24)</f>
        <v>5119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5119</v>
      </c>
      <c r="L24" s="101">
        <v>166</v>
      </c>
      <c r="M24" s="101">
        <v>4953</v>
      </c>
      <c r="N24" s="101">
        <f>SUM(O24,+V24,+AC24)</f>
        <v>5119</v>
      </c>
      <c r="O24" s="101">
        <f>SUM(P24:U24)</f>
        <v>166</v>
      </c>
      <c r="P24" s="101">
        <v>166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4953</v>
      </c>
      <c r="W24" s="101">
        <v>4953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42</v>
      </c>
      <c r="AG24" s="101">
        <v>42</v>
      </c>
      <c r="AH24" s="101">
        <v>0</v>
      </c>
      <c r="AI24" s="101">
        <v>0</v>
      </c>
      <c r="AJ24" s="101">
        <f>SUM(AK24:AS24)</f>
        <v>42</v>
      </c>
      <c r="AK24" s="101">
        <v>0</v>
      </c>
      <c r="AL24" s="101">
        <v>0</v>
      </c>
      <c r="AM24" s="101">
        <v>0</v>
      </c>
      <c r="AN24" s="101">
        <v>42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35</v>
      </c>
      <c r="B25" s="111" t="s">
        <v>296</v>
      </c>
      <c r="C25" s="99" t="s">
        <v>297</v>
      </c>
      <c r="D25" s="101">
        <f>SUM(E25,+H25,+K25)</f>
        <v>1520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1520</v>
      </c>
      <c r="L25" s="101">
        <v>206</v>
      </c>
      <c r="M25" s="101">
        <v>1314</v>
      </c>
      <c r="N25" s="101">
        <f>SUM(O25,+V25,+AC25)</f>
        <v>1520</v>
      </c>
      <c r="O25" s="101">
        <f>SUM(P25:U25)</f>
        <v>206</v>
      </c>
      <c r="P25" s="101">
        <v>206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1314</v>
      </c>
      <c r="W25" s="101">
        <v>1314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37</v>
      </c>
      <c r="AG25" s="101">
        <v>37</v>
      </c>
      <c r="AH25" s="101">
        <v>0</v>
      </c>
      <c r="AI25" s="101">
        <v>0</v>
      </c>
      <c r="AJ25" s="101">
        <f>SUM(AK25:AS25)</f>
        <v>51</v>
      </c>
      <c r="AK25" s="101">
        <v>16</v>
      </c>
      <c r="AL25" s="101">
        <v>0</v>
      </c>
      <c r="AM25" s="101">
        <v>0</v>
      </c>
      <c r="AN25" s="101">
        <v>35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2</v>
      </c>
      <c r="AU25" s="101">
        <v>2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35</v>
      </c>
      <c r="B26" s="111" t="s">
        <v>298</v>
      </c>
      <c r="C26" s="99" t="s">
        <v>299</v>
      </c>
      <c r="D26" s="101">
        <f>SUM(E26,+H26,+K26)</f>
        <v>1614</v>
      </c>
      <c r="E26" s="101">
        <f>SUM(F26:G26)</f>
        <v>0</v>
      </c>
      <c r="F26" s="101">
        <v>0</v>
      </c>
      <c r="G26" s="101">
        <v>0</v>
      </c>
      <c r="H26" s="101">
        <f>SUM(I26:J26)</f>
        <v>0</v>
      </c>
      <c r="I26" s="101">
        <v>0</v>
      </c>
      <c r="J26" s="101">
        <v>0</v>
      </c>
      <c r="K26" s="101">
        <f>SUM(L26:M26)</f>
        <v>1614</v>
      </c>
      <c r="L26" s="101">
        <v>11</v>
      </c>
      <c r="M26" s="101">
        <v>1603</v>
      </c>
      <c r="N26" s="101">
        <f>SUM(O26,+V26,+AC26)</f>
        <v>1614</v>
      </c>
      <c r="O26" s="101">
        <f>SUM(P26:U26)</f>
        <v>11</v>
      </c>
      <c r="P26" s="101">
        <v>11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1603</v>
      </c>
      <c r="W26" s="101">
        <v>1603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1</v>
      </c>
      <c r="AG26" s="101">
        <v>1</v>
      </c>
      <c r="AH26" s="101">
        <v>0</v>
      </c>
      <c r="AI26" s="101">
        <v>0</v>
      </c>
      <c r="AJ26" s="101">
        <f>SUM(AK26:AS26)</f>
        <v>1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1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35</v>
      </c>
      <c r="B27" s="111" t="s">
        <v>300</v>
      </c>
      <c r="C27" s="99" t="s">
        <v>301</v>
      </c>
      <c r="D27" s="101">
        <f>SUM(E27,+H27,+K27)</f>
        <v>1137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1137</v>
      </c>
      <c r="L27" s="101">
        <v>12</v>
      </c>
      <c r="M27" s="101">
        <v>1125</v>
      </c>
      <c r="N27" s="101">
        <f>SUM(O27,+V27,+AC27)</f>
        <v>1137</v>
      </c>
      <c r="O27" s="101">
        <f>SUM(P27:U27)</f>
        <v>12</v>
      </c>
      <c r="P27" s="101">
        <v>12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1125</v>
      </c>
      <c r="W27" s="101">
        <v>1125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45</v>
      </c>
      <c r="AG27" s="101">
        <v>45</v>
      </c>
      <c r="AH27" s="101">
        <v>0</v>
      </c>
      <c r="AI27" s="101">
        <v>0</v>
      </c>
      <c r="AJ27" s="101">
        <f>SUM(AK27:AS27)</f>
        <v>45</v>
      </c>
      <c r="AK27" s="101">
        <v>0</v>
      </c>
      <c r="AL27" s="101">
        <v>0</v>
      </c>
      <c r="AM27" s="101">
        <v>9</v>
      </c>
      <c r="AN27" s="101">
        <v>0</v>
      </c>
      <c r="AO27" s="101">
        <v>0</v>
      </c>
      <c r="AP27" s="101">
        <v>0</v>
      </c>
      <c r="AQ27" s="101">
        <v>12</v>
      </c>
      <c r="AR27" s="101">
        <v>24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35</v>
      </c>
      <c r="B28" s="111" t="s">
        <v>302</v>
      </c>
      <c r="C28" s="99" t="s">
        <v>303</v>
      </c>
      <c r="D28" s="101">
        <f>SUM(E28,+H28,+K28)</f>
        <v>653</v>
      </c>
      <c r="E28" s="101">
        <f>SUM(F28:G28)</f>
        <v>0</v>
      </c>
      <c r="F28" s="101">
        <v>0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653</v>
      </c>
      <c r="L28" s="101">
        <v>37</v>
      </c>
      <c r="M28" s="101">
        <v>616</v>
      </c>
      <c r="N28" s="101">
        <f>SUM(O28,+V28,+AC28)</f>
        <v>653</v>
      </c>
      <c r="O28" s="101">
        <f>SUM(P28:U28)</f>
        <v>37</v>
      </c>
      <c r="P28" s="101">
        <v>37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616</v>
      </c>
      <c r="W28" s="101">
        <v>616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1</v>
      </c>
      <c r="AG28" s="101">
        <v>1</v>
      </c>
      <c r="AH28" s="101">
        <v>0</v>
      </c>
      <c r="AI28" s="101">
        <v>0</v>
      </c>
      <c r="AJ28" s="101">
        <f>SUM(AK28:AS28)</f>
        <v>1</v>
      </c>
      <c r="AK28" s="101">
        <v>1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0</v>
      </c>
      <c r="AT28" s="101">
        <f>SUM(AU28:AY28)</f>
        <v>1</v>
      </c>
      <c r="AU28" s="101">
        <v>1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35</v>
      </c>
      <c r="B29" s="111" t="s">
        <v>304</v>
      </c>
      <c r="C29" s="99" t="s">
        <v>305</v>
      </c>
      <c r="D29" s="101">
        <f>SUM(E29,+H29,+K29)</f>
        <v>1108</v>
      </c>
      <c r="E29" s="101">
        <f>SUM(F29:G29)</f>
        <v>0</v>
      </c>
      <c r="F29" s="101">
        <v>0</v>
      </c>
      <c r="G29" s="101">
        <v>0</v>
      </c>
      <c r="H29" s="101">
        <f>SUM(I29:J29)</f>
        <v>0</v>
      </c>
      <c r="I29" s="101">
        <v>0</v>
      </c>
      <c r="J29" s="101">
        <v>0</v>
      </c>
      <c r="K29" s="101">
        <f>SUM(L29:M29)</f>
        <v>1108</v>
      </c>
      <c r="L29" s="101">
        <v>2</v>
      </c>
      <c r="M29" s="101">
        <v>1106</v>
      </c>
      <c r="N29" s="101">
        <f>SUM(O29,+V29,+AC29)</f>
        <v>1108</v>
      </c>
      <c r="O29" s="101">
        <f>SUM(P29:U29)</f>
        <v>2</v>
      </c>
      <c r="P29" s="101">
        <v>2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1106</v>
      </c>
      <c r="W29" s="101">
        <v>1106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3</v>
      </c>
      <c r="AG29" s="101">
        <v>3</v>
      </c>
      <c r="AH29" s="101">
        <v>0</v>
      </c>
      <c r="AI29" s="101">
        <v>0</v>
      </c>
      <c r="AJ29" s="101">
        <f>SUM(AK29:AS29)</f>
        <v>46</v>
      </c>
      <c r="AK29" s="101">
        <v>46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0</v>
      </c>
      <c r="AT29" s="101">
        <f>SUM(AU29:AY29)</f>
        <v>3</v>
      </c>
      <c r="AU29" s="101">
        <v>3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35</v>
      </c>
      <c r="B30" s="111" t="s">
        <v>306</v>
      </c>
      <c r="C30" s="99" t="s">
        <v>307</v>
      </c>
      <c r="D30" s="101">
        <f>SUM(E30,+H30,+K30)</f>
        <v>2557</v>
      </c>
      <c r="E30" s="101">
        <f>SUM(F30:G30)</f>
        <v>0</v>
      </c>
      <c r="F30" s="101">
        <v>0</v>
      </c>
      <c r="G30" s="101">
        <v>0</v>
      </c>
      <c r="H30" s="101">
        <f>SUM(I30:J30)</f>
        <v>0</v>
      </c>
      <c r="I30" s="101">
        <v>0</v>
      </c>
      <c r="J30" s="101">
        <v>0</v>
      </c>
      <c r="K30" s="101">
        <f>SUM(L30:M30)</f>
        <v>2557</v>
      </c>
      <c r="L30" s="101">
        <v>39</v>
      </c>
      <c r="M30" s="101">
        <v>2518</v>
      </c>
      <c r="N30" s="101">
        <f>SUM(O30,+V30,+AC30)</f>
        <v>2557</v>
      </c>
      <c r="O30" s="101">
        <f>SUM(P30:U30)</f>
        <v>39</v>
      </c>
      <c r="P30" s="101">
        <v>39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2518</v>
      </c>
      <c r="W30" s="101">
        <v>2518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6</v>
      </c>
      <c r="AG30" s="101">
        <v>6</v>
      </c>
      <c r="AH30" s="101">
        <v>0</v>
      </c>
      <c r="AI30" s="101">
        <v>0</v>
      </c>
      <c r="AJ30" s="101">
        <f>SUM(AK30:AS30)</f>
        <v>6</v>
      </c>
      <c r="AK30" s="101">
        <v>6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6</v>
      </c>
      <c r="AU30" s="101">
        <v>6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35</v>
      </c>
      <c r="B31" s="111" t="s">
        <v>308</v>
      </c>
      <c r="C31" s="99" t="s">
        <v>309</v>
      </c>
      <c r="D31" s="101">
        <f>SUM(E31,+H31,+K31)</f>
        <v>2087</v>
      </c>
      <c r="E31" s="101">
        <f>SUM(F31:G31)</f>
        <v>2087</v>
      </c>
      <c r="F31" s="101">
        <v>2</v>
      </c>
      <c r="G31" s="101">
        <v>2085</v>
      </c>
      <c r="H31" s="101">
        <f>SUM(I31:J31)</f>
        <v>0</v>
      </c>
      <c r="I31" s="101">
        <v>0</v>
      </c>
      <c r="J31" s="101">
        <v>0</v>
      </c>
      <c r="K31" s="101">
        <f>SUM(L31:M31)</f>
        <v>0</v>
      </c>
      <c r="L31" s="101">
        <v>0</v>
      </c>
      <c r="M31" s="101">
        <v>0</v>
      </c>
      <c r="N31" s="101">
        <f>SUM(O31,+V31,+AC31)</f>
        <v>2087</v>
      </c>
      <c r="O31" s="101">
        <f>SUM(P31:U31)</f>
        <v>2</v>
      </c>
      <c r="P31" s="101">
        <v>2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2085</v>
      </c>
      <c r="W31" s="101">
        <v>2085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73</v>
      </c>
      <c r="AG31" s="101">
        <v>73</v>
      </c>
      <c r="AH31" s="101">
        <v>0</v>
      </c>
      <c r="AI31" s="101">
        <v>0</v>
      </c>
      <c r="AJ31" s="101">
        <f>SUM(AK31:AS31)</f>
        <v>73</v>
      </c>
      <c r="AK31" s="101">
        <v>0</v>
      </c>
      <c r="AL31" s="101">
        <v>0</v>
      </c>
      <c r="AM31" s="101">
        <v>30</v>
      </c>
      <c r="AN31" s="101">
        <v>0</v>
      </c>
      <c r="AO31" s="101">
        <v>0</v>
      </c>
      <c r="AP31" s="101">
        <v>0</v>
      </c>
      <c r="AQ31" s="101">
        <v>43</v>
      </c>
      <c r="AR31" s="101">
        <v>0</v>
      </c>
      <c r="AS31" s="101">
        <v>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35</v>
      </c>
      <c r="B32" s="111" t="s">
        <v>310</v>
      </c>
      <c r="C32" s="99" t="s">
        <v>311</v>
      </c>
      <c r="D32" s="101">
        <f>SUM(E32,+H32,+K32)</f>
        <v>5310</v>
      </c>
      <c r="E32" s="101">
        <f>SUM(F32:G32)</f>
        <v>0</v>
      </c>
      <c r="F32" s="101">
        <v>0</v>
      </c>
      <c r="G32" s="101">
        <v>0</v>
      </c>
      <c r="H32" s="101">
        <f>SUM(I32:J32)</f>
        <v>0</v>
      </c>
      <c r="I32" s="101">
        <v>0</v>
      </c>
      <c r="J32" s="101">
        <v>0</v>
      </c>
      <c r="K32" s="101">
        <f>SUM(L32:M32)</f>
        <v>5310</v>
      </c>
      <c r="L32" s="101">
        <v>36</v>
      </c>
      <c r="M32" s="101">
        <v>5274</v>
      </c>
      <c r="N32" s="101">
        <f>SUM(O32,+V32,+AC32)</f>
        <v>5310</v>
      </c>
      <c r="O32" s="101">
        <f>SUM(P32:U32)</f>
        <v>36</v>
      </c>
      <c r="P32" s="101">
        <v>36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5274</v>
      </c>
      <c r="W32" s="101">
        <v>5274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186</v>
      </c>
      <c r="AG32" s="101">
        <v>186</v>
      </c>
      <c r="AH32" s="101">
        <v>0</v>
      </c>
      <c r="AI32" s="101">
        <v>0</v>
      </c>
      <c r="AJ32" s="101">
        <f>SUM(AK32:AS32)</f>
        <v>186</v>
      </c>
      <c r="AK32" s="101">
        <v>0</v>
      </c>
      <c r="AL32" s="101">
        <v>0</v>
      </c>
      <c r="AM32" s="101">
        <v>76</v>
      </c>
      <c r="AN32" s="101">
        <v>0</v>
      </c>
      <c r="AO32" s="101">
        <v>0</v>
      </c>
      <c r="AP32" s="101">
        <v>0</v>
      </c>
      <c r="AQ32" s="101">
        <v>110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35</v>
      </c>
      <c r="B33" s="111" t="s">
        <v>312</v>
      </c>
      <c r="C33" s="99" t="s">
        <v>313</v>
      </c>
      <c r="D33" s="101">
        <f>SUM(E33,+H33,+K33)</f>
        <v>0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0</v>
      </c>
      <c r="L33" s="101">
        <v>0</v>
      </c>
      <c r="M33" s="101">
        <v>0</v>
      </c>
      <c r="N33" s="101">
        <f>SUM(O33,+V33,+AC33)</f>
        <v>0</v>
      </c>
      <c r="O33" s="101">
        <f>SUM(P33:U33)</f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0</v>
      </c>
      <c r="W33" s="101">
        <v>0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0</v>
      </c>
      <c r="AG33" s="101">
        <v>0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35</v>
      </c>
      <c r="B34" s="111" t="s">
        <v>314</v>
      </c>
      <c r="C34" s="99" t="s">
        <v>315</v>
      </c>
      <c r="D34" s="101">
        <f>SUM(E34,+H34,+K34)</f>
        <v>8</v>
      </c>
      <c r="E34" s="101">
        <f>SUM(F34:G34)</f>
        <v>0</v>
      </c>
      <c r="F34" s="101">
        <v>0</v>
      </c>
      <c r="G34" s="101">
        <v>0</v>
      </c>
      <c r="H34" s="101">
        <f>SUM(I34:J34)</f>
        <v>8</v>
      </c>
      <c r="I34" s="101">
        <v>0</v>
      </c>
      <c r="J34" s="101">
        <v>8</v>
      </c>
      <c r="K34" s="101">
        <f>SUM(L34:M34)</f>
        <v>0</v>
      </c>
      <c r="L34" s="101">
        <v>0</v>
      </c>
      <c r="M34" s="101">
        <v>0</v>
      </c>
      <c r="N34" s="101">
        <f>SUM(O34,+V34,+AC34)</f>
        <v>16</v>
      </c>
      <c r="O34" s="101">
        <f>SUM(P34:U34)</f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8</v>
      </c>
      <c r="W34" s="101">
        <v>8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8</v>
      </c>
      <c r="AD34" s="101">
        <v>0</v>
      </c>
      <c r="AE34" s="101">
        <v>8</v>
      </c>
      <c r="AF34" s="101">
        <f>SUM(AG34:AI34)</f>
        <v>0</v>
      </c>
      <c r="AG34" s="101">
        <v>0</v>
      </c>
      <c r="AH34" s="101">
        <v>0</v>
      </c>
      <c r="AI34" s="101">
        <v>0</v>
      </c>
      <c r="AJ34" s="101">
        <f>SUM(AK34:AS34)</f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19000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19201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19202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19204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19205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19206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19207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19208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19209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19210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19211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19212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19213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19214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19346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19364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19365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19366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19368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19384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19422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19423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19424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19425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19429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19430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19442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19443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2023-02-03T01:50:42Z</dcterms:modified>
</cp:coreProperties>
</file>