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8福井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水洗化人口等!$A$6:$AD$23</definedName>
    <definedName name="_xlnm.Print_Area" localSheetId="2">し尿集計結果!$A$1:$M$37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N12" i="2" s="1"/>
  <c r="AC13" i="2"/>
  <c r="AC14" i="2"/>
  <c r="AC15" i="2"/>
  <c r="AC16" i="2"/>
  <c r="AC17" i="2"/>
  <c r="AC18" i="2"/>
  <c r="N18" i="2" s="1"/>
  <c r="AC19" i="2"/>
  <c r="AC20" i="2"/>
  <c r="AC21" i="2"/>
  <c r="AC22" i="2"/>
  <c r="AC23" i="2"/>
  <c r="AC24" i="2"/>
  <c r="N24" i="2" s="1"/>
  <c r="V8" i="2"/>
  <c r="N8" i="2" s="1"/>
  <c r="V9" i="2"/>
  <c r="N9" i="2" s="1"/>
  <c r="V10" i="2"/>
  <c r="V11" i="2"/>
  <c r="N11" i="2" s="1"/>
  <c r="V12" i="2"/>
  <c r="V13" i="2"/>
  <c r="V14" i="2"/>
  <c r="N14" i="2" s="1"/>
  <c r="V15" i="2"/>
  <c r="N15" i="2" s="1"/>
  <c r="V16" i="2"/>
  <c r="V17" i="2"/>
  <c r="N17" i="2" s="1"/>
  <c r="V18" i="2"/>
  <c r="V19" i="2"/>
  <c r="V20" i="2"/>
  <c r="N20" i="2" s="1"/>
  <c r="V21" i="2"/>
  <c r="N21" i="2" s="1"/>
  <c r="V22" i="2"/>
  <c r="V23" i="2"/>
  <c r="N23" i="2" s="1"/>
  <c r="V2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N10" i="2"/>
  <c r="N13" i="2"/>
  <c r="N16" i="2"/>
  <c r="N19" i="2"/>
  <c r="N22" i="2"/>
  <c r="K8" i="2"/>
  <c r="K9" i="2"/>
  <c r="K10" i="2"/>
  <c r="D10" i="2" s="1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D22" i="2" s="1"/>
  <c r="K23" i="2"/>
  <c r="K24" i="2"/>
  <c r="H8" i="2"/>
  <c r="H9" i="2"/>
  <c r="D9" i="2" s="1"/>
  <c r="H10" i="2"/>
  <c r="H11" i="2"/>
  <c r="H12" i="2"/>
  <c r="D12" i="2" s="1"/>
  <c r="H13" i="2"/>
  <c r="D13" i="2" s="1"/>
  <c r="H14" i="2"/>
  <c r="H15" i="2"/>
  <c r="D15" i="2" s="1"/>
  <c r="H16" i="2"/>
  <c r="H17" i="2"/>
  <c r="H18" i="2"/>
  <c r="D18" i="2" s="1"/>
  <c r="H19" i="2"/>
  <c r="D19" i="2" s="1"/>
  <c r="H20" i="2"/>
  <c r="H21" i="2"/>
  <c r="D21" i="2" s="1"/>
  <c r="H22" i="2"/>
  <c r="H23" i="2"/>
  <c r="H24" i="2"/>
  <c r="D24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8" i="2"/>
  <c r="D11" i="2"/>
  <c r="D14" i="2"/>
  <c r="D17" i="2"/>
  <c r="D20" i="2"/>
  <c r="D23" i="2"/>
  <c r="P8" i="1"/>
  <c r="P9" i="1"/>
  <c r="P10" i="1"/>
  <c r="I10" i="1" s="1"/>
  <c r="D10" i="1" s="1"/>
  <c r="P11" i="1"/>
  <c r="P12" i="1"/>
  <c r="P13" i="1"/>
  <c r="I13" i="1" s="1"/>
  <c r="D13" i="1" s="1"/>
  <c r="P14" i="1"/>
  <c r="P15" i="1"/>
  <c r="P16" i="1"/>
  <c r="I16" i="1" s="1"/>
  <c r="D16" i="1" s="1"/>
  <c r="P17" i="1"/>
  <c r="P18" i="1"/>
  <c r="P19" i="1"/>
  <c r="I19" i="1" s="1"/>
  <c r="D19" i="1" s="1"/>
  <c r="P20" i="1"/>
  <c r="P21" i="1"/>
  <c r="P22" i="1"/>
  <c r="I22" i="1" s="1"/>
  <c r="D22" i="1" s="1"/>
  <c r="P23" i="1"/>
  <c r="P24" i="1"/>
  <c r="I8" i="1"/>
  <c r="I9" i="1"/>
  <c r="D9" i="1" s="1"/>
  <c r="I11" i="1"/>
  <c r="I12" i="1"/>
  <c r="I14" i="1"/>
  <c r="I15" i="1"/>
  <c r="D15" i="1" s="1"/>
  <c r="I17" i="1"/>
  <c r="I18" i="1"/>
  <c r="I20" i="1"/>
  <c r="I21" i="1"/>
  <c r="D21" i="1" s="1"/>
  <c r="I23" i="1"/>
  <c r="D23" i="1" s="1"/>
  <c r="I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8" i="1"/>
  <c r="J8" i="1" s="1"/>
  <c r="D11" i="1"/>
  <c r="T11" i="1" s="1"/>
  <c r="D12" i="1"/>
  <c r="L12" i="1" s="1"/>
  <c r="D14" i="1"/>
  <c r="J14" i="1" s="1"/>
  <c r="D17" i="1"/>
  <c r="L17" i="1" s="1"/>
  <c r="D18" i="1"/>
  <c r="L18" i="1" s="1"/>
  <c r="D20" i="1"/>
  <c r="F20" i="1" s="1"/>
  <c r="D24" i="1"/>
  <c r="J24" i="1" s="1"/>
  <c r="J19" i="1" l="1"/>
  <c r="L19" i="1"/>
  <c r="N19" i="1"/>
  <c r="T19" i="1"/>
  <c r="F19" i="1"/>
  <c r="J13" i="1"/>
  <c r="L13" i="1"/>
  <c r="N13" i="1"/>
  <c r="T13" i="1"/>
  <c r="F13" i="1"/>
  <c r="T15" i="1"/>
  <c r="J15" i="1"/>
  <c r="L15" i="1"/>
  <c r="N15" i="1"/>
  <c r="F15" i="1"/>
  <c r="T9" i="1"/>
  <c r="J9" i="1"/>
  <c r="L9" i="1"/>
  <c r="N9" i="1"/>
  <c r="F9" i="1"/>
  <c r="N23" i="1"/>
  <c r="T23" i="1"/>
  <c r="F23" i="1"/>
  <c r="J23" i="1"/>
  <c r="L23" i="1"/>
  <c r="T21" i="1"/>
  <c r="J21" i="1"/>
  <c r="L21" i="1"/>
  <c r="N21" i="1"/>
  <c r="F21" i="1"/>
  <c r="T22" i="1"/>
  <c r="F22" i="1"/>
  <c r="J22" i="1"/>
  <c r="L22" i="1"/>
  <c r="N22" i="1"/>
  <c r="T16" i="1"/>
  <c r="F16" i="1"/>
  <c r="J16" i="1"/>
  <c r="L16" i="1"/>
  <c r="N16" i="1"/>
  <c r="N10" i="1"/>
  <c r="T10" i="1"/>
  <c r="F10" i="1"/>
  <c r="J10" i="1"/>
  <c r="L10" i="1"/>
  <c r="L24" i="1"/>
  <c r="N11" i="1"/>
  <c r="F14" i="1"/>
  <c r="F8" i="1"/>
  <c r="J18" i="1"/>
  <c r="J12" i="1"/>
  <c r="L11" i="1"/>
  <c r="T20" i="1"/>
  <c r="T14" i="1"/>
  <c r="T8" i="1"/>
  <c r="J17" i="1"/>
  <c r="J11" i="1"/>
  <c r="F18" i="1"/>
  <c r="F12" i="1"/>
  <c r="N20" i="1"/>
  <c r="N14" i="1"/>
  <c r="N8" i="1"/>
  <c r="T24" i="1"/>
  <c r="T18" i="1"/>
  <c r="T12" i="1"/>
  <c r="F17" i="1"/>
  <c r="F11" i="1"/>
  <c r="L20" i="1"/>
  <c r="L14" i="1"/>
  <c r="L8" i="1"/>
  <c r="T17" i="1"/>
  <c r="J20" i="1"/>
  <c r="N24" i="1"/>
  <c r="N18" i="1"/>
  <c r="N12" i="1"/>
  <c r="N17" i="1"/>
  <c r="F2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<sst xmlns="http://schemas.openxmlformats.org/spreadsheetml/2006/main" count="647" uniqueCount="296">
  <si>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</si>
  <si>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</si>
  <si>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</si>
  <si>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</si>
  <si>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</si>
  <si>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</si>
  <si>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</si>
  <si>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</si>
  <si>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</si>
  <si>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</si>
  <si>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</si>
  <si>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</si>
  <si>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</si>
  <si>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</si>
  <si>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</si>
  <si>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</si>
  <si>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</si>
  <si>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</si>
  <si>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</si>
  <si>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</si>
  <si>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</si>
  <si>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</si>
  <si>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</si>
  <si>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</si>
  <si>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</si>
  <si>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</si>
  <si>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</si>
  <si>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</si>
  <si>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</si>
  <si>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</si>
  <si>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</si>
  <si>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</si>
  <si>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</si>
  <si>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</si>
  <si>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</si>
  <si>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</si>
  <si>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</si>
  <si>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</si>
  <si>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</si>
  <si>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</si>
  <si>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</si>
  <si>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</si>
  <si>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</si>
  <si>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</si>
  <si>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</si>
  <si>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</si>
  <si>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</si>
  <si>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</si>
  <si>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</si>
  <si>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</si>
  <si>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</si>
  <si>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</si>
  <si>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</si>
  <si>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</si>
  <si>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</si>
  <si>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</si>
  <si>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</si>
  <si>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</si>
  <si>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</si>
  <si>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</si>
  <si>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</si>
  <si>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</si>
  <si>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</si>
  <si>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</si>
  <si>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</si>
  <si>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</si>
  <si>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</si>
  <si>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</si>
  <si>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</si>
  <si>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</si>
  <si>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</si>
  <si>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</si>
  <si>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</si>
  <si>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</si>
  <si>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</si>
  <si>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</si>
  <si>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</si>
  <si>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</si>
  <si>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</si>
  <si>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</si>
  <si>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</si>
  <si>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</si>
  <si>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</si>
  <si>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</si>
  <si>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</si>
  <si>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</si>
  <si>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</si>
  <si>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</si>
  <si>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</si>
  <si>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</si>
  <si>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</si>
  <si>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</si>
  <si>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</si>
  <si>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</si>
  <si>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</si>
  <si>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</si>
  <si>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</si>
  <si>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</si>
  <si>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</si>
  <si>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</si>
  <si>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</si>
  <si>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</si>
  <si>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</si>
  <si>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</si>
  <si>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</si>
  <si>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</si>
  <si>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</si>
  <si>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</si>
  <si>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</si>
  <si>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</si>
  <si>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</si>
  <si>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</si>
  <si>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</si>
  <si>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</si>
  <si>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</si>
  <si>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</si>
  <si>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</si>
  <si>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</si>
  <si>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</si>
  <si>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</si>
  <si>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</si>
  <si>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</si>
  <si>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</si>
  <si>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</si>
  <si>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</si>
  <si>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</si>
  <si>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</si>
  <si>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</si>
  <si>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</si>
  <si>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</si>
  <si>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</si>
  <si>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</si>
  <si>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</si>
  <si>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</si>
  <si>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</si>
  <si>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</si>
  <si>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</si>
  <si>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</si>
  <si>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</si>
  <si>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</si>
  <si>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</si>
  <si>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</si>
  <si>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</si>
  <si>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</si>
  <si>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</si>
  <si>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</si>
  <si>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</si>
  <si>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</si>
  <si>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</si>
  <si>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</si>
  <si>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</si>
  <si>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</si>
  <si>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</si>
  <si>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</si>
  <si>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</si>
  <si>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</si>
  <si>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</si>
  <si>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</si>
  <si>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</si>
  <si>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</si>
  <si>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</si>
  <si>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</si>
  <si>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</si>
  <si>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</si>
  <si>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</si>
  <si>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</si>
  <si>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</si>
  <si>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</si>
  <si>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</si>
  <si>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</si>
  <si>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</si>
  <si>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</si>
  <si>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</si>
  <si>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</si>
  <si>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</si>
  <si>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</si>
  <si>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</si>
  <si>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</si>
  <si>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</si>
  <si>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</si>
  <si>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</si>
  <si>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</si>
  <si>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</si>
  <si>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</si>
  <si>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</si>
  <si>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</si>
  <si>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</si>
  <si>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</si>
  <si>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</si>
  <si>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</si>
  <si>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</si>
  <si>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</si>
  <si>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</si>
  <si>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</si>
  <si>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</si>
  <si>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</si>
  <si>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</si>
  <si>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</si>
  <si>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</si>
  <si>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</si>
  <si>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</si>
  <si>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</si>
  <si>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</si>
  <si>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</si>
  <si>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</si>
  <si>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</si>
  <si>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</si>
  <si>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</si>
  <si>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</si>
  <si>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</si>
  <si>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</si>
  <si>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</si>
  <si>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</si>
  <si>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</si>
  <si>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</si>
  <si>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</si>
  <si>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</si>
  <si>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</si>
  <si>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</si>
  <si>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</si>
  <si>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</si>
  <si>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</si>
  <si>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</si>
  <si>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</si>
  <si>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</si>
  <si>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</si>
  <si>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</si>
  <si>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</si>
  <si>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</si>
  <si>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</si>
  <si>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</si>
  <si>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</si>
  <si>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</si>
  <si>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</si>
  <si>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</si>
  <si>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</si>
  <si>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</si>
  <si>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</si>
  <si>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</si>
  <si>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</si>
  <si>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</si>
  <si>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</si>
  <si>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</si>
  <si>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</si>
  <si>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</si>
  <si>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</si>
  <si>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</si>
  <si>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</si>
  <si>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</si>
  <si>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</si>
  <si>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</si>
  <si>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</si>
  <si>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</si>
  <si>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</si>
  <si>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</si>
  <si>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</si>
  <si>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</si>
  <si>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18000</t>
  </si>
  <si>
    <t>水洗化人口等（令和3年度実績）</t>
    <phoneticPr fontId="3"/>
  </si>
  <si>
    <t>し尿処理の状況（令和3年度実績）</t>
    <phoneticPr fontId="3"/>
  </si>
  <si>
    <t>18201</t>
  </si>
  <si>
    <t>福井市</t>
  </si>
  <si>
    <t/>
  </si>
  <si>
    <t>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</si>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</sst>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36</v>
      </c>
      <c r="B7" s="127" t="s">
        <v>257</v>
      </c>
      <c r="C7" s="107" t="s">
        <v>199</v>
      </c>
      <c r="D7" s="108">
        <f>+SUM(E7,+I7)</f>
        <v>768976</v>
      </c>
      <c r="E7" s="108">
        <f>+SUM(G7+H7)</f>
        <v>30193</v>
      </c>
      <c r="F7" s="109">
        <f>IF(D7&gt;0,E7/D7*100,"-")</f>
        <v>3.9263904205072717</v>
      </c>
      <c r="G7" s="108">
        <f>SUM(G$8:G$207)</f>
        <v>29635</v>
      </c>
      <c r="H7" s="108">
        <f>SUM(H$8:H$207)</f>
        <v>558</v>
      </c>
      <c r="I7" s="108">
        <f>+SUM(K7,+M7,O7+P7)</f>
        <v>738783</v>
      </c>
      <c r="J7" s="109">
        <f>IF(D7&gt;0,I7/D7*100,"-")</f>
        <v>96.073609579492725</v>
      </c>
      <c r="K7" s="108">
        <f>SUM(K$8:K$207)</f>
        <v>583844</v>
      </c>
      <c r="L7" s="109">
        <f>IF(D7&gt;0,K7/D7*100,"-")</f>
        <v>75.924866315723776</v>
      </c>
      <c r="M7" s="108">
        <f>SUM(M$8:M$207)</f>
        <v>0</v>
      </c>
      <c r="N7" s="109">
        <f>IF(D7&gt;0,M7/D7*100,"-")</f>
        <v>0</v>
      </c>
      <c r="O7" s="106">
        <f>SUM(O$8:O$207)</f>
        <v>58085</v>
      </c>
      <c r="P7" s="108">
        <f>SUM(Q7:S7)</f>
        <v>96854</v>
      </c>
      <c r="Q7" s="108">
        <f>SUM(Q$8:Q$207)</f>
        <v>42317</v>
      </c>
      <c r="R7" s="108">
        <f>SUM(R$8:R$207)</f>
        <v>54274</v>
      </c>
      <c r="S7" s="108">
        <f>SUM(S$8:S$207)</f>
        <v>263</v>
      </c>
      <c r="T7" s="109">
        <f>IF(D7&gt;0,P7/D7*100,"-")</f>
        <v>12.595191527433885</v>
      </c>
      <c r="U7" s="108">
        <f>SUM(U$8:U$207)</f>
        <v>15555</v>
      </c>
      <c r="V7" s="110">
        <f t="shared" ref="V7:AC7" si="0">COUNTIF(V$8:V$207,"○")</f>
        <v>12</v>
      </c>
      <c r="W7" s="110">
        <f t="shared" si="0"/>
        <v>0</v>
      </c>
      <c r="X7" s="110">
        <f t="shared" si="0"/>
        <v>0</v>
      </c>
      <c r="Y7" s="110">
        <f t="shared" si="0"/>
        <v>5</v>
      </c>
      <c r="Z7" s="110">
        <f t="shared" si="0"/>
        <v>12</v>
      </c>
      <c r="AA7" s="110">
        <f t="shared" si="0"/>
        <v>0</v>
      </c>
      <c r="AB7" s="110">
        <f t="shared" si="0"/>
        <v>0</v>
      </c>
      <c r="AC7" s="110">
        <f t="shared" si="0"/>
        <v>5</v>
      </c>
      <c r="AD7" s="205"/>
      <c r="AE7" s="205"/>
    </row>
    <row r="8" spans="1:31" s="103" customFormat="1" ht="13.5" customHeight="1">
      <c r="A8" s="99" t="s">
        <v>36</v>
      </c>
      <c r="B8" s="100" t="s">
        <v>260</v>
      </c>
      <c r="C8" s="99" t="s">
        <v>261</v>
      </c>
      <c r="D8" s="101">
        <f>+SUM(E8,+I8)</f>
        <v>260082</v>
      </c>
      <c r="E8" s="101">
        <f>+SUM(G8+H8)</f>
        <v>1323</v>
      </c>
      <c r="F8" s="125">
        <f>IF(D8&gt;0,E8/D8*100,"-")</f>
        <v>0.50868572219530772</v>
      </c>
      <c r="G8" s="101">
        <v>1262</v>
      </c>
      <c r="H8" s="101">
        <v>61</v>
      </c>
      <c r="I8" s="101">
        <f>+SUM(K8,+M8,O8+P8)</f>
        <v>258759</v>
      </c>
      <c r="J8" s="102">
        <f>IF(D8&gt;0,I8/D8*100,"-")</f>
        <v>99.49131427780469</v>
      </c>
      <c r="K8" s="101">
        <v>220905</v>
      </c>
      <c r="L8" s="102">
        <f>IF(D8&gt;0,K8/D8*100,"-")</f>
        <v>84.936673818257319</v>
      </c>
      <c r="M8" s="101">
        <v>0</v>
      </c>
      <c r="N8" s="102">
        <f>IF(D8&gt;0,M8/D8*100,"-")</f>
        <v>0</v>
      </c>
      <c r="O8" s="123">
        <v>12247</v>
      </c>
      <c r="P8" s="101">
        <f>SUM(Q8:S8)</f>
        <v>25607</v>
      </c>
      <c r="Q8" s="101">
        <v>16878</v>
      </c>
      <c r="R8" s="101">
        <v>8729</v>
      </c>
      <c r="S8" s="101">
        <v>0</v>
      </c>
      <c r="T8" s="102">
        <f>IF(D8&gt;0,P8/D8*100,"-")</f>
        <v>9.8457409586207429</v>
      </c>
      <c r="U8" s="101">
        <v>4253</v>
      </c>
      <c r="V8" s="99" t="s">
        <v>263</v>
      </c>
      <c r="W8" s="99"/>
      <c r="X8" s="99"/>
      <c r="Y8" s="99"/>
      <c r="Z8" s="99" t="s">
        <v>263</v>
      </c>
      <c r="AA8" s="99"/>
      <c r="AB8" s="99"/>
      <c r="AC8" s="99"/>
      <c r="AD8" s="206" t="s">
        <v>262</v>
      </c>
      <c r="AE8" s="207"/>
    </row>
    <row r="9" spans="1:31" s="103" customFormat="1" ht="13.5" customHeight="1">
      <c r="A9" s="99" t="s">
        <v>36</v>
      </c>
      <c r="B9" s="100" t="s">
        <v>264</v>
      </c>
      <c r="C9" s="99" t="s">
        <v>265</v>
      </c>
      <c r="D9" s="101">
        <f>+SUM(E9,+I9)</f>
        <v>64425</v>
      </c>
      <c r="E9" s="101">
        <f>+SUM(G9+H9)</f>
        <v>7594</v>
      </c>
      <c r="F9" s="125">
        <f>IF(D9&gt;0,E9/D9*100,"-")</f>
        <v>11.787349631354289</v>
      </c>
      <c r="G9" s="101">
        <v>7594</v>
      </c>
      <c r="H9" s="101">
        <v>0</v>
      </c>
      <c r="I9" s="101">
        <f>+SUM(K9,+M9,O9+P9)</f>
        <v>56831</v>
      </c>
      <c r="J9" s="102">
        <f>IF(D9&gt;0,I9/D9*100,"-")</f>
        <v>88.212650368645711</v>
      </c>
      <c r="K9" s="101">
        <v>51389</v>
      </c>
      <c r="L9" s="102">
        <f>IF(D9&gt;0,K9/D9*100,"-")</f>
        <v>79.765618936748155</v>
      </c>
      <c r="M9" s="101">
        <v>0</v>
      </c>
      <c r="N9" s="102">
        <f>IF(D9&gt;0,M9/D9*100,"-")</f>
        <v>0</v>
      </c>
      <c r="O9" s="123">
        <v>5442</v>
      </c>
      <c r="P9" s="101">
        <f>SUM(Q9:S9)</f>
        <v>0</v>
      </c>
      <c r="Q9" s="101">
        <v>0</v>
      </c>
      <c r="R9" s="101">
        <v>0</v>
      </c>
      <c r="S9" s="101">
        <v>0</v>
      </c>
      <c r="T9" s="102">
        <f>IF(D9&gt;0,P9/D9*100,"-")</f>
        <v>0</v>
      </c>
      <c r="U9" s="101">
        <v>947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36</v>
      </c>
      <c r="B10" s="100" t="s">
        <v>266</v>
      </c>
      <c r="C10" s="99" t="s">
        <v>267</v>
      </c>
      <c r="D10" s="101">
        <f>+SUM(E10,+I10)</f>
        <v>28672</v>
      </c>
      <c r="E10" s="101">
        <f>+SUM(G10+H10)</f>
        <v>1342</v>
      </c>
      <c r="F10" s="125">
        <f>IF(D10&gt;0,E10/D10*100,"-")</f>
        <v>4.6805245535714288</v>
      </c>
      <c r="G10" s="101">
        <v>1342</v>
      </c>
      <c r="H10" s="101">
        <v>0</v>
      </c>
      <c r="I10" s="101">
        <f>+SUM(K10,+M10,O10+P10)</f>
        <v>27330</v>
      </c>
      <c r="J10" s="102">
        <f>IF(D10&gt;0,I10/D10*100,"-")</f>
        <v>95.319475446428569</v>
      </c>
      <c r="K10" s="101">
        <v>18410</v>
      </c>
      <c r="L10" s="102">
        <f>IF(D10&gt;0,K10/D10*100,"-")</f>
        <v>64.208984375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8920</v>
      </c>
      <c r="Q10" s="101">
        <v>270</v>
      </c>
      <c r="R10" s="101">
        <v>8650</v>
      </c>
      <c r="S10" s="101">
        <v>0</v>
      </c>
      <c r="T10" s="102">
        <f>IF(D10&gt;0,P10/D10*100,"-")</f>
        <v>31.110491071428569</v>
      </c>
      <c r="U10" s="101">
        <v>329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36</v>
      </c>
      <c r="B11" s="100" t="s">
        <v>268</v>
      </c>
      <c r="C11" s="99" t="s">
        <v>269</v>
      </c>
      <c r="D11" s="101">
        <f>+SUM(E11,+I11)</f>
        <v>31779</v>
      </c>
      <c r="E11" s="101">
        <f>+SUM(G11+H11)</f>
        <v>2657</v>
      </c>
      <c r="F11" s="125">
        <f>IF(D11&gt;0,E11/D11*100,"-")</f>
        <v>8.3608672393719115</v>
      </c>
      <c r="G11" s="101">
        <v>2236</v>
      </c>
      <c r="H11" s="101">
        <v>421</v>
      </c>
      <c r="I11" s="101">
        <f>+SUM(K11,+M11,O11+P11)</f>
        <v>29122</v>
      </c>
      <c r="J11" s="102">
        <f>IF(D11&gt;0,I11/D11*100,"-")</f>
        <v>91.639132760628087</v>
      </c>
      <c r="K11" s="101">
        <v>6937</v>
      </c>
      <c r="L11" s="102">
        <f>IF(D11&gt;0,K11/D11*100,"-")</f>
        <v>21.82888070738538</v>
      </c>
      <c r="M11" s="101">
        <v>0</v>
      </c>
      <c r="N11" s="102">
        <f>IF(D11&gt;0,M11/D11*100,"-")</f>
        <v>0</v>
      </c>
      <c r="O11" s="123">
        <v>5755</v>
      </c>
      <c r="P11" s="101">
        <f>SUM(Q11:S11)</f>
        <v>16430</v>
      </c>
      <c r="Q11" s="101">
        <v>10943</v>
      </c>
      <c r="R11" s="101">
        <v>5487</v>
      </c>
      <c r="S11" s="101">
        <v>0</v>
      </c>
      <c r="T11" s="102">
        <f>IF(D11&gt;0,P11/D11*100,"-")</f>
        <v>51.700808710154497</v>
      </c>
      <c r="U11" s="101">
        <v>494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36</v>
      </c>
      <c r="B12" s="100" t="s">
        <v>270</v>
      </c>
      <c r="C12" s="99" t="s">
        <v>271</v>
      </c>
      <c r="D12" s="101">
        <f>+SUM(E12,+I12)</f>
        <v>22252</v>
      </c>
      <c r="E12" s="101">
        <f>+SUM(G12+H12)</f>
        <v>2634</v>
      </c>
      <c r="F12" s="125">
        <f>IF(D12&gt;0,E12/D12*100,"-")</f>
        <v>11.837138234765414</v>
      </c>
      <c r="G12" s="101">
        <v>2578</v>
      </c>
      <c r="H12" s="101">
        <v>56</v>
      </c>
      <c r="I12" s="101">
        <f>+SUM(K12,+M12,O12+P12)</f>
        <v>19618</v>
      </c>
      <c r="J12" s="102">
        <f>IF(D12&gt;0,I12/D12*100,"-")</f>
        <v>88.162861765234595</v>
      </c>
      <c r="K12" s="101">
        <v>17315</v>
      </c>
      <c r="L12" s="102">
        <f>IF(D12&gt;0,K12/D12*100,"-")</f>
        <v>77.813230271436268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2303</v>
      </c>
      <c r="Q12" s="101">
        <v>0</v>
      </c>
      <c r="R12" s="101">
        <v>2303</v>
      </c>
      <c r="S12" s="101">
        <v>0</v>
      </c>
      <c r="T12" s="102">
        <f>IF(D12&gt;0,P12/D12*100,"-")</f>
        <v>10.349631493798309</v>
      </c>
      <c r="U12" s="101">
        <v>237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36</v>
      </c>
      <c r="B13" s="100" t="s">
        <v>272</v>
      </c>
      <c r="C13" s="99" t="s">
        <v>273</v>
      </c>
      <c r="D13" s="101">
        <f>+SUM(E13,+I13)</f>
        <v>69389</v>
      </c>
      <c r="E13" s="101">
        <f>+SUM(G13+H13)</f>
        <v>5003</v>
      </c>
      <c r="F13" s="125">
        <f>IF(D13&gt;0,E13/D13*100,"-")</f>
        <v>7.2100765250976373</v>
      </c>
      <c r="G13" s="101">
        <v>5003</v>
      </c>
      <c r="H13" s="101">
        <v>0</v>
      </c>
      <c r="I13" s="101">
        <f>+SUM(K13,+M13,O13+P13)</f>
        <v>64386</v>
      </c>
      <c r="J13" s="102">
        <f>IF(D13&gt;0,I13/D13*100,"-")</f>
        <v>92.789923474902352</v>
      </c>
      <c r="K13" s="101">
        <v>47692</v>
      </c>
      <c r="L13" s="102">
        <f>IF(D13&gt;0,K13/D13*100,"-")</f>
        <v>68.731355113922959</v>
      </c>
      <c r="M13" s="101">
        <v>0</v>
      </c>
      <c r="N13" s="102">
        <f>IF(D13&gt;0,M13/D13*100,"-")</f>
        <v>0</v>
      </c>
      <c r="O13" s="123">
        <v>11463</v>
      </c>
      <c r="P13" s="101">
        <f>SUM(Q13:S13)</f>
        <v>5231</v>
      </c>
      <c r="Q13" s="101">
        <v>2054</v>
      </c>
      <c r="R13" s="101">
        <v>3177</v>
      </c>
      <c r="S13" s="101">
        <v>0</v>
      </c>
      <c r="T13" s="102">
        <f>IF(D13&gt;0,P13/D13*100,"-")</f>
        <v>7.5386588652380055</v>
      </c>
      <c r="U13" s="101">
        <v>1205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36</v>
      </c>
      <c r="B14" s="100" t="s">
        <v>274</v>
      </c>
      <c r="C14" s="99" t="s">
        <v>275</v>
      </c>
      <c r="D14" s="101">
        <f>+SUM(E14,+I14)</f>
        <v>27343</v>
      </c>
      <c r="E14" s="101">
        <f>+SUM(G14+H14)</f>
        <v>1685</v>
      </c>
      <c r="F14" s="125">
        <f>IF(D14&gt;0,E14/D14*100,"-")</f>
        <v>6.16245474161577</v>
      </c>
      <c r="G14" s="101">
        <v>1685</v>
      </c>
      <c r="H14" s="101">
        <v>0</v>
      </c>
      <c r="I14" s="101">
        <f>+SUM(K14,+M14,O14+P14)</f>
        <v>25658</v>
      </c>
      <c r="J14" s="102">
        <f>IF(D14&gt;0,I14/D14*100,"-")</f>
        <v>93.837545258384225</v>
      </c>
      <c r="K14" s="101">
        <v>24743</v>
      </c>
      <c r="L14" s="102">
        <f>IF(D14&gt;0,K14/D14*100,"-")</f>
        <v>90.491167757744222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915</v>
      </c>
      <c r="Q14" s="101">
        <v>688</v>
      </c>
      <c r="R14" s="101">
        <v>227</v>
      </c>
      <c r="S14" s="101">
        <v>0</v>
      </c>
      <c r="T14" s="102">
        <f>IF(D14&gt;0,P14/D14*100,"-")</f>
        <v>3.3463775006400174</v>
      </c>
      <c r="U14" s="101">
        <v>457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36</v>
      </c>
      <c r="B15" s="100" t="s">
        <v>276</v>
      </c>
      <c r="C15" s="99" t="s">
        <v>277</v>
      </c>
      <c r="D15" s="101">
        <f>+SUM(E15,+I15)</f>
        <v>82133</v>
      </c>
      <c r="E15" s="101">
        <f>+SUM(G15+H15)</f>
        <v>2128</v>
      </c>
      <c r="F15" s="125">
        <f>IF(D15&gt;0,E15/D15*100,"-")</f>
        <v>2.5909196060048942</v>
      </c>
      <c r="G15" s="101">
        <v>2128</v>
      </c>
      <c r="H15" s="101">
        <v>0</v>
      </c>
      <c r="I15" s="101">
        <f>+SUM(K15,+M15,O15+P15)</f>
        <v>80005</v>
      </c>
      <c r="J15" s="102">
        <f>IF(D15&gt;0,I15/D15*100,"-")</f>
        <v>97.409080393995112</v>
      </c>
      <c r="K15" s="101">
        <v>57098</v>
      </c>
      <c r="L15" s="102">
        <f>IF(D15&gt;0,K15/D15*100,"-")</f>
        <v>69.518950969768539</v>
      </c>
      <c r="M15" s="101">
        <v>0</v>
      </c>
      <c r="N15" s="102">
        <f>IF(D15&gt;0,M15/D15*100,"-")</f>
        <v>0</v>
      </c>
      <c r="O15" s="123">
        <v>3078</v>
      </c>
      <c r="P15" s="101">
        <f>SUM(Q15:S15)</f>
        <v>19829</v>
      </c>
      <c r="Q15" s="101">
        <v>9119</v>
      </c>
      <c r="R15" s="101">
        <v>10710</v>
      </c>
      <c r="S15" s="101">
        <v>0</v>
      </c>
      <c r="T15" s="102">
        <f>IF(D15&gt;0,P15/D15*100,"-")</f>
        <v>24.142549279826621</v>
      </c>
      <c r="U15" s="101">
        <v>5175</v>
      </c>
      <c r="V15" s="99"/>
      <c r="W15" s="99"/>
      <c r="X15" s="99"/>
      <c r="Y15" s="99" t="s">
        <v>263</v>
      </c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36</v>
      </c>
      <c r="B16" s="100" t="s">
        <v>278</v>
      </c>
      <c r="C16" s="99" t="s">
        <v>279</v>
      </c>
      <c r="D16" s="101">
        <f>+SUM(E16,+I16)</f>
        <v>90148</v>
      </c>
      <c r="E16" s="101">
        <f>+SUM(G16+H16)</f>
        <v>2165</v>
      </c>
      <c r="F16" s="125">
        <f>IF(D16&gt;0,E16/D16*100,"-")</f>
        <v>2.4016062475041045</v>
      </c>
      <c r="G16" s="101">
        <v>2165</v>
      </c>
      <c r="H16" s="101">
        <v>0</v>
      </c>
      <c r="I16" s="101">
        <f>+SUM(K16,+M16,O16+P16)</f>
        <v>87983</v>
      </c>
      <c r="J16" s="102">
        <f>IF(D16&gt;0,I16/D16*100,"-")</f>
        <v>97.598393752495895</v>
      </c>
      <c r="K16" s="101">
        <v>83850</v>
      </c>
      <c r="L16" s="102">
        <f>IF(D16&gt;0,K16/D16*100,"-")</f>
        <v>93.013710786706298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4133</v>
      </c>
      <c r="Q16" s="101">
        <v>1935</v>
      </c>
      <c r="R16" s="101">
        <v>2198</v>
      </c>
      <c r="S16" s="101">
        <v>0</v>
      </c>
      <c r="T16" s="102">
        <f>IF(D16&gt;0,P16/D16*100,"-")</f>
        <v>4.5846829657895904</v>
      </c>
      <c r="U16" s="101">
        <v>1555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36</v>
      </c>
      <c r="B17" s="100" t="s">
        <v>280</v>
      </c>
      <c r="C17" s="99" t="s">
        <v>281</v>
      </c>
      <c r="D17" s="101">
        <f>+SUM(E17,+I17)</f>
        <v>18198</v>
      </c>
      <c r="E17" s="101">
        <f>+SUM(G17+H17)</f>
        <v>187</v>
      </c>
      <c r="F17" s="125">
        <f>IF(D17&gt;0,E17/D17*100,"-")</f>
        <v>1.0275854489504341</v>
      </c>
      <c r="G17" s="101">
        <v>187</v>
      </c>
      <c r="H17" s="101">
        <v>0</v>
      </c>
      <c r="I17" s="101">
        <f>+SUM(K17,+M17,O17+P17)</f>
        <v>18011</v>
      </c>
      <c r="J17" s="102">
        <f>IF(D17&gt;0,I17/D17*100,"-")</f>
        <v>98.972414551049567</v>
      </c>
      <c r="K17" s="101">
        <v>17260</v>
      </c>
      <c r="L17" s="102">
        <f>IF(D17&gt;0,K17/D17*100,"-")</f>
        <v>94.845587427189798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751</v>
      </c>
      <c r="Q17" s="101">
        <v>0</v>
      </c>
      <c r="R17" s="101">
        <v>600</v>
      </c>
      <c r="S17" s="101">
        <v>151</v>
      </c>
      <c r="T17" s="102">
        <f>IF(D17&gt;0,P17/D17*100,"-")</f>
        <v>4.1268271238597647</v>
      </c>
      <c r="U17" s="101">
        <v>246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36</v>
      </c>
      <c r="B18" s="100" t="s">
        <v>282</v>
      </c>
      <c r="C18" s="99" t="s">
        <v>283</v>
      </c>
      <c r="D18" s="101">
        <f>+SUM(E18,+I18)</f>
        <v>2403</v>
      </c>
      <c r="E18" s="101">
        <f>+SUM(G18+H18)</f>
        <v>0</v>
      </c>
      <c r="F18" s="125">
        <f>IF(D18&gt;0,E18/D18*100,"-")</f>
        <v>0</v>
      </c>
      <c r="G18" s="101">
        <v>0</v>
      </c>
      <c r="H18" s="101">
        <v>0</v>
      </c>
      <c r="I18" s="101">
        <f>+SUM(K18,+M18,O18+P18)</f>
        <v>2403</v>
      </c>
      <c r="J18" s="102">
        <f>IF(D18&gt;0,I18/D18*100,"-")</f>
        <v>100</v>
      </c>
      <c r="K18" s="101">
        <v>2109</v>
      </c>
      <c r="L18" s="102">
        <f>IF(D18&gt;0,K18/D18*100,"-")</f>
        <v>87.765293383270915</v>
      </c>
      <c r="M18" s="101">
        <v>0</v>
      </c>
      <c r="N18" s="102">
        <f>IF(D18&gt;0,M18/D18*100,"-")</f>
        <v>0</v>
      </c>
      <c r="O18" s="123">
        <v>195</v>
      </c>
      <c r="P18" s="101">
        <f>SUM(Q18:S18)</f>
        <v>99</v>
      </c>
      <c r="Q18" s="101">
        <v>0</v>
      </c>
      <c r="R18" s="101">
        <v>99</v>
      </c>
      <c r="S18" s="101">
        <v>0</v>
      </c>
      <c r="T18" s="102">
        <f>IF(D18&gt;0,P18/D18*100,"-")</f>
        <v>4.119850187265917</v>
      </c>
      <c r="U18" s="101">
        <v>13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36</v>
      </c>
      <c r="B19" s="100" t="s">
        <v>284</v>
      </c>
      <c r="C19" s="99" t="s">
        <v>285</v>
      </c>
      <c r="D19" s="101">
        <f>+SUM(E19,+I19)</f>
        <v>10132</v>
      </c>
      <c r="E19" s="101">
        <f>+SUM(G19+H19)</f>
        <v>331</v>
      </c>
      <c r="F19" s="125">
        <f>IF(D19&gt;0,E19/D19*100,"-")</f>
        <v>3.2668772206869328</v>
      </c>
      <c r="G19" s="101">
        <v>331</v>
      </c>
      <c r="H19" s="101">
        <v>0</v>
      </c>
      <c r="I19" s="101">
        <f>+SUM(K19,+M19,O19+P19)</f>
        <v>9801</v>
      </c>
      <c r="J19" s="102">
        <f>IF(D19&gt;0,I19/D19*100,"-")</f>
        <v>96.733122779313064</v>
      </c>
      <c r="K19" s="101">
        <v>3902</v>
      </c>
      <c r="L19" s="102">
        <f>IF(D19&gt;0,K19/D19*100,"-")</f>
        <v>38.511646269245951</v>
      </c>
      <c r="M19" s="101">
        <v>0</v>
      </c>
      <c r="N19" s="102">
        <f>IF(D19&gt;0,M19/D19*100,"-")</f>
        <v>0</v>
      </c>
      <c r="O19" s="123">
        <v>5461</v>
      </c>
      <c r="P19" s="101">
        <f>SUM(Q19:S19)</f>
        <v>438</v>
      </c>
      <c r="Q19" s="101">
        <v>0</v>
      </c>
      <c r="R19" s="101">
        <v>438</v>
      </c>
      <c r="S19" s="101">
        <v>0</v>
      </c>
      <c r="T19" s="102">
        <f>IF(D19&gt;0,P19/D19*100,"-")</f>
        <v>4.3229372285827079</v>
      </c>
      <c r="U19" s="101">
        <v>68</v>
      </c>
      <c r="V19" s="99"/>
      <c r="W19" s="99"/>
      <c r="X19" s="99"/>
      <c r="Y19" s="99" t="s">
        <v>263</v>
      </c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36</v>
      </c>
      <c r="B20" s="100" t="s">
        <v>286</v>
      </c>
      <c r="C20" s="99" t="s">
        <v>287</v>
      </c>
      <c r="D20" s="101">
        <f>+SUM(E20,+I20)</f>
        <v>20464</v>
      </c>
      <c r="E20" s="101">
        <f>+SUM(G20+H20)</f>
        <v>991</v>
      </c>
      <c r="F20" s="125">
        <f>IF(D20&gt;0,E20/D20*100,"-")</f>
        <v>4.8426505082095384</v>
      </c>
      <c r="G20" s="101">
        <v>991</v>
      </c>
      <c r="H20" s="101">
        <v>0</v>
      </c>
      <c r="I20" s="101">
        <f>+SUM(K20,+M20,O20+P20)</f>
        <v>19473</v>
      </c>
      <c r="J20" s="102">
        <f>IF(D20&gt;0,I20/D20*100,"-")</f>
        <v>95.15734949179047</v>
      </c>
      <c r="K20" s="101">
        <v>13193</v>
      </c>
      <c r="L20" s="102">
        <f>IF(D20&gt;0,K20/D20*100,"-")</f>
        <v>64.46931196247067</v>
      </c>
      <c r="M20" s="101">
        <v>0</v>
      </c>
      <c r="N20" s="102">
        <f>IF(D20&gt;0,M20/D20*100,"-")</f>
        <v>0</v>
      </c>
      <c r="O20" s="123">
        <v>5771</v>
      </c>
      <c r="P20" s="101">
        <f>SUM(Q20:S20)</f>
        <v>509</v>
      </c>
      <c r="Q20" s="101">
        <v>430</v>
      </c>
      <c r="R20" s="101">
        <v>79</v>
      </c>
      <c r="S20" s="101">
        <v>0</v>
      </c>
      <c r="T20" s="102">
        <f>IF(D20&gt;0,P20/D20*100,"-")</f>
        <v>2.4872947615324472</v>
      </c>
      <c r="U20" s="101">
        <v>179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36</v>
      </c>
      <c r="B21" s="100" t="s">
        <v>288</v>
      </c>
      <c r="C21" s="99" t="s">
        <v>289</v>
      </c>
      <c r="D21" s="101">
        <f>+SUM(E21,+I21)</f>
        <v>9141</v>
      </c>
      <c r="E21" s="101">
        <f>+SUM(G21+H21)</f>
        <v>1362</v>
      </c>
      <c r="F21" s="125">
        <f>IF(D21&gt;0,E21/D21*100,"-")</f>
        <v>14.899901542500821</v>
      </c>
      <c r="G21" s="101">
        <v>1362</v>
      </c>
      <c r="H21" s="101">
        <v>0</v>
      </c>
      <c r="I21" s="101">
        <f>+SUM(K21,+M21,O21+P21)</f>
        <v>7779</v>
      </c>
      <c r="J21" s="102">
        <f>IF(D21&gt;0,I21/D21*100,"-")</f>
        <v>85.100098457499186</v>
      </c>
      <c r="K21" s="101">
        <v>4558</v>
      </c>
      <c r="L21" s="102">
        <f>IF(D21&gt;0,K21/D21*100,"-")</f>
        <v>49.86325347336178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3221</v>
      </c>
      <c r="Q21" s="101">
        <v>0</v>
      </c>
      <c r="R21" s="101">
        <v>3221</v>
      </c>
      <c r="S21" s="101">
        <v>0</v>
      </c>
      <c r="T21" s="102">
        <f>IF(D21&gt;0,P21/D21*100,"-")</f>
        <v>35.236844984137406</v>
      </c>
      <c r="U21" s="101">
        <v>69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36</v>
      </c>
      <c r="B22" s="100" t="s">
        <v>290</v>
      </c>
      <c r="C22" s="99" t="s">
        <v>291</v>
      </c>
      <c r="D22" s="101">
        <f>+SUM(E22,+I22)</f>
        <v>10083</v>
      </c>
      <c r="E22" s="101">
        <f>+SUM(G22+H22)</f>
        <v>288</v>
      </c>
      <c r="F22" s="125">
        <f>IF(D22&gt;0,E22/D22*100,"-")</f>
        <v>2.8562927700089258</v>
      </c>
      <c r="G22" s="101">
        <v>288</v>
      </c>
      <c r="H22" s="101">
        <v>0</v>
      </c>
      <c r="I22" s="101">
        <f>+SUM(K22,+M22,O22+P22)</f>
        <v>9795</v>
      </c>
      <c r="J22" s="102">
        <f>IF(D22&gt;0,I22/D22*100,"-")</f>
        <v>97.143707229991065</v>
      </c>
      <c r="K22" s="101">
        <v>7718</v>
      </c>
      <c r="L22" s="102">
        <f>IF(D22&gt;0,K22/D22*100,"-")</f>
        <v>76.544679162947531</v>
      </c>
      <c r="M22" s="101">
        <v>0</v>
      </c>
      <c r="N22" s="102">
        <f>IF(D22&gt;0,M22/D22*100,"-")</f>
        <v>0</v>
      </c>
      <c r="O22" s="123">
        <v>1834</v>
      </c>
      <c r="P22" s="101">
        <f>SUM(Q22:S22)</f>
        <v>243</v>
      </c>
      <c r="Q22" s="101">
        <v>0</v>
      </c>
      <c r="R22" s="101">
        <v>131</v>
      </c>
      <c r="S22" s="101">
        <v>112</v>
      </c>
      <c r="T22" s="102">
        <f>IF(D22&gt;0,P22/D22*100,"-")</f>
        <v>2.4099970246950311</v>
      </c>
      <c r="U22" s="101">
        <v>166</v>
      </c>
      <c r="V22" s="99"/>
      <c r="W22" s="99"/>
      <c r="X22" s="99"/>
      <c r="Y22" s="99" t="s">
        <v>263</v>
      </c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36</v>
      </c>
      <c r="B23" s="100" t="s">
        <v>292</v>
      </c>
      <c r="C23" s="99" t="s">
        <v>293</v>
      </c>
      <c r="D23" s="101">
        <f>+SUM(E23,+I23)</f>
        <v>8146</v>
      </c>
      <c r="E23" s="101">
        <f>+SUM(G23+H23)</f>
        <v>34</v>
      </c>
      <c r="F23" s="125">
        <f>IF(D23&gt;0,E23/D23*100,"-")</f>
        <v>0.41738276454701695</v>
      </c>
      <c r="G23" s="101">
        <v>34</v>
      </c>
      <c r="H23" s="101">
        <v>0</v>
      </c>
      <c r="I23" s="101">
        <f>+SUM(K23,+M23,O23+P23)</f>
        <v>8112</v>
      </c>
      <c r="J23" s="102">
        <f>IF(D23&gt;0,I23/D23*100,"-")</f>
        <v>99.582617235452986</v>
      </c>
      <c r="K23" s="101">
        <v>1273</v>
      </c>
      <c r="L23" s="102">
        <f>IF(D23&gt;0,K23/D23*100,"-")</f>
        <v>15.627301743186839</v>
      </c>
      <c r="M23" s="101">
        <v>0</v>
      </c>
      <c r="N23" s="102">
        <f>IF(D23&gt;0,M23/D23*100,"-")</f>
        <v>0</v>
      </c>
      <c r="O23" s="123">
        <v>6839</v>
      </c>
      <c r="P23" s="101">
        <f>SUM(Q23:S23)</f>
        <v>0</v>
      </c>
      <c r="Q23" s="101">
        <v>0</v>
      </c>
      <c r="R23" s="101">
        <v>0</v>
      </c>
      <c r="S23" s="101">
        <v>0</v>
      </c>
      <c r="T23" s="102">
        <f>IF(D23&gt;0,P23/D23*100,"-")</f>
        <v>0</v>
      </c>
      <c r="U23" s="101">
        <v>72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36</v>
      </c>
      <c r="B24" s="100" t="s">
        <v>294</v>
      </c>
      <c r="C24" s="99" t="s">
        <v>295</v>
      </c>
      <c r="D24" s="101">
        <f>+SUM(E24,+I24)</f>
        <v>14186</v>
      </c>
      <c r="E24" s="101">
        <f>+SUM(G24+H24)</f>
        <v>469</v>
      </c>
      <c r="F24" s="125">
        <f>IF(D24&gt;0,E24/D24*100,"-")</f>
        <v>3.30607641336529</v>
      </c>
      <c r="G24" s="101">
        <v>449</v>
      </c>
      <c r="H24" s="101">
        <v>20</v>
      </c>
      <c r="I24" s="101">
        <f>+SUM(K24,+M24,O24+P24)</f>
        <v>13717</v>
      </c>
      <c r="J24" s="102">
        <f>IF(D24&gt;0,I24/D24*100,"-")</f>
        <v>96.69392358663471</v>
      </c>
      <c r="K24" s="101">
        <v>5492</v>
      </c>
      <c r="L24" s="102">
        <f>IF(D24&gt;0,K24/D24*100,"-")</f>
        <v>38.71422529254194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8225</v>
      </c>
      <c r="Q24" s="101">
        <v>0</v>
      </c>
      <c r="R24" s="101">
        <v>8225</v>
      </c>
      <c r="S24" s="101">
        <v>0</v>
      </c>
      <c r="T24" s="102">
        <f>IF(D24&gt;0,P24/D24*100,"-")</f>
        <v>57.979698294092763</v>
      </c>
      <c r="U24" s="101">
        <v>90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/>
      <c r="B25" s="100"/>
      <c r="C25" s="99"/>
      <c r="D25" s="101"/>
      <c r="E25" s="101"/>
      <c r="F25" s="125"/>
      <c r="G25" s="101"/>
      <c r="H25" s="101"/>
      <c r="I25" s="101"/>
      <c r="J25" s="102"/>
      <c r="K25" s="101"/>
      <c r="L25" s="102"/>
      <c r="M25" s="101"/>
      <c r="N25" s="102"/>
      <c r="O25" s="123"/>
      <c r="P25" s="101"/>
      <c r="Q25" s="101"/>
      <c r="R25" s="101"/>
      <c r="S25" s="101"/>
      <c r="T25" s="102"/>
      <c r="U25" s="101"/>
      <c r="V25" s="99"/>
      <c r="W25" s="99"/>
      <c r="X25" s="99"/>
      <c r="Y25" s="99"/>
      <c r="Z25" s="99"/>
      <c r="AA25" s="99"/>
      <c r="AB25" s="99"/>
      <c r="AC25" s="99"/>
      <c r="AD25" s="207"/>
      <c r="AE25" s="207"/>
    </row>
    <row r="26" spans="1:31" s="103" customFormat="1" ht="13.5" customHeight="1">
      <c r="A26" s="99"/>
      <c r="B26" s="100"/>
      <c r="C26" s="99"/>
      <c r="D26" s="101"/>
      <c r="E26" s="101"/>
      <c r="F26" s="125"/>
      <c r="G26" s="101"/>
      <c r="H26" s="101"/>
      <c r="I26" s="101"/>
      <c r="J26" s="102"/>
      <c r="K26" s="101"/>
      <c r="L26" s="102"/>
      <c r="M26" s="101"/>
      <c r="N26" s="102"/>
      <c r="O26" s="123"/>
      <c r="P26" s="101"/>
      <c r="Q26" s="101"/>
      <c r="R26" s="101"/>
      <c r="S26" s="101"/>
      <c r="T26" s="102"/>
      <c r="U26" s="101"/>
      <c r="V26" s="99"/>
      <c r="W26" s="99"/>
      <c r="X26" s="99"/>
      <c r="Y26" s="99"/>
      <c r="Z26" s="99"/>
      <c r="AA26" s="99"/>
      <c r="AB26" s="99"/>
      <c r="AC26" s="99"/>
      <c r="AD26" s="207"/>
      <c r="AE26" s="207"/>
    </row>
    <row r="27" spans="1:31" s="103" customFormat="1" ht="13.5" customHeight="1">
      <c r="A27" s="99"/>
      <c r="B27" s="100"/>
      <c r="C27" s="99"/>
      <c r="D27" s="101"/>
      <c r="E27" s="101"/>
      <c r="F27" s="125"/>
      <c r="G27" s="101"/>
      <c r="H27" s="101"/>
      <c r="I27" s="101"/>
      <c r="J27" s="102"/>
      <c r="K27" s="101"/>
      <c r="L27" s="102"/>
      <c r="M27" s="101"/>
      <c r="N27" s="102"/>
      <c r="O27" s="123"/>
      <c r="P27" s="101"/>
      <c r="Q27" s="101"/>
      <c r="R27" s="101"/>
      <c r="S27" s="101"/>
      <c r="T27" s="102"/>
      <c r="U27" s="101"/>
      <c r="V27" s="99"/>
      <c r="W27" s="99"/>
      <c r="X27" s="99"/>
      <c r="Y27" s="99"/>
      <c r="Z27" s="99"/>
      <c r="AA27" s="99"/>
      <c r="AB27" s="99"/>
      <c r="AC27" s="99"/>
      <c r="AD27" s="207"/>
      <c r="AE27" s="207"/>
    </row>
    <row r="28" spans="1:31" s="103" customFormat="1" ht="13.5" customHeight="1">
      <c r="A28" s="99"/>
      <c r="B28" s="100"/>
      <c r="C28" s="99"/>
      <c r="D28" s="101"/>
      <c r="E28" s="101"/>
      <c r="F28" s="125"/>
      <c r="G28" s="101"/>
      <c r="H28" s="101"/>
      <c r="I28" s="101"/>
      <c r="J28" s="102"/>
      <c r="K28" s="101"/>
      <c r="L28" s="102"/>
      <c r="M28" s="101"/>
      <c r="N28" s="102"/>
      <c r="O28" s="123"/>
      <c r="P28" s="101"/>
      <c r="Q28" s="101"/>
      <c r="R28" s="101"/>
      <c r="S28" s="101"/>
      <c r="T28" s="102"/>
      <c r="U28" s="101"/>
      <c r="V28" s="99"/>
      <c r="W28" s="99"/>
      <c r="X28" s="99"/>
      <c r="Y28" s="99"/>
      <c r="Z28" s="99"/>
      <c r="AA28" s="99"/>
      <c r="AB28" s="99"/>
      <c r="AC28" s="99"/>
      <c r="AD28" s="207"/>
      <c r="AE28" s="207"/>
    </row>
    <row r="29" spans="1:31" s="103" customFormat="1" ht="13.5" customHeight="1">
      <c r="A29" s="99"/>
      <c r="B29" s="100"/>
      <c r="C29" s="99"/>
      <c r="D29" s="101"/>
      <c r="E29" s="101"/>
      <c r="F29" s="125"/>
      <c r="G29" s="101"/>
      <c r="H29" s="101"/>
      <c r="I29" s="101"/>
      <c r="J29" s="102"/>
      <c r="K29" s="101"/>
      <c r="L29" s="102"/>
      <c r="M29" s="101"/>
      <c r="N29" s="102"/>
      <c r="O29" s="123"/>
      <c r="P29" s="101"/>
      <c r="Q29" s="101"/>
      <c r="R29" s="101"/>
      <c r="S29" s="101"/>
      <c r="T29" s="102"/>
      <c r="U29" s="101"/>
      <c r="V29" s="99"/>
      <c r="W29" s="99"/>
      <c r="X29" s="99"/>
      <c r="Y29" s="99"/>
      <c r="Z29" s="99"/>
      <c r="AA29" s="99"/>
      <c r="AB29" s="99"/>
      <c r="AC29" s="99"/>
      <c r="AD29" s="207"/>
      <c r="AE29" s="207"/>
    </row>
    <row r="30" spans="1:31" s="103" customFormat="1" ht="13.5" customHeight="1">
      <c r="A30" s="99"/>
      <c r="B30" s="100"/>
      <c r="C30" s="99"/>
      <c r="D30" s="101"/>
      <c r="E30" s="101"/>
      <c r="F30" s="125"/>
      <c r="G30" s="101"/>
      <c r="H30" s="101"/>
      <c r="I30" s="101"/>
      <c r="J30" s="102"/>
      <c r="K30" s="101"/>
      <c r="L30" s="102"/>
      <c r="M30" s="101"/>
      <c r="N30" s="102"/>
      <c r="O30" s="123"/>
      <c r="P30" s="101"/>
      <c r="Q30" s="101"/>
      <c r="R30" s="101"/>
      <c r="S30" s="101"/>
      <c r="T30" s="102"/>
      <c r="U30" s="101"/>
      <c r="V30" s="99"/>
      <c r="W30" s="99"/>
      <c r="X30" s="99"/>
      <c r="Y30" s="99"/>
      <c r="Z30" s="99"/>
      <c r="AA30" s="99"/>
      <c r="AB30" s="99"/>
      <c r="AC30" s="99"/>
      <c r="AD30" s="207"/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24">
    <sortCondition ref="A8:A24"/>
    <sortCondition ref="B8:B24"/>
    <sortCondition ref="C8:C24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福井県</v>
      </c>
      <c r="B7" s="105" t="str">
        <f>水洗化人口等!B7</f>
        <v>18000</v>
      </c>
      <c r="C7" s="104" t="s">
        <v>199</v>
      </c>
      <c r="D7" s="106">
        <f>SUM(E7,+H7,+K7)</f>
        <v>126018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3799</v>
      </c>
      <c r="I7" s="106">
        <f>SUM(I$8:I$207)</f>
        <v>308</v>
      </c>
      <c r="J7" s="106">
        <f>SUM(J$8:J$207)</f>
        <v>3491</v>
      </c>
      <c r="K7" s="106">
        <f>SUM(L7:M7)</f>
        <v>122219</v>
      </c>
      <c r="L7" s="106">
        <f>SUM(L$8:L$207)</f>
        <v>17680</v>
      </c>
      <c r="M7" s="106">
        <f>SUM(M$8:M$207)</f>
        <v>104539</v>
      </c>
      <c r="N7" s="106">
        <f>SUM(O7,+V7,+AC7)</f>
        <v>126860</v>
      </c>
      <c r="O7" s="106">
        <f>SUM(P7:U7)</f>
        <v>17988</v>
      </c>
      <c r="P7" s="106">
        <f t="shared" ref="P7:U7" si="0">SUM(P$8:P$207)</f>
        <v>14747</v>
      </c>
      <c r="Q7" s="106">
        <f t="shared" si="0"/>
        <v>0</v>
      </c>
      <c r="R7" s="106">
        <f t="shared" si="0"/>
        <v>0</v>
      </c>
      <c r="S7" s="106">
        <f t="shared" si="0"/>
        <v>3238</v>
      </c>
      <c r="T7" s="106">
        <f t="shared" si="0"/>
        <v>0</v>
      </c>
      <c r="U7" s="106">
        <f t="shared" si="0"/>
        <v>3</v>
      </c>
      <c r="V7" s="106">
        <f>SUM(W7:AB7)</f>
        <v>108030</v>
      </c>
      <c r="W7" s="106">
        <f t="shared" ref="W7:AB7" si="1">SUM(W$8:W$207)</f>
        <v>77593</v>
      </c>
      <c r="X7" s="106">
        <f t="shared" si="1"/>
        <v>0</v>
      </c>
      <c r="Y7" s="106">
        <f t="shared" si="1"/>
        <v>0</v>
      </c>
      <c r="Z7" s="106">
        <f t="shared" si="1"/>
        <v>30407</v>
      </c>
      <c r="AA7" s="106">
        <f t="shared" si="1"/>
        <v>0</v>
      </c>
      <c r="AB7" s="106">
        <f t="shared" si="1"/>
        <v>30</v>
      </c>
      <c r="AC7" s="106">
        <f>SUM(AD7:AE7)</f>
        <v>842</v>
      </c>
      <c r="AD7" s="106">
        <f>SUM(AD$8:AD$207)</f>
        <v>797</v>
      </c>
      <c r="AE7" s="106">
        <f>SUM(AE$8:AE$207)</f>
        <v>45</v>
      </c>
      <c r="AF7" s="106">
        <f>SUM(AG7:AI7)</f>
        <v>318</v>
      </c>
      <c r="AG7" s="106">
        <f>SUM(AG$8:AG$207)</f>
        <v>318</v>
      </c>
      <c r="AH7" s="106">
        <f>SUM(AH$8:AH$207)</f>
        <v>0</v>
      </c>
      <c r="AI7" s="106">
        <f>SUM(AI$8:AI$207)</f>
        <v>0</v>
      </c>
      <c r="AJ7" s="106">
        <f>SUM(AK7:AS7)</f>
        <v>4878</v>
      </c>
      <c r="AK7" s="106">
        <f t="shared" ref="AK7:AS7" si="2">SUM(AK$8:AK$207)</f>
        <v>959</v>
      </c>
      <c r="AL7" s="106">
        <f t="shared" si="2"/>
        <v>3680</v>
      </c>
      <c r="AM7" s="106">
        <f t="shared" si="2"/>
        <v>105</v>
      </c>
      <c r="AN7" s="106">
        <f t="shared" si="2"/>
        <v>50</v>
      </c>
      <c r="AO7" s="106">
        <f t="shared" si="2"/>
        <v>0</v>
      </c>
      <c r="AP7" s="106">
        <f t="shared" si="2"/>
        <v>0</v>
      </c>
      <c r="AQ7" s="106">
        <f t="shared" si="2"/>
        <v>28</v>
      </c>
      <c r="AR7" s="106">
        <f t="shared" si="2"/>
        <v>0</v>
      </c>
      <c r="AS7" s="106">
        <f t="shared" si="2"/>
        <v>56</v>
      </c>
      <c r="AT7" s="106">
        <f>SUM(AU7:AY7)</f>
        <v>79</v>
      </c>
      <c r="AU7" s="106">
        <f>SUM(AU$8:AU$207)</f>
        <v>79</v>
      </c>
      <c r="AV7" s="106">
        <f>SUM(AV$8:AV$207)</f>
        <v>0</v>
      </c>
      <c r="AW7" s="106">
        <f>SUM(AW$8:AW$207)</f>
        <v>0</v>
      </c>
      <c r="AX7" s="106">
        <f>SUM(AX$8:AX$207)</f>
        <v>0</v>
      </c>
      <c r="AY7" s="106">
        <f>SUM(AY$8:AY$207)</f>
        <v>0</v>
      </c>
      <c r="AZ7" s="106">
        <f>SUM(BA7:BC7)</f>
        <v>42</v>
      </c>
      <c r="BA7" s="106">
        <f>SUM(BA$8:BA$207)</f>
        <v>42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36</v>
      </c>
      <c r="B8" s="111" t="s">
        <v>260</v>
      </c>
      <c r="C8" s="99" t="s">
        <v>261</v>
      </c>
      <c r="D8" s="101">
        <f>SUM(E8,+H8,+K8)</f>
        <v>31087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31087</v>
      </c>
      <c r="L8" s="101">
        <v>2043</v>
      </c>
      <c r="M8" s="101">
        <v>29044</v>
      </c>
      <c r="N8" s="101">
        <f>SUM(O8,+V8,+AC8)</f>
        <v>31122</v>
      </c>
      <c r="O8" s="101">
        <f>SUM(P8:U8)</f>
        <v>2043</v>
      </c>
      <c r="P8" s="101">
        <v>0</v>
      </c>
      <c r="Q8" s="101">
        <v>0</v>
      </c>
      <c r="R8" s="101">
        <v>0</v>
      </c>
      <c r="S8" s="101">
        <v>2043</v>
      </c>
      <c r="T8" s="101">
        <v>0</v>
      </c>
      <c r="U8" s="101">
        <v>0</v>
      </c>
      <c r="V8" s="101">
        <f>SUM(W8:AB8)</f>
        <v>29044</v>
      </c>
      <c r="W8" s="101">
        <v>0</v>
      </c>
      <c r="X8" s="101">
        <v>0</v>
      </c>
      <c r="Y8" s="101">
        <v>0</v>
      </c>
      <c r="Z8" s="101">
        <v>29044</v>
      </c>
      <c r="AA8" s="101">
        <v>0</v>
      </c>
      <c r="AB8" s="101">
        <v>0</v>
      </c>
      <c r="AC8" s="101">
        <f>SUM(AD8:AE8)</f>
        <v>35</v>
      </c>
      <c r="AD8" s="101">
        <v>35</v>
      </c>
      <c r="AE8" s="101">
        <v>0</v>
      </c>
      <c r="AF8" s="101">
        <f>SUM(AG8:AI8)</f>
        <v>0</v>
      </c>
      <c r="AG8" s="101">
        <v>0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36</v>
      </c>
      <c r="B9" s="111" t="s">
        <v>264</v>
      </c>
      <c r="C9" s="99" t="s">
        <v>265</v>
      </c>
      <c r="D9" s="101">
        <f>SUM(E9,+H9,+K9)</f>
        <v>14989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14989</v>
      </c>
      <c r="L9" s="101">
        <v>2976</v>
      </c>
      <c r="M9" s="101">
        <v>12013</v>
      </c>
      <c r="N9" s="101">
        <f>SUM(O9,+V9,+AC9)</f>
        <v>14989</v>
      </c>
      <c r="O9" s="101">
        <f>SUM(P9:U9)</f>
        <v>2976</v>
      </c>
      <c r="P9" s="101">
        <v>2976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12013</v>
      </c>
      <c r="W9" s="101">
        <v>12013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7</v>
      </c>
      <c r="AG9" s="101">
        <v>7</v>
      </c>
      <c r="AH9" s="101">
        <v>0</v>
      </c>
      <c r="AI9" s="101">
        <v>0</v>
      </c>
      <c r="AJ9" s="101">
        <f>SUM(AK9:AS9)</f>
        <v>7</v>
      </c>
      <c r="AK9" s="101">
        <v>0</v>
      </c>
      <c r="AL9" s="101">
        <v>0</v>
      </c>
      <c r="AM9" s="101">
        <v>7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36</v>
      </c>
      <c r="B10" s="111" t="s">
        <v>266</v>
      </c>
      <c r="C10" s="99" t="s">
        <v>267</v>
      </c>
      <c r="D10" s="101">
        <f>SUM(E10,+H10,+K10)</f>
        <v>5056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5056</v>
      </c>
      <c r="L10" s="101">
        <v>1204</v>
      </c>
      <c r="M10" s="101">
        <v>3852</v>
      </c>
      <c r="N10" s="101">
        <f>SUM(O10,+V10,+AC10)</f>
        <v>5056</v>
      </c>
      <c r="O10" s="101">
        <f>SUM(P10:U10)</f>
        <v>1204</v>
      </c>
      <c r="P10" s="101">
        <v>1204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3852</v>
      </c>
      <c r="W10" s="101">
        <v>3852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0</v>
      </c>
      <c r="AG10" s="101">
        <v>0</v>
      </c>
      <c r="AH10" s="101">
        <v>0</v>
      </c>
      <c r="AI10" s="101">
        <v>0</v>
      </c>
      <c r="AJ10" s="101">
        <f>SUM(AK10:AS10)</f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36</v>
      </c>
      <c r="B11" s="111" t="s">
        <v>268</v>
      </c>
      <c r="C11" s="99" t="s">
        <v>269</v>
      </c>
      <c r="D11" s="101">
        <f>SUM(E11,+H11,+K11)</f>
        <v>16110</v>
      </c>
      <c r="E11" s="101">
        <f>SUM(F11:G11)</f>
        <v>0</v>
      </c>
      <c r="F11" s="101">
        <v>0</v>
      </c>
      <c r="G11" s="101">
        <v>0</v>
      </c>
      <c r="H11" s="101">
        <f>SUM(I11:J11)</f>
        <v>92</v>
      </c>
      <c r="I11" s="101">
        <v>92</v>
      </c>
      <c r="J11" s="101">
        <v>0</v>
      </c>
      <c r="K11" s="101">
        <f>SUM(L11:M11)</f>
        <v>16018</v>
      </c>
      <c r="L11" s="101">
        <v>3817</v>
      </c>
      <c r="M11" s="101">
        <v>12201</v>
      </c>
      <c r="N11" s="101">
        <f>SUM(O11,+V11,+AC11)</f>
        <v>16846</v>
      </c>
      <c r="O11" s="101">
        <f>SUM(P11:U11)</f>
        <v>3909</v>
      </c>
      <c r="P11" s="101">
        <v>3909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12201</v>
      </c>
      <c r="W11" s="101">
        <v>12201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736</v>
      </c>
      <c r="AD11" s="101">
        <v>736</v>
      </c>
      <c r="AE11" s="101">
        <v>0</v>
      </c>
      <c r="AF11" s="101">
        <f>SUM(AG11:AI11)</f>
        <v>30</v>
      </c>
      <c r="AG11" s="101">
        <v>30</v>
      </c>
      <c r="AH11" s="101">
        <v>0</v>
      </c>
      <c r="AI11" s="101">
        <v>0</v>
      </c>
      <c r="AJ11" s="101">
        <f>SUM(AK11:AS11)</f>
        <v>145</v>
      </c>
      <c r="AK11" s="101">
        <v>145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30</v>
      </c>
      <c r="AU11" s="101">
        <v>30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36</v>
      </c>
      <c r="B12" s="111" t="s">
        <v>270</v>
      </c>
      <c r="C12" s="99" t="s">
        <v>271</v>
      </c>
      <c r="D12" s="101">
        <f>SUM(E12,+H12,+K12)</f>
        <v>3081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3081</v>
      </c>
      <c r="L12" s="101">
        <v>1152</v>
      </c>
      <c r="M12" s="101">
        <v>1929</v>
      </c>
      <c r="N12" s="101">
        <f>SUM(O12,+V12,+AC12)</f>
        <v>3148</v>
      </c>
      <c r="O12" s="101">
        <f>SUM(P12:U12)</f>
        <v>1152</v>
      </c>
      <c r="P12" s="101">
        <v>1152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1929</v>
      </c>
      <c r="W12" s="101">
        <v>1929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67</v>
      </c>
      <c r="AD12" s="101">
        <v>25</v>
      </c>
      <c r="AE12" s="101">
        <v>42</v>
      </c>
      <c r="AF12" s="101">
        <f>SUM(AG12:AI12)</f>
        <v>1</v>
      </c>
      <c r="AG12" s="101">
        <v>1</v>
      </c>
      <c r="AH12" s="101">
        <v>0</v>
      </c>
      <c r="AI12" s="101">
        <v>0</v>
      </c>
      <c r="AJ12" s="101">
        <f>SUM(AK12:AS12)</f>
        <v>1</v>
      </c>
      <c r="AK12" s="101">
        <v>0</v>
      </c>
      <c r="AL12" s="101">
        <v>0</v>
      </c>
      <c r="AM12" s="101">
        <v>1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36</v>
      </c>
      <c r="B13" s="111" t="s">
        <v>272</v>
      </c>
      <c r="C13" s="99" t="s">
        <v>273</v>
      </c>
      <c r="D13" s="101">
        <f>SUM(E13,+H13,+K13)</f>
        <v>8446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8446</v>
      </c>
      <c r="L13" s="101">
        <v>819</v>
      </c>
      <c r="M13" s="101">
        <v>7627</v>
      </c>
      <c r="N13" s="101">
        <f>SUM(O13,+V13,+AC13)</f>
        <v>8446</v>
      </c>
      <c r="O13" s="101">
        <f>SUM(P13:U13)</f>
        <v>819</v>
      </c>
      <c r="P13" s="101">
        <v>819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7627</v>
      </c>
      <c r="W13" s="101">
        <v>7627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0</v>
      </c>
      <c r="AG13" s="101">
        <v>0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36</v>
      </c>
      <c r="B14" s="111" t="s">
        <v>274</v>
      </c>
      <c r="C14" s="99" t="s">
        <v>275</v>
      </c>
      <c r="D14" s="101">
        <f>SUM(E14,+H14,+K14)</f>
        <v>2984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2984</v>
      </c>
      <c r="L14" s="101">
        <v>679</v>
      </c>
      <c r="M14" s="101">
        <v>2305</v>
      </c>
      <c r="N14" s="101">
        <f>SUM(O14,+V14,+AC14)</f>
        <v>2984</v>
      </c>
      <c r="O14" s="101">
        <f>SUM(P14:U14)</f>
        <v>679</v>
      </c>
      <c r="P14" s="101">
        <v>679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2305</v>
      </c>
      <c r="W14" s="101">
        <v>2305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0</v>
      </c>
      <c r="AG14" s="101">
        <v>0</v>
      </c>
      <c r="AH14" s="101">
        <v>0</v>
      </c>
      <c r="AI14" s="101">
        <v>0</v>
      </c>
      <c r="AJ14" s="101">
        <f>SUM(AK14:AS14)</f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36</v>
      </c>
      <c r="B15" s="111" t="s">
        <v>276</v>
      </c>
      <c r="C15" s="99" t="s">
        <v>277</v>
      </c>
      <c r="D15" s="101">
        <f>SUM(E15,+H15,+K15)</f>
        <v>19437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19437</v>
      </c>
      <c r="L15" s="101">
        <v>1467</v>
      </c>
      <c r="M15" s="101">
        <v>17970</v>
      </c>
      <c r="N15" s="101">
        <f>SUM(O15,+V15,+AC15)</f>
        <v>19437</v>
      </c>
      <c r="O15" s="101">
        <f>SUM(P15:U15)</f>
        <v>1467</v>
      </c>
      <c r="P15" s="101">
        <v>1467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17970</v>
      </c>
      <c r="W15" s="101">
        <v>17970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85</v>
      </c>
      <c r="AG15" s="101">
        <v>85</v>
      </c>
      <c r="AH15" s="101">
        <v>0</v>
      </c>
      <c r="AI15" s="101">
        <v>0</v>
      </c>
      <c r="AJ15" s="101">
        <f>SUM(AK15:AS15)</f>
        <v>741</v>
      </c>
      <c r="AK15" s="101">
        <v>698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43</v>
      </c>
      <c r="AT15" s="101">
        <f>SUM(AU15:AY15)</f>
        <v>42</v>
      </c>
      <c r="AU15" s="101">
        <v>42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36</v>
      </c>
      <c r="B16" s="111" t="s">
        <v>278</v>
      </c>
      <c r="C16" s="99" t="s">
        <v>279</v>
      </c>
      <c r="D16" s="101">
        <f>SUM(E16,+H16,+K16)</f>
        <v>7057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7057</v>
      </c>
      <c r="L16" s="101">
        <v>1353</v>
      </c>
      <c r="M16" s="101">
        <v>5704</v>
      </c>
      <c r="N16" s="101">
        <f>SUM(O16,+V16,+AC16)</f>
        <v>7057</v>
      </c>
      <c r="O16" s="101">
        <f>SUM(P16:U16)</f>
        <v>1353</v>
      </c>
      <c r="P16" s="101">
        <v>1353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5704</v>
      </c>
      <c r="W16" s="101">
        <v>5704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6</v>
      </c>
      <c r="AG16" s="101">
        <v>6</v>
      </c>
      <c r="AH16" s="101">
        <v>0</v>
      </c>
      <c r="AI16" s="101">
        <v>0</v>
      </c>
      <c r="AJ16" s="101">
        <f>SUM(AK16:AS16)</f>
        <v>195</v>
      </c>
      <c r="AK16" s="101">
        <v>0</v>
      </c>
      <c r="AL16" s="101">
        <v>189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6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42</v>
      </c>
      <c r="BA16" s="101">
        <v>42</v>
      </c>
      <c r="BB16" s="101">
        <v>0</v>
      </c>
      <c r="BC16" s="101">
        <v>0</v>
      </c>
    </row>
    <row r="17" spans="1:55" s="103" customFormat="1" ht="13.5" customHeight="1">
      <c r="A17" s="113" t="s">
        <v>36</v>
      </c>
      <c r="B17" s="111" t="s">
        <v>280</v>
      </c>
      <c r="C17" s="99" t="s">
        <v>281</v>
      </c>
      <c r="D17" s="101">
        <f>SUM(E17,+H17,+K17)</f>
        <v>1402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1402</v>
      </c>
      <c r="L17" s="101">
        <v>149</v>
      </c>
      <c r="M17" s="101">
        <v>1253</v>
      </c>
      <c r="N17" s="101">
        <f>SUM(O17,+V17,+AC17)</f>
        <v>1402</v>
      </c>
      <c r="O17" s="101">
        <f>SUM(P17:U17)</f>
        <v>149</v>
      </c>
      <c r="P17" s="101">
        <v>149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1253</v>
      </c>
      <c r="W17" s="101">
        <v>1253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0</v>
      </c>
      <c r="AG17" s="101">
        <v>0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36</v>
      </c>
      <c r="B18" s="111" t="s">
        <v>282</v>
      </c>
      <c r="C18" s="99" t="s">
        <v>283</v>
      </c>
      <c r="D18" s="101">
        <f>SUM(E18,+H18,+K18)</f>
        <v>216</v>
      </c>
      <c r="E18" s="101">
        <f>SUM(F18:G18)</f>
        <v>0</v>
      </c>
      <c r="F18" s="101">
        <v>0</v>
      </c>
      <c r="G18" s="101">
        <v>0</v>
      </c>
      <c r="H18" s="101">
        <f>SUM(I18:J18)</f>
        <v>216</v>
      </c>
      <c r="I18" s="101">
        <v>216</v>
      </c>
      <c r="J18" s="101">
        <v>0</v>
      </c>
      <c r="K18" s="101">
        <f>SUM(L18:M18)</f>
        <v>0</v>
      </c>
      <c r="L18" s="101">
        <v>0</v>
      </c>
      <c r="M18" s="101">
        <v>0</v>
      </c>
      <c r="N18" s="101">
        <f>SUM(O18,+V18,+AC18)</f>
        <v>216</v>
      </c>
      <c r="O18" s="101">
        <f>SUM(P18:U18)</f>
        <v>216</v>
      </c>
      <c r="P18" s="101">
        <v>0</v>
      </c>
      <c r="Q18" s="101">
        <v>0</v>
      </c>
      <c r="R18" s="101">
        <v>0</v>
      </c>
      <c r="S18" s="101">
        <v>216</v>
      </c>
      <c r="T18" s="101">
        <v>0</v>
      </c>
      <c r="U18" s="101">
        <v>0</v>
      </c>
      <c r="V18" s="101">
        <f>SUM(W18:AB18)</f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36</v>
      </c>
      <c r="B19" s="111" t="s">
        <v>284</v>
      </c>
      <c r="C19" s="99" t="s">
        <v>285</v>
      </c>
      <c r="D19" s="101">
        <f>SUM(E19,+H19,+K19)</f>
        <v>3232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3232</v>
      </c>
      <c r="L19" s="101">
        <v>158</v>
      </c>
      <c r="M19" s="101">
        <v>3074</v>
      </c>
      <c r="N19" s="101">
        <f>SUM(O19,+V19,+AC19)</f>
        <v>3232</v>
      </c>
      <c r="O19" s="101">
        <f>SUM(P19:U19)</f>
        <v>158</v>
      </c>
      <c r="P19" s="101">
        <v>158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3074</v>
      </c>
      <c r="W19" s="101">
        <v>3074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14</v>
      </c>
      <c r="AG19" s="101">
        <v>14</v>
      </c>
      <c r="AH19" s="101">
        <v>0</v>
      </c>
      <c r="AI19" s="101">
        <v>0</v>
      </c>
      <c r="AJ19" s="101">
        <f>SUM(AK19:AS19)</f>
        <v>123</v>
      </c>
      <c r="AK19" s="101">
        <v>116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7</v>
      </c>
      <c r="AT19" s="101">
        <f>SUM(AU19:AY19)</f>
        <v>7</v>
      </c>
      <c r="AU19" s="101">
        <v>7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36</v>
      </c>
      <c r="B20" s="111" t="s">
        <v>286</v>
      </c>
      <c r="C20" s="99" t="s">
        <v>287</v>
      </c>
      <c r="D20" s="101">
        <f>SUM(E20,+H20,+K20)</f>
        <v>2355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2355</v>
      </c>
      <c r="L20" s="101">
        <v>290</v>
      </c>
      <c r="M20" s="101">
        <v>2065</v>
      </c>
      <c r="N20" s="101">
        <f>SUM(O20,+V20,+AC20)</f>
        <v>2355</v>
      </c>
      <c r="O20" s="101">
        <f>SUM(P20:U20)</f>
        <v>290</v>
      </c>
      <c r="P20" s="101">
        <v>290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2065</v>
      </c>
      <c r="W20" s="101">
        <v>2065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0</v>
      </c>
      <c r="AG20" s="101">
        <v>0</v>
      </c>
      <c r="AH20" s="101">
        <v>0</v>
      </c>
      <c r="AI20" s="101">
        <v>0</v>
      </c>
      <c r="AJ20" s="101">
        <f>SUM(AK20:AS20)</f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36</v>
      </c>
      <c r="B21" s="111" t="s">
        <v>288</v>
      </c>
      <c r="C21" s="99" t="s">
        <v>289</v>
      </c>
      <c r="D21" s="101">
        <f>SUM(E21,+H21,+K21)</f>
        <v>2784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2784</v>
      </c>
      <c r="L21" s="101">
        <v>246</v>
      </c>
      <c r="M21" s="101">
        <v>2538</v>
      </c>
      <c r="N21" s="101">
        <f>SUM(O21,+V21,+AC21)</f>
        <v>2784</v>
      </c>
      <c r="O21" s="101">
        <f>SUM(P21:U21)</f>
        <v>246</v>
      </c>
      <c r="P21" s="101">
        <v>243</v>
      </c>
      <c r="Q21" s="101">
        <v>0</v>
      </c>
      <c r="R21" s="101">
        <v>0</v>
      </c>
      <c r="S21" s="101">
        <v>0</v>
      </c>
      <c r="T21" s="101">
        <v>0</v>
      </c>
      <c r="U21" s="101">
        <v>3</v>
      </c>
      <c r="V21" s="101">
        <f>SUM(W21:AB21)</f>
        <v>2538</v>
      </c>
      <c r="W21" s="101">
        <v>2508</v>
      </c>
      <c r="X21" s="101">
        <v>0</v>
      </c>
      <c r="Y21" s="101">
        <v>0</v>
      </c>
      <c r="Z21" s="101">
        <v>0</v>
      </c>
      <c r="AA21" s="101">
        <v>0</v>
      </c>
      <c r="AB21" s="101">
        <v>30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97</v>
      </c>
      <c r="AG21" s="101">
        <v>97</v>
      </c>
      <c r="AH21" s="101">
        <v>0</v>
      </c>
      <c r="AI21" s="101">
        <v>0</v>
      </c>
      <c r="AJ21" s="101">
        <f>SUM(AK21:AS21)</f>
        <v>97</v>
      </c>
      <c r="AK21" s="101">
        <v>0</v>
      </c>
      <c r="AL21" s="101">
        <v>0</v>
      </c>
      <c r="AM21" s="101">
        <v>97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36</v>
      </c>
      <c r="B22" s="111" t="s">
        <v>290</v>
      </c>
      <c r="C22" s="99" t="s">
        <v>291</v>
      </c>
      <c r="D22" s="101">
        <f>SUM(E22,+H22,+K22)</f>
        <v>2171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2171</v>
      </c>
      <c r="L22" s="101">
        <v>808</v>
      </c>
      <c r="M22" s="101">
        <v>1363</v>
      </c>
      <c r="N22" s="101">
        <f>SUM(O22,+V22,+AC22)</f>
        <v>2171</v>
      </c>
      <c r="O22" s="101">
        <f>SUM(P22:U22)</f>
        <v>808</v>
      </c>
      <c r="P22" s="101">
        <v>0</v>
      </c>
      <c r="Q22" s="101">
        <v>0</v>
      </c>
      <c r="R22" s="101">
        <v>0</v>
      </c>
      <c r="S22" s="101">
        <v>808</v>
      </c>
      <c r="T22" s="101">
        <v>0</v>
      </c>
      <c r="U22" s="101">
        <v>0</v>
      </c>
      <c r="V22" s="101">
        <f>SUM(W22:AB22)</f>
        <v>1363</v>
      </c>
      <c r="W22" s="101">
        <v>0</v>
      </c>
      <c r="X22" s="101">
        <v>0</v>
      </c>
      <c r="Y22" s="101">
        <v>0</v>
      </c>
      <c r="Z22" s="101">
        <v>1363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36</v>
      </c>
      <c r="B23" s="111" t="s">
        <v>292</v>
      </c>
      <c r="C23" s="99" t="s">
        <v>293</v>
      </c>
      <c r="D23" s="101">
        <f>SUM(E23,+H23,+K23)</f>
        <v>3662</v>
      </c>
      <c r="E23" s="101">
        <f>SUM(F23:G23)</f>
        <v>0</v>
      </c>
      <c r="F23" s="101">
        <v>0</v>
      </c>
      <c r="G23" s="101">
        <v>0</v>
      </c>
      <c r="H23" s="101">
        <f>SUM(I23:J23)</f>
        <v>3491</v>
      </c>
      <c r="I23" s="101">
        <v>0</v>
      </c>
      <c r="J23" s="101">
        <v>3491</v>
      </c>
      <c r="K23" s="101">
        <f>SUM(L23:M23)</f>
        <v>171</v>
      </c>
      <c r="L23" s="101">
        <v>171</v>
      </c>
      <c r="M23" s="101">
        <v>0</v>
      </c>
      <c r="N23" s="101">
        <f>SUM(O23,+V23,+AC23)</f>
        <v>3662</v>
      </c>
      <c r="O23" s="101">
        <f>SUM(P23:U23)</f>
        <v>171</v>
      </c>
      <c r="P23" s="101">
        <v>0</v>
      </c>
      <c r="Q23" s="101">
        <v>0</v>
      </c>
      <c r="R23" s="101">
        <v>0</v>
      </c>
      <c r="S23" s="101">
        <v>171</v>
      </c>
      <c r="T23" s="101">
        <v>0</v>
      </c>
      <c r="U23" s="101">
        <v>0</v>
      </c>
      <c r="V23" s="101">
        <f>SUM(W23:AB23)</f>
        <v>3491</v>
      </c>
      <c r="W23" s="101">
        <v>3491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28</v>
      </c>
      <c r="AG23" s="101">
        <v>28</v>
      </c>
      <c r="AH23" s="101">
        <v>0</v>
      </c>
      <c r="AI23" s="101">
        <v>0</v>
      </c>
      <c r="AJ23" s="101">
        <f>SUM(AK23:AS23)</f>
        <v>3519</v>
      </c>
      <c r="AK23" s="101">
        <v>0</v>
      </c>
      <c r="AL23" s="101">
        <v>3491</v>
      </c>
      <c r="AM23" s="101">
        <v>0</v>
      </c>
      <c r="AN23" s="101">
        <v>0</v>
      </c>
      <c r="AO23" s="101">
        <v>0</v>
      </c>
      <c r="AP23" s="101">
        <v>0</v>
      </c>
      <c r="AQ23" s="101">
        <v>28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36</v>
      </c>
      <c r="B24" s="111" t="s">
        <v>294</v>
      </c>
      <c r="C24" s="99" t="s">
        <v>295</v>
      </c>
      <c r="D24" s="101">
        <f>SUM(E24,+H24,+K24)</f>
        <v>1949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1949</v>
      </c>
      <c r="L24" s="101">
        <v>348</v>
      </c>
      <c r="M24" s="101">
        <v>1601</v>
      </c>
      <c r="N24" s="101">
        <f>SUM(O24,+V24,+AC24)</f>
        <v>1953</v>
      </c>
      <c r="O24" s="101">
        <f>SUM(P24:U24)</f>
        <v>348</v>
      </c>
      <c r="P24" s="101">
        <v>348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1601</v>
      </c>
      <c r="W24" s="101">
        <v>1601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4</v>
      </c>
      <c r="AD24" s="101">
        <v>1</v>
      </c>
      <c r="AE24" s="101">
        <v>3</v>
      </c>
      <c r="AF24" s="101">
        <f>SUM(AG24:AI24)</f>
        <v>50</v>
      </c>
      <c r="AG24" s="101">
        <v>50</v>
      </c>
      <c r="AH24" s="101">
        <v>0</v>
      </c>
      <c r="AI24" s="101">
        <v>0</v>
      </c>
      <c r="AJ24" s="101">
        <f>SUM(AK24:AS24)</f>
        <v>50</v>
      </c>
      <c r="AK24" s="101">
        <v>0</v>
      </c>
      <c r="AL24" s="101">
        <v>0</v>
      </c>
      <c r="AM24" s="101">
        <v>0</v>
      </c>
      <c r="AN24" s="101">
        <v>50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/>
      <c r="B25" s="111"/>
      <c r="C25" s="99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</row>
    <row r="26" spans="1:55" s="103" customFormat="1" ht="13.5" customHeight="1">
      <c r="A26" s="113"/>
      <c r="B26" s="111"/>
      <c r="C26" s="99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</row>
    <row r="27" spans="1:55" s="103" customFormat="1" ht="13.5" customHeight="1">
      <c r="A27" s="113"/>
      <c r="B27" s="111"/>
      <c r="C27" s="99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103" customFormat="1" ht="13.5" customHeight="1">
      <c r="A28" s="113"/>
      <c r="B28" s="111"/>
      <c r="C28" s="99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103" customFormat="1" ht="13.5" customHeight="1">
      <c r="A29" s="113"/>
      <c r="B29" s="111"/>
      <c r="C29" s="9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103" customFormat="1" ht="13.5" customHeight="1">
      <c r="A30" s="113"/>
      <c r="B30" s="111"/>
      <c r="C30" s="9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24">
    <sortCondition ref="A8:A24"/>
    <sortCondition ref="B8:B24"/>
    <sortCondition ref="C8:C2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18000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18201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18202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18204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18205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18206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18207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18208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18209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18210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18322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18382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18404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18423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18442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18481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18483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18501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>
        <f>+水洗化人口等!B25</f>
        <v>0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>
        <f>+水洗化人口等!B26</f>
        <v>0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>
        <f>+水洗化人口等!B27</f>
        <v>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>
        <f>+水洗化人口等!B28</f>
        <v>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>
        <f>+水洗化人口等!B29</f>
        <v>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>
        <f>+水洗化人口等!B30</f>
        <v>0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2023-02-14T01:39:20Z</dcterms:modified>
</cp:coreProperties>
</file>