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7石川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水洗化人口等!$A$6:$AD$25</definedName>
    <definedName name="_xlnm.Print_Area" localSheetId="2">し尿集計結果!$A$1:$M$37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V9" i="2"/>
  <c r="V10" i="2"/>
  <c r="V11" i="2"/>
  <c r="N11" i="2" s="1"/>
  <c r="V12" i="2"/>
  <c r="N12" i="2" s="1"/>
  <c r="V13" i="2"/>
  <c r="V14" i="2"/>
  <c r="V15" i="2"/>
  <c r="V16" i="2"/>
  <c r="V17" i="2"/>
  <c r="N17" i="2" s="1"/>
  <c r="V18" i="2"/>
  <c r="N18" i="2" s="1"/>
  <c r="V19" i="2"/>
  <c r="V20" i="2"/>
  <c r="V21" i="2"/>
  <c r="V22" i="2"/>
  <c r="V23" i="2"/>
  <c r="N23" i="2" s="1"/>
  <c r="V24" i="2"/>
  <c r="N24" i="2" s="1"/>
  <c r="V25" i="2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8" i="2"/>
  <c r="N9" i="2"/>
  <c r="N10" i="2"/>
  <c r="N13" i="2"/>
  <c r="N14" i="2"/>
  <c r="N15" i="2"/>
  <c r="N16" i="2"/>
  <c r="N19" i="2"/>
  <c r="N20" i="2"/>
  <c r="N21" i="2"/>
  <c r="N22" i="2"/>
  <c r="N25" i="2"/>
  <c r="N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9" i="2"/>
  <c r="D10" i="2"/>
  <c r="D11" i="2"/>
  <c r="D12" i="2"/>
  <c r="D15" i="2"/>
  <c r="D16" i="2"/>
  <c r="D17" i="2"/>
  <c r="D18" i="2"/>
  <c r="D21" i="2"/>
  <c r="D22" i="2"/>
  <c r="D23" i="2"/>
  <c r="D24" i="2"/>
  <c r="P8" i="1"/>
  <c r="I8" i="1" s="1"/>
  <c r="D8" i="1" s="1"/>
  <c r="P9" i="1"/>
  <c r="P10" i="1"/>
  <c r="P11" i="1"/>
  <c r="P12" i="1"/>
  <c r="P13" i="1"/>
  <c r="I13" i="1" s="1"/>
  <c r="D13" i="1" s="1"/>
  <c r="P14" i="1"/>
  <c r="I14" i="1" s="1"/>
  <c r="D14" i="1" s="1"/>
  <c r="P15" i="1"/>
  <c r="P16" i="1"/>
  <c r="P17" i="1"/>
  <c r="P18" i="1"/>
  <c r="P19" i="1"/>
  <c r="I19" i="1" s="1"/>
  <c r="D19" i="1" s="1"/>
  <c r="P20" i="1"/>
  <c r="I20" i="1" s="1"/>
  <c r="D20" i="1" s="1"/>
  <c r="P21" i="1"/>
  <c r="P22" i="1"/>
  <c r="P23" i="1"/>
  <c r="P24" i="1"/>
  <c r="P25" i="1"/>
  <c r="I25" i="1" s="1"/>
  <c r="D25" i="1" s="1"/>
  <c r="P26" i="1"/>
  <c r="I26" i="1" s="1"/>
  <c r="D26" i="1" s="1"/>
  <c r="I9" i="1"/>
  <c r="I10" i="1"/>
  <c r="D10" i="1" s="1"/>
  <c r="I11" i="1"/>
  <c r="D11" i="1" s="1"/>
  <c r="I12" i="1"/>
  <c r="D12" i="1" s="1"/>
  <c r="I15" i="1"/>
  <c r="I16" i="1"/>
  <c r="D16" i="1" s="1"/>
  <c r="I17" i="1"/>
  <c r="D17" i="1" s="1"/>
  <c r="I18" i="1"/>
  <c r="D18" i="1" s="1"/>
  <c r="I21" i="1"/>
  <c r="I22" i="1"/>
  <c r="D22" i="1" s="1"/>
  <c r="I23" i="1"/>
  <c r="D23" i="1" s="1"/>
  <c r="I24" i="1"/>
  <c r="D24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9" i="1"/>
  <c r="F9" i="1" s="1"/>
  <c r="D15" i="1"/>
  <c r="T15" i="1" s="1"/>
  <c r="D21" i="1"/>
  <c r="F21" i="1" s="1"/>
  <c r="J11" i="1" l="1"/>
  <c r="T11" i="1"/>
  <c r="F11" i="1"/>
  <c r="N11" i="1"/>
  <c r="L11" i="1"/>
  <c r="L18" i="1"/>
  <c r="J18" i="1"/>
  <c r="T18" i="1"/>
  <c r="F18" i="1"/>
  <c r="N18" i="1"/>
  <c r="N24" i="1"/>
  <c r="L24" i="1"/>
  <c r="J24" i="1"/>
  <c r="T24" i="1"/>
  <c r="F24" i="1"/>
  <c r="J16" i="1"/>
  <c r="T16" i="1"/>
  <c r="F16" i="1"/>
  <c r="N16" i="1"/>
  <c r="L16" i="1"/>
  <c r="F26" i="1"/>
  <c r="N26" i="1"/>
  <c r="L26" i="1"/>
  <c r="J26" i="1"/>
  <c r="T26" i="1"/>
  <c r="N20" i="1"/>
  <c r="L20" i="1"/>
  <c r="J20" i="1"/>
  <c r="T20" i="1"/>
  <c r="F20" i="1"/>
  <c r="T14" i="1"/>
  <c r="F14" i="1"/>
  <c r="N14" i="1"/>
  <c r="L14" i="1"/>
  <c r="J14" i="1"/>
  <c r="F8" i="1"/>
  <c r="N8" i="1"/>
  <c r="L8" i="1"/>
  <c r="J8" i="1"/>
  <c r="T8" i="1"/>
  <c r="T10" i="1"/>
  <c r="F10" i="1"/>
  <c r="N10" i="1"/>
  <c r="L10" i="1"/>
  <c r="J10" i="1"/>
  <c r="J17" i="1"/>
  <c r="T17" i="1"/>
  <c r="F17" i="1"/>
  <c r="N17" i="1"/>
  <c r="L17" i="1"/>
  <c r="L23" i="1"/>
  <c r="J23" i="1"/>
  <c r="T23" i="1"/>
  <c r="F23" i="1"/>
  <c r="N23" i="1"/>
  <c r="N25" i="1"/>
  <c r="L25" i="1"/>
  <c r="J25" i="1"/>
  <c r="T25" i="1"/>
  <c r="F25" i="1"/>
  <c r="N19" i="1"/>
  <c r="L19" i="1"/>
  <c r="J19" i="1"/>
  <c r="T19" i="1"/>
  <c r="F19" i="1"/>
  <c r="N13" i="1"/>
  <c r="L13" i="1"/>
  <c r="J13" i="1"/>
  <c r="T13" i="1"/>
  <c r="F13" i="1"/>
  <c r="T22" i="1"/>
  <c r="F22" i="1"/>
  <c r="N22" i="1"/>
  <c r="L22" i="1"/>
  <c r="J22" i="1"/>
  <c r="L12" i="1"/>
  <c r="J12" i="1"/>
  <c r="T12" i="1"/>
  <c r="F12" i="1"/>
  <c r="N12" i="1"/>
  <c r="J21" i="1"/>
  <c r="J15" i="1"/>
  <c r="J9" i="1"/>
  <c r="L21" i="1"/>
  <c r="L15" i="1"/>
  <c r="L9" i="1"/>
  <c r="N21" i="1"/>
  <c r="N15" i="1"/>
  <c r="N9" i="1"/>
  <c r="F15" i="1"/>
  <c r="T21" i="1"/>
  <c r="T9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E7" i="1" s="1"/>
  <c r="B7" i="2"/>
  <c r="L2" i="4"/>
  <c r="M2" i="4" s="1"/>
  <c r="AF5" i="4"/>
  <c r="AF6" i="4"/>
  <c r="E7" i="2" l="1"/>
  <c r="AZ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<sst xmlns="http://schemas.openxmlformats.org/spreadsheetml/2006/main" count="665" uniqueCount="300">
  <si>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</si>
  <si>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</si>
  <si>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</si>
  <si>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</si>
  <si>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</si>
  <si>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</si>
  <si>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</si>
  <si>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</si>
  <si>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</si>
  <si>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</si>
  <si>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</si>
  <si>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</si>
  <si>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</si>
  <si>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</si>
  <si>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</si>
  <si>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</si>
  <si>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</si>
  <si>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</si>
  <si>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</si>
  <si>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</si>
  <si>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</si>
  <si>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</si>
  <si>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</si>
  <si>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</si>
  <si>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</si>
  <si>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</si>
  <si>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</si>
  <si>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</si>
  <si>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</si>
  <si>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</si>
  <si>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</si>
  <si>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</si>
  <si>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</si>
  <si>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</si>
  <si>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</si>
  <si>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</si>
  <si>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</si>
  <si>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</si>
  <si>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</si>
  <si>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</si>
  <si>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</si>
  <si>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</si>
  <si>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</si>
  <si>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</si>
  <si>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</si>
  <si>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</si>
  <si>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</si>
  <si>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</si>
  <si>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</si>
  <si>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</si>
  <si>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</si>
  <si>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</si>
  <si>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</si>
  <si>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</si>
  <si>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</si>
  <si>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</si>
  <si>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</si>
  <si>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</si>
  <si>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</si>
  <si>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</si>
  <si>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</si>
  <si>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</si>
  <si>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</si>
  <si>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</si>
  <si>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</si>
  <si>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</si>
  <si>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</si>
  <si>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</si>
  <si>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</si>
  <si>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</si>
  <si>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</si>
  <si>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</si>
  <si>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</si>
  <si>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</si>
  <si>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</si>
  <si>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</si>
  <si>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</si>
  <si>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</si>
  <si>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</si>
  <si>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</si>
  <si>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</si>
  <si>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</si>
  <si>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</si>
  <si>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</si>
  <si>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</si>
  <si>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</si>
  <si>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</si>
  <si>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</si>
  <si>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</si>
  <si>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</si>
  <si>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</si>
  <si>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</si>
  <si>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</si>
  <si>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</si>
  <si>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</si>
  <si>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</si>
  <si>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</si>
  <si>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</si>
  <si>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</si>
  <si>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</si>
  <si>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</si>
  <si>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</si>
  <si>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</si>
  <si>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</si>
  <si>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</si>
  <si>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</si>
  <si>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</si>
  <si>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</si>
  <si>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</si>
  <si>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</si>
  <si>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</si>
  <si>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</si>
  <si>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</si>
  <si>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</si>
  <si>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</si>
  <si>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</si>
  <si>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</si>
  <si>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</si>
  <si>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</si>
  <si>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</si>
  <si>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</si>
  <si>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</si>
  <si>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</si>
  <si>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</si>
  <si>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</si>
  <si>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</si>
  <si>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</si>
  <si>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</si>
  <si>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</si>
  <si>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</si>
  <si>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</si>
  <si>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</si>
  <si>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</si>
  <si>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</si>
  <si>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</si>
  <si>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</si>
  <si>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</si>
  <si>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</si>
  <si>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</si>
  <si>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</si>
  <si>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</si>
  <si>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</si>
  <si>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</si>
  <si>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</si>
  <si>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</si>
  <si>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</si>
  <si>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</si>
  <si>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</si>
  <si>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</si>
  <si>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</si>
  <si>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</si>
  <si>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</si>
  <si>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</si>
  <si>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</si>
  <si>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</si>
  <si>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</si>
  <si>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</si>
  <si>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</si>
  <si>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</si>
  <si>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</si>
  <si>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</si>
  <si>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</si>
  <si>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</si>
  <si>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</si>
  <si>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</si>
  <si>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</si>
  <si>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</si>
  <si>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</si>
  <si>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</si>
  <si>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</si>
  <si>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</si>
  <si>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</si>
  <si>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</si>
  <si>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</si>
  <si>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</si>
  <si>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</si>
  <si>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</si>
  <si>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</si>
  <si>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</si>
  <si>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</si>
  <si>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</si>
  <si>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</si>
  <si>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</si>
  <si>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</si>
  <si>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</si>
  <si>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</si>
  <si>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</si>
  <si>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</si>
  <si>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</si>
  <si>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</si>
  <si>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</si>
  <si>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</si>
  <si>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</si>
  <si>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</si>
  <si>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</si>
  <si>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</si>
  <si>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</si>
  <si>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</si>
  <si>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</si>
  <si>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</si>
  <si>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</si>
  <si>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</si>
  <si>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</si>
  <si>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</si>
  <si>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</si>
  <si>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</si>
  <si>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</si>
  <si>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</si>
  <si>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</si>
  <si>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</si>
  <si>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</si>
  <si>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</si>
  <si>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</si>
  <si>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</si>
  <si>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</si>
  <si>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</si>
  <si>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</si>
  <si>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</si>
  <si>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</si>
  <si>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</si>
  <si>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</si>
  <si>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</si>
  <si>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</si>
  <si>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</si>
  <si>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</si>
  <si>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</si>
  <si>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</si>
  <si>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</si>
  <si>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</si>
  <si>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</si>
  <si>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</si>
  <si>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</si>
  <si>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</si>
  <si>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</si>
  <si>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</si>
  <si>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</si>
  <si>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</si>
  <si>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</si>
  <si>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</si>
  <si>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</si>
  <si>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</si>
  <si>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</si>
  <si>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</si>
  <si>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</si>
  <si>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</si>
  <si>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</si>
  <si>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</si>
  <si>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</si>
  <si>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</si>
  <si>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</si>
  <si>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</si>
  <si>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</si>
  <si>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</si>
  <si>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</si>
  <si>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</si>
  <si>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</si>
  <si>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</si>
  <si>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17000</t>
  </si>
  <si>
    <t>水洗化人口等（令和3年度実績）</t>
    <phoneticPr fontId="3"/>
  </si>
  <si>
    <t>し尿処理の状況（令和3年度実績）</t>
    <phoneticPr fontId="3"/>
  </si>
  <si>
    <t>17201</t>
  </si>
  <si>
    <t>金沢市</t>
  </si>
  <si>
    <t/>
  </si>
  <si>
    <t>○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</si>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</sst>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37</v>
      </c>
      <c r="B7" s="127" t="s">
        <v>257</v>
      </c>
      <c r="C7" s="107" t="s">
        <v>199</v>
      </c>
      <c r="D7" s="108">
        <f>+SUM(E7,+I7)</f>
        <v>1126387</v>
      </c>
      <c r="E7" s="108">
        <f>+SUM(G7+H7)</f>
        <v>24270</v>
      </c>
      <c r="F7" s="109">
        <f>IF(D7&gt;0,E7/D7*100,"-")</f>
        <v>2.154676856178205</v>
      </c>
      <c r="G7" s="108">
        <f>SUM(G$8:G$207)</f>
        <v>24269</v>
      </c>
      <c r="H7" s="108">
        <f>SUM(H$8:H$207)</f>
        <v>1</v>
      </c>
      <c r="I7" s="108">
        <f>+SUM(K7,+M7,O7+P7)</f>
        <v>1102117</v>
      </c>
      <c r="J7" s="109">
        <f>IF(D7&gt;0,I7/D7*100,"-")</f>
        <v>97.845323143821787</v>
      </c>
      <c r="K7" s="108">
        <f>SUM(K$8:K$207)</f>
        <v>890419</v>
      </c>
      <c r="L7" s="109">
        <f>IF(D7&gt;0,K7/D7*100,"-")</f>
        <v>79.050894585963789</v>
      </c>
      <c r="M7" s="108">
        <f>SUM(M$8:M$207)</f>
        <v>2848</v>
      </c>
      <c r="N7" s="109">
        <f>IF(D7&gt;0,M7/D7*100,"-")</f>
        <v>0.25284382721036375</v>
      </c>
      <c r="O7" s="106">
        <f>SUM(O$8:O$207)</f>
        <v>46599</v>
      </c>
      <c r="P7" s="108">
        <f>SUM(Q7:S7)</f>
        <v>162251</v>
      </c>
      <c r="Q7" s="108">
        <f>SUM(Q$8:Q$207)</f>
        <v>93349</v>
      </c>
      <c r="R7" s="108">
        <f>SUM(R$8:R$207)</f>
        <v>58083</v>
      </c>
      <c r="S7" s="108">
        <f>SUM(S$8:S$207)</f>
        <v>10819</v>
      </c>
      <c r="T7" s="109">
        <f>IF(D7&gt;0,P7/D7*100,"-")</f>
        <v>14.404551899125256</v>
      </c>
      <c r="U7" s="108">
        <f>SUM(U$8:U$207)</f>
        <v>14626</v>
      </c>
      <c r="V7" s="110">
        <f t="shared" ref="V7:AC7" si="0">COUNTIF(V$8:V$207,"○")</f>
        <v>13</v>
      </c>
      <c r="W7" s="110">
        <f t="shared" si="0"/>
        <v>0</v>
      </c>
      <c r="X7" s="110">
        <f t="shared" si="0"/>
        <v>0</v>
      </c>
      <c r="Y7" s="110">
        <f t="shared" si="0"/>
        <v>6</v>
      </c>
      <c r="Z7" s="110">
        <f t="shared" si="0"/>
        <v>12</v>
      </c>
      <c r="AA7" s="110">
        <f t="shared" si="0"/>
        <v>0</v>
      </c>
      <c r="AB7" s="110">
        <f t="shared" si="0"/>
        <v>0</v>
      </c>
      <c r="AC7" s="110">
        <f t="shared" si="0"/>
        <v>7</v>
      </c>
      <c r="AD7" s="205"/>
      <c r="AE7" s="205"/>
    </row>
    <row r="8" spans="1:31" s="103" customFormat="1" ht="13.5" customHeight="1">
      <c r="A8" s="99" t="s">
        <v>37</v>
      </c>
      <c r="B8" s="100" t="s">
        <v>260</v>
      </c>
      <c r="C8" s="99" t="s">
        <v>261</v>
      </c>
      <c r="D8" s="101">
        <f>+SUM(E8,+I8)</f>
        <v>449310</v>
      </c>
      <c r="E8" s="101">
        <f>+SUM(G8+H8)</f>
        <v>2445</v>
      </c>
      <c r="F8" s="125">
        <f>IF(D8&gt;0,E8/D8*100,"-")</f>
        <v>0.5441677238432262</v>
      </c>
      <c r="G8" s="101">
        <v>2445</v>
      </c>
      <c r="H8" s="101">
        <v>0</v>
      </c>
      <c r="I8" s="101">
        <f>+SUM(K8,+M8,O8+P8)</f>
        <v>446865</v>
      </c>
      <c r="J8" s="102">
        <f>IF(D8&gt;0,I8/D8*100,"-")</f>
        <v>99.455832276156769</v>
      </c>
      <c r="K8" s="101">
        <v>428804</v>
      </c>
      <c r="L8" s="102">
        <f>IF(D8&gt;0,K8/D8*100,"-")</f>
        <v>95.436113151276402</v>
      </c>
      <c r="M8" s="101">
        <v>0</v>
      </c>
      <c r="N8" s="102">
        <f>IF(D8&gt;0,M8/D8*100,"-")</f>
        <v>0</v>
      </c>
      <c r="O8" s="123">
        <v>2811</v>
      </c>
      <c r="P8" s="101">
        <f>SUM(Q8:S8)</f>
        <v>15250</v>
      </c>
      <c r="Q8" s="101">
        <v>8482</v>
      </c>
      <c r="R8" s="101">
        <v>6768</v>
      </c>
      <c r="S8" s="101">
        <v>0</v>
      </c>
      <c r="T8" s="102">
        <f>IF(D8&gt;0,P8/D8*100,"-")</f>
        <v>3.3940931650753376</v>
      </c>
      <c r="U8" s="101">
        <v>5339</v>
      </c>
      <c r="V8" s="99" t="s">
        <v>263</v>
      </c>
      <c r="W8" s="99"/>
      <c r="X8" s="99"/>
      <c r="Y8" s="99"/>
      <c r="Z8" s="99" t="s">
        <v>263</v>
      </c>
      <c r="AA8" s="99"/>
      <c r="AB8" s="99"/>
      <c r="AC8" s="99"/>
      <c r="AD8" s="206" t="s">
        <v>262</v>
      </c>
      <c r="AE8" s="207"/>
    </row>
    <row r="9" spans="1:31" s="103" customFormat="1" ht="13.5" customHeight="1">
      <c r="A9" s="99" t="s">
        <v>37</v>
      </c>
      <c r="B9" s="100" t="s">
        <v>264</v>
      </c>
      <c r="C9" s="99" t="s">
        <v>265</v>
      </c>
      <c r="D9" s="101">
        <f>+SUM(E9,+I9)</f>
        <v>50440</v>
      </c>
      <c r="E9" s="101">
        <f>+SUM(G9+H9)</f>
        <v>1806</v>
      </c>
      <c r="F9" s="125">
        <f>IF(D9&gt;0,E9/D9*100,"-")</f>
        <v>3.5804916732751781</v>
      </c>
      <c r="G9" s="101">
        <v>1806</v>
      </c>
      <c r="H9" s="101">
        <v>0</v>
      </c>
      <c r="I9" s="101">
        <f>+SUM(K9,+M9,O9+P9)</f>
        <v>48634</v>
      </c>
      <c r="J9" s="102">
        <f>IF(D9&gt;0,I9/D9*100,"-")</f>
        <v>96.419508326724824</v>
      </c>
      <c r="K9" s="101">
        <v>19322</v>
      </c>
      <c r="L9" s="102">
        <f>IF(D9&gt;0,K9/D9*100,"-")</f>
        <v>38.306899286280732</v>
      </c>
      <c r="M9" s="101">
        <v>1210</v>
      </c>
      <c r="N9" s="102">
        <f>IF(D9&gt;0,M9/D9*100,"-")</f>
        <v>2.398889770023791</v>
      </c>
      <c r="O9" s="123">
        <v>7220</v>
      </c>
      <c r="P9" s="101">
        <f>SUM(Q9:S9)</f>
        <v>20882</v>
      </c>
      <c r="Q9" s="101">
        <v>12543</v>
      </c>
      <c r="R9" s="101">
        <v>3753</v>
      </c>
      <c r="S9" s="101">
        <v>4586</v>
      </c>
      <c r="T9" s="102">
        <f>IF(D9&gt;0,P9/D9*100,"-")</f>
        <v>41.399682791435367</v>
      </c>
      <c r="U9" s="101">
        <v>672</v>
      </c>
      <c r="V9" s="99" t="s">
        <v>263</v>
      </c>
      <c r="W9" s="99"/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37</v>
      </c>
      <c r="B10" s="100" t="s">
        <v>266</v>
      </c>
      <c r="C10" s="99" t="s">
        <v>267</v>
      </c>
      <c r="D10" s="101">
        <f>+SUM(E10,+I10)</f>
        <v>107016</v>
      </c>
      <c r="E10" s="101">
        <f>+SUM(G10+H10)</f>
        <v>1731</v>
      </c>
      <c r="F10" s="125">
        <f>IF(D10&gt;0,E10/D10*100,"-")</f>
        <v>1.6175151379233013</v>
      </c>
      <c r="G10" s="101">
        <v>1731</v>
      </c>
      <c r="H10" s="101">
        <v>0</v>
      </c>
      <c r="I10" s="101">
        <f>+SUM(K10,+M10,O10+P10)</f>
        <v>105285</v>
      </c>
      <c r="J10" s="102">
        <f>IF(D10&gt;0,I10/D10*100,"-")</f>
        <v>98.382484862076709</v>
      </c>
      <c r="K10" s="101">
        <v>69082</v>
      </c>
      <c r="L10" s="102">
        <f>IF(D10&gt;0,K10/D10*100,"-")</f>
        <v>64.552964042759967</v>
      </c>
      <c r="M10" s="101">
        <v>0</v>
      </c>
      <c r="N10" s="102">
        <f>IF(D10&gt;0,M10/D10*100,"-")</f>
        <v>0</v>
      </c>
      <c r="O10" s="123">
        <v>6066</v>
      </c>
      <c r="P10" s="101">
        <f>SUM(Q10:S10)</f>
        <v>30137</v>
      </c>
      <c r="Q10" s="101">
        <v>18422</v>
      </c>
      <c r="R10" s="101">
        <v>11715</v>
      </c>
      <c r="S10" s="101">
        <v>0</v>
      </c>
      <c r="T10" s="102">
        <f>IF(D10&gt;0,P10/D10*100,"-")</f>
        <v>28.161209538760556</v>
      </c>
      <c r="U10" s="101">
        <v>2304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37</v>
      </c>
      <c r="B11" s="100" t="s">
        <v>268</v>
      </c>
      <c r="C11" s="99" t="s">
        <v>269</v>
      </c>
      <c r="D11" s="101">
        <f>+SUM(E11,+I11)</f>
        <v>25086</v>
      </c>
      <c r="E11" s="101">
        <f>+SUM(G11+H11)</f>
        <v>3996</v>
      </c>
      <c r="F11" s="125">
        <f>IF(D11&gt;0,E11/D11*100,"-")</f>
        <v>15.929203539823009</v>
      </c>
      <c r="G11" s="101">
        <v>3996</v>
      </c>
      <c r="H11" s="101">
        <v>0</v>
      </c>
      <c r="I11" s="101">
        <f>+SUM(K11,+M11,O11+P11)</f>
        <v>21090</v>
      </c>
      <c r="J11" s="102">
        <f>IF(D11&gt;0,I11/D11*100,"-")</f>
        <v>84.070796460176993</v>
      </c>
      <c r="K11" s="101">
        <v>10923</v>
      </c>
      <c r="L11" s="102">
        <f>IF(D11&gt;0,K11/D11*100,"-")</f>
        <v>43.542214781152836</v>
      </c>
      <c r="M11" s="101">
        <v>0</v>
      </c>
      <c r="N11" s="102">
        <f>IF(D11&gt;0,M11/D11*100,"-")</f>
        <v>0</v>
      </c>
      <c r="O11" s="123">
        <v>645</v>
      </c>
      <c r="P11" s="101">
        <f>SUM(Q11:S11)</f>
        <v>9522</v>
      </c>
      <c r="Q11" s="101">
        <v>4972</v>
      </c>
      <c r="R11" s="101">
        <v>2720</v>
      </c>
      <c r="S11" s="101">
        <v>1830</v>
      </c>
      <c r="T11" s="102">
        <f>IF(D11&gt;0,P11/D11*100,"-")</f>
        <v>37.957426453001673</v>
      </c>
      <c r="U11" s="101">
        <v>159</v>
      </c>
      <c r="V11" s="99"/>
      <c r="W11" s="99"/>
      <c r="X11" s="99"/>
      <c r="Y11" s="99" t="s">
        <v>263</v>
      </c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37</v>
      </c>
      <c r="B12" s="100" t="s">
        <v>270</v>
      </c>
      <c r="C12" s="99" t="s">
        <v>271</v>
      </c>
      <c r="D12" s="101">
        <f>+SUM(E12,+I12)</f>
        <v>13421</v>
      </c>
      <c r="E12" s="101">
        <f>+SUM(G12+H12)</f>
        <v>2496</v>
      </c>
      <c r="F12" s="125">
        <f>IF(D12&gt;0,E12/D12*100,"-")</f>
        <v>18.597719991058788</v>
      </c>
      <c r="G12" s="101">
        <v>2496</v>
      </c>
      <c r="H12" s="101">
        <v>0</v>
      </c>
      <c r="I12" s="101">
        <f>+SUM(K12,+M12,O12+P12)</f>
        <v>10925</v>
      </c>
      <c r="J12" s="102">
        <f>IF(D12&gt;0,I12/D12*100,"-")</f>
        <v>81.402280008941204</v>
      </c>
      <c r="K12" s="101">
        <v>4260</v>
      </c>
      <c r="L12" s="102">
        <f>IF(D12&gt;0,K12/D12*100,"-")</f>
        <v>31.741300946278223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6665</v>
      </c>
      <c r="Q12" s="101">
        <v>3176</v>
      </c>
      <c r="R12" s="101">
        <v>3489</v>
      </c>
      <c r="S12" s="101">
        <v>0</v>
      </c>
      <c r="T12" s="102">
        <f>IF(D12&gt;0,P12/D12*100,"-")</f>
        <v>49.660979062662989</v>
      </c>
      <c r="U12" s="101">
        <v>64</v>
      </c>
      <c r="V12" s="99"/>
      <c r="W12" s="99"/>
      <c r="X12" s="99"/>
      <c r="Y12" s="99" t="s">
        <v>263</v>
      </c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37</v>
      </c>
      <c r="B13" s="100" t="s">
        <v>272</v>
      </c>
      <c r="C13" s="99" t="s">
        <v>273</v>
      </c>
      <c r="D13" s="101">
        <f>+SUM(E13,+I13)</f>
        <v>64588</v>
      </c>
      <c r="E13" s="101">
        <f>+SUM(G13+H13)</f>
        <v>1854</v>
      </c>
      <c r="F13" s="125">
        <f>IF(D13&gt;0,E13/D13*100,"-")</f>
        <v>2.8705022604818233</v>
      </c>
      <c r="G13" s="101">
        <v>1854</v>
      </c>
      <c r="H13" s="101">
        <v>0</v>
      </c>
      <c r="I13" s="101">
        <f>+SUM(K13,+M13,O13+P13)</f>
        <v>62734</v>
      </c>
      <c r="J13" s="102">
        <f>IF(D13&gt;0,I13/D13*100,"-")</f>
        <v>97.129497739518172</v>
      </c>
      <c r="K13" s="101">
        <v>26456</v>
      </c>
      <c r="L13" s="102">
        <f>IF(D13&gt;0,K13/D13*100,"-")</f>
        <v>40.961169257447203</v>
      </c>
      <c r="M13" s="101">
        <v>558</v>
      </c>
      <c r="N13" s="102">
        <f>IF(D13&gt;0,M13/D13*100,"-")</f>
        <v>0.86393757354307299</v>
      </c>
      <c r="O13" s="123">
        <v>4365</v>
      </c>
      <c r="P13" s="101">
        <f>SUM(Q13:S13)</f>
        <v>31355</v>
      </c>
      <c r="Q13" s="101">
        <v>23156</v>
      </c>
      <c r="R13" s="101">
        <v>8199</v>
      </c>
      <c r="S13" s="101">
        <v>0</v>
      </c>
      <c r="T13" s="102">
        <f>IF(D13&gt;0,P13/D13*100,"-")</f>
        <v>48.546169567102247</v>
      </c>
      <c r="U13" s="101">
        <v>1054</v>
      </c>
      <c r="V13" s="99"/>
      <c r="W13" s="99"/>
      <c r="X13" s="99"/>
      <c r="Y13" s="99" t="s">
        <v>263</v>
      </c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37</v>
      </c>
      <c r="B14" s="100" t="s">
        <v>274</v>
      </c>
      <c r="C14" s="99" t="s">
        <v>275</v>
      </c>
      <c r="D14" s="101">
        <f>+SUM(E14,+I14)</f>
        <v>20638</v>
      </c>
      <c r="E14" s="101">
        <f>+SUM(G14+H14)</f>
        <v>898</v>
      </c>
      <c r="F14" s="125">
        <f>IF(D14&gt;0,E14/D14*100,"-")</f>
        <v>4.3511968213974228</v>
      </c>
      <c r="G14" s="101">
        <v>898</v>
      </c>
      <c r="H14" s="101">
        <v>0</v>
      </c>
      <c r="I14" s="101">
        <f>+SUM(K14,+M14,O14+P14)</f>
        <v>19740</v>
      </c>
      <c r="J14" s="102">
        <f>IF(D14&gt;0,I14/D14*100,"-")</f>
        <v>95.648803178602577</v>
      </c>
      <c r="K14" s="101">
        <v>13474</v>
      </c>
      <c r="L14" s="102">
        <f>IF(D14&gt;0,K14/D14*100,"-")</f>
        <v>65.287334043996509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6266</v>
      </c>
      <c r="Q14" s="101">
        <v>4456</v>
      </c>
      <c r="R14" s="101">
        <v>1810</v>
      </c>
      <c r="S14" s="101">
        <v>0</v>
      </c>
      <c r="T14" s="102">
        <f>IF(D14&gt;0,P14/D14*100,"-")</f>
        <v>30.361469134606068</v>
      </c>
      <c r="U14" s="101">
        <v>144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37</v>
      </c>
      <c r="B15" s="100" t="s">
        <v>276</v>
      </c>
      <c r="C15" s="99" t="s">
        <v>277</v>
      </c>
      <c r="D15" s="101">
        <f>+SUM(E15,+I15)</f>
        <v>35793</v>
      </c>
      <c r="E15" s="101">
        <f>+SUM(G15+H15)</f>
        <v>696</v>
      </c>
      <c r="F15" s="125">
        <f>IF(D15&gt;0,E15/D15*100,"-")</f>
        <v>1.9445142905037298</v>
      </c>
      <c r="G15" s="101">
        <v>696</v>
      </c>
      <c r="H15" s="101">
        <v>0</v>
      </c>
      <c r="I15" s="101">
        <f>+SUM(K15,+M15,O15+P15)</f>
        <v>35097</v>
      </c>
      <c r="J15" s="102">
        <f>IF(D15&gt;0,I15/D15*100,"-")</f>
        <v>98.055485709496267</v>
      </c>
      <c r="K15" s="101">
        <v>29704</v>
      </c>
      <c r="L15" s="102">
        <f>IF(D15&gt;0,K15/D15*100,"-")</f>
        <v>82.988293800463779</v>
      </c>
      <c r="M15" s="101">
        <v>0</v>
      </c>
      <c r="N15" s="102">
        <f>IF(D15&gt;0,M15/D15*100,"-")</f>
        <v>0</v>
      </c>
      <c r="O15" s="123">
        <v>4301</v>
      </c>
      <c r="P15" s="101">
        <f>SUM(Q15:S15)</f>
        <v>1092</v>
      </c>
      <c r="Q15" s="101">
        <v>904</v>
      </c>
      <c r="R15" s="101">
        <v>188</v>
      </c>
      <c r="S15" s="101">
        <v>0</v>
      </c>
      <c r="T15" s="102">
        <f>IF(D15&gt;0,P15/D15*100,"-")</f>
        <v>3.0508758695834381</v>
      </c>
      <c r="U15" s="101">
        <v>322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37</v>
      </c>
      <c r="B16" s="100" t="s">
        <v>278</v>
      </c>
      <c r="C16" s="99" t="s">
        <v>279</v>
      </c>
      <c r="D16" s="101">
        <f>+SUM(E16,+I16)</f>
        <v>113186</v>
      </c>
      <c r="E16" s="101">
        <f>+SUM(G16+H16)</f>
        <v>1883</v>
      </c>
      <c r="F16" s="125">
        <f>IF(D16&gt;0,E16/D16*100,"-")</f>
        <v>1.6636333115402964</v>
      </c>
      <c r="G16" s="101">
        <v>1883</v>
      </c>
      <c r="H16" s="101">
        <v>0</v>
      </c>
      <c r="I16" s="101">
        <f>+SUM(K16,+M16,O16+P16)</f>
        <v>111303</v>
      </c>
      <c r="J16" s="102">
        <f>IF(D16&gt;0,I16/D16*100,"-")</f>
        <v>98.336366688459705</v>
      </c>
      <c r="K16" s="101">
        <v>100426</v>
      </c>
      <c r="L16" s="102">
        <f>IF(D16&gt;0,K16/D16*100,"-")</f>
        <v>88.726520947820404</v>
      </c>
      <c r="M16" s="101">
        <v>340</v>
      </c>
      <c r="N16" s="102">
        <f>IF(D16&gt;0,M16/D16*100,"-")</f>
        <v>0.30039050765995795</v>
      </c>
      <c r="O16" s="123">
        <v>6628</v>
      </c>
      <c r="P16" s="101">
        <f>SUM(Q16:S16)</f>
        <v>3909</v>
      </c>
      <c r="Q16" s="101">
        <v>3470</v>
      </c>
      <c r="R16" s="101">
        <v>439</v>
      </c>
      <c r="S16" s="101">
        <v>0</v>
      </c>
      <c r="T16" s="102">
        <f>IF(D16&gt;0,P16/D16*100,"-")</f>
        <v>3.4536073365963991</v>
      </c>
      <c r="U16" s="101">
        <v>1479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37</v>
      </c>
      <c r="B17" s="100" t="s">
        <v>280</v>
      </c>
      <c r="C17" s="99" t="s">
        <v>281</v>
      </c>
      <c r="D17" s="101">
        <f>+SUM(E17,+I17)</f>
        <v>49733</v>
      </c>
      <c r="E17" s="101">
        <f>+SUM(G17+H17)</f>
        <v>657</v>
      </c>
      <c r="F17" s="125">
        <f>IF(D17&gt;0,E17/D17*100,"-")</f>
        <v>1.3210544306597229</v>
      </c>
      <c r="G17" s="101">
        <v>657</v>
      </c>
      <c r="H17" s="101">
        <v>0</v>
      </c>
      <c r="I17" s="101">
        <f>+SUM(K17,+M17,O17+P17)</f>
        <v>49076</v>
      </c>
      <c r="J17" s="102">
        <f>IF(D17&gt;0,I17/D17*100,"-")</f>
        <v>98.678945569340286</v>
      </c>
      <c r="K17" s="101">
        <v>43012</v>
      </c>
      <c r="L17" s="102">
        <f>IF(D17&gt;0,K17/D17*100,"-")</f>
        <v>86.485834355458152</v>
      </c>
      <c r="M17" s="101">
        <v>0</v>
      </c>
      <c r="N17" s="102">
        <f>IF(D17&gt;0,M17/D17*100,"-")</f>
        <v>0</v>
      </c>
      <c r="O17" s="123">
        <v>1884</v>
      </c>
      <c r="P17" s="101">
        <f>SUM(Q17:S17)</f>
        <v>4180</v>
      </c>
      <c r="Q17" s="101">
        <v>2871</v>
      </c>
      <c r="R17" s="101">
        <v>0</v>
      </c>
      <c r="S17" s="101">
        <v>1309</v>
      </c>
      <c r="T17" s="102">
        <f>IF(D17&gt;0,P17/D17*100,"-")</f>
        <v>8.4048820702551623</v>
      </c>
      <c r="U17" s="101">
        <v>1179</v>
      </c>
      <c r="V17" s="99"/>
      <c r="W17" s="99"/>
      <c r="X17" s="99"/>
      <c r="Y17" s="99" t="s">
        <v>263</v>
      </c>
      <c r="Z17" s="99"/>
      <c r="AA17" s="99"/>
      <c r="AB17" s="99"/>
      <c r="AC17" s="99" t="s">
        <v>263</v>
      </c>
      <c r="AD17" s="206" t="s">
        <v>262</v>
      </c>
      <c r="AE17" s="207"/>
    </row>
    <row r="18" spans="1:31" s="103" customFormat="1" ht="13.5" customHeight="1">
      <c r="A18" s="99" t="s">
        <v>37</v>
      </c>
      <c r="B18" s="100" t="s">
        <v>282</v>
      </c>
      <c r="C18" s="99" t="s">
        <v>283</v>
      </c>
      <c r="D18" s="101">
        <f>+SUM(E18,+I18)</f>
        <v>53894</v>
      </c>
      <c r="E18" s="101">
        <f>+SUM(G18+H18)</f>
        <v>72</v>
      </c>
      <c r="F18" s="125">
        <f>IF(D18&gt;0,E18/D18*100,"-")</f>
        <v>0.1335955765020225</v>
      </c>
      <c r="G18" s="101">
        <v>72</v>
      </c>
      <c r="H18" s="101">
        <v>0</v>
      </c>
      <c r="I18" s="101">
        <f>+SUM(K18,+M18,O18+P18)</f>
        <v>53822</v>
      </c>
      <c r="J18" s="102">
        <f>IF(D18&gt;0,I18/D18*100,"-")</f>
        <v>99.866404423497983</v>
      </c>
      <c r="K18" s="101">
        <v>45892</v>
      </c>
      <c r="L18" s="102">
        <f>IF(D18&gt;0,K18/D18*100,"-")</f>
        <v>85.152336067094666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7930</v>
      </c>
      <c r="Q18" s="101">
        <v>1057</v>
      </c>
      <c r="R18" s="101">
        <v>6873</v>
      </c>
      <c r="S18" s="101">
        <v>0</v>
      </c>
      <c r="T18" s="102">
        <f>IF(D18&gt;0,P18/D18*100,"-")</f>
        <v>14.71406835640331</v>
      </c>
      <c r="U18" s="101">
        <v>548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37</v>
      </c>
      <c r="B19" s="100" t="s">
        <v>284</v>
      </c>
      <c r="C19" s="99" t="s">
        <v>285</v>
      </c>
      <c r="D19" s="101">
        <f>+SUM(E19,+I19)</f>
        <v>6160</v>
      </c>
      <c r="E19" s="101">
        <f>+SUM(G19+H19)</f>
        <v>0</v>
      </c>
      <c r="F19" s="125">
        <f>IF(D19&gt;0,E19/D19*100,"-")</f>
        <v>0</v>
      </c>
      <c r="G19" s="101">
        <v>0</v>
      </c>
      <c r="H19" s="101">
        <v>0</v>
      </c>
      <c r="I19" s="101">
        <f>+SUM(K19,+M19,O19+P19)</f>
        <v>6160</v>
      </c>
      <c r="J19" s="102">
        <f>IF(D19&gt;0,I19/D19*100,"-")</f>
        <v>100</v>
      </c>
      <c r="K19" s="101">
        <v>0</v>
      </c>
      <c r="L19" s="102">
        <f>IF(D19&gt;0,K19/D19*100,"-")</f>
        <v>0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6160</v>
      </c>
      <c r="Q19" s="101">
        <v>0</v>
      </c>
      <c r="R19" s="101">
        <v>6160</v>
      </c>
      <c r="S19" s="101">
        <v>0</v>
      </c>
      <c r="T19" s="102">
        <f>IF(D19&gt;0,P19/D19*100,"-")</f>
        <v>100</v>
      </c>
      <c r="U19" s="101">
        <v>70</v>
      </c>
      <c r="V19" s="99" t="s">
        <v>263</v>
      </c>
      <c r="W19" s="99"/>
      <c r="X19" s="99"/>
      <c r="Y19" s="99"/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37</v>
      </c>
      <c r="B20" s="100" t="s">
        <v>286</v>
      </c>
      <c r="C20" s="99" t="s">
        <v>287</v>
      </c>
      <c r="D20" s="101">
        <f>+SUM(E20,+I20)</f>
        <v>37574</v>
      </c>
      <c r="E20" s="101">
        <f>+SUM(G20+H20)</f>
        <v>428</v>
      </c>
      <c r="F20" s="125">
        <f>IF(D20&gt;0,E20/D20*100,"-")</f>
        <v>1.1390855378719327</v>
      </c>
      <c r="G20" s="101">
        <v>428</v>
      </c>
      <c r="H20" s="101">
        <v>0</v>
      </c>
      <c r="I20" s="101">
        <f>+SUM(K20,+M20,O20+P20)</f>
        <v>37146</v>
      </c>
      <c r="J20" s="102">
        <f>IF(D20&gt;0,I20/D20*100,"-")</f>
        <v>98.860914462128065</v>
      </c>
      <c r="K20" s="101">
        <v>32446</v>
      </c>
      <c r="L20" s="102">
        <f>IF(D20&gt;0,K20/D20*100,"-")</f>
        <v>86.352264864001711</v>
      </c>
      <c r="M20" s="101">
        <v>0</v>
      </c>
      <c r="N20" s="102">
        <f>IF(D20&gt;0,M20/D20*100,"-")</f>
        <v>0</v>
      </c>
      <c r="O20" s="123">
        <v>1351</v>
      </c>
      <c r="P20" s="101">
        <f>SUM(Q20:S20)</f>
        <v>3349</v>
      </c>
      <c r="Q20" s="101">
        <v>2246</v>
      </c>
      <c r="R20" s="101">
        <v>1038</v>
      </c>
      <c r="S20" s="101">
        <v>65</v>
      </c>
      <c r="T20" s="102">
        <f>IF(D20&gt;0,P20/D20*100,"-")</f>
        <v>8.9130781923670614</v>
      </c>
      <c r="U20" s="101">
        <v>249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37</v>
      </c>
      <c r="B21" s="100" t="s">
        <v>288</v>
      </c>
      <c r="C21" s="99" t="s">
        <v>289</v>
      </c>
      <c r="D21" s="101">
        <f>+SUM(E21,+I21)</f>
        <v>26330</v>
      </c>
      <c r="E21" s="101">
        <f>+SUM(G21+H21)</f>
        <v>51</v>
      </c>
      <c r="F21" s="125">
        <f>IF(D21&gt;0,E21/D21*100,"-")</f>
        <v>0.19369540448157996</v>
      </c>
      <c r="G21" s="101">
        <v>51</v>
      </c>
      <c r="H21" s="101">
        <v>0</v>
      </c>
      <c r="I21" s="101">
        <f>+SUM(K21,+M21,O21+P21)</f>
        <v>26279</v>
      </c>
      <c r="J21" s="102">
        <f>IF(D21&gt;0,I21/D21*100,"-")</f>
        <v>99.806304595518426</v>
      </c>
      <c r="K21" s="101">
        <v>25575</v>
      </c>
      <c r="L21" s="102">
        <f>IF(D21&gt;0,K21/D21*100,"-")</f>
        <v>97.132548423851119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704</v>
      </c>
      <c r="Q21" s="101">
        <v>633</v>
      </c>
      <c r="R21" s="101">
        <v>71</v>
      </c>
      <c r="S21" s="101">
        <v>0</v>
      </c>
      <c r="T21" s="102">
        <f>IF(D21&gt;0,P21/D21*100,"-")</f>
        <v>2.6737561716672995</v>
      </c>
      <c r="U21" s="101">
        <v>307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37</v>
      </c>
      <c r="B22" s="100" t="s">
        <v>290</v>
      </c>
      <c r="C22" s="99" t="s">
        <v>291</v>
      </c>
      <c r="D22" s="101">
        <f>+SUM(E22,+I22)</f>
        <v>19276</v>
      </c>
      <c r="E22" s="101">
        <f>+SUM(G22+H22)</f>
        <v>567</v>
      </c>
      <c r="F22" s="125">
        <f>IF(D22&gt;0,E22/D22*100,"-")</f>
        <v>2.9414816351940236</v>
      </c>
      <c r="G22" s="101">
        <v>567</v>
      </c>
      <c r="H22" s="101">
        <v>0</v>
      </c>
      <c r="I22" s="101">
        <f>+SUM(K22,+M22,O22+P22)</f>
        <v>18709</v>
      </c>
      <c r="J22" s="102">
        <f>IF(D22&gt;0,I22/D22*100,"-")</f>
        <v>97.058518364805977</v>
      </c>
      <c r="K22" s="101">
        <v>10215</v>
      </c>
      <c r="L22" s="102">
        <f>IF(D22&gt;0,K22/D22*100,"-")</f>
        <v>52.993359618178047</v>
      </c>
      <c r="M22" s="101">
        <v>740</v>
      </c>
      <c r="N22" s="102">
        <f>IF(D22&gt;0,M22/D22*100,"-")</f>
        <v>3.8389707408175968</v>
      </c>
      <c r="O22" s="123">
        <v>5422</v>
      </c>
      <c r="P22" s="101">
        <f>SUM(Q22:S22)</f>
        <v>2332</v>
      </c>
      <c r="Q22" s="101">
        <v>0</v>
      </c>
      <c r="R22" s="101">
        <v>1810</v>
      </c>
      <c r="S22" s="101">
        <v>522</v>
      </c>
      <c r="T22" s="102">
        <f>IF(D22&gt;0,P22/D22*100,"-")</f>
        <v>12.097945631873833</v>
      </c>
      <c r="U22" s="101">
        <v>160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37</v>
      </c>
      <c r="B23" s="100" t="s">
        <v>292</v>
      </c>
      <c r="C23" s="99" t="s">
        <v>293</v>
      </c>
      <c r="D23" s="101">
        <f>+SUM(E23,+I23)</f>
        <v>12578</v>
      </c>
      <c r="E23" s="101">
        <f>+SUM(G23+H23)</f>
        <v>345</v>
      </c>
      <c r="F23" s="125">
        <f>IF(D23&gt;0,E23/D23*100,"-")</f>
        <v>2.7428844013356652</v>
      </c>
      <c r="G23" s="101">
        <v>344</v>
      </c>
      <c r="H23" s="101">
        <v>1</v>
      </c>
      <c r="I23" s="101">
        <f>+SUM(K23,+M23,O23+P23)</f>
        <v>12233</v>
      </c>
      <c r="J23" s="102">
        <f>IF(D23&gt;0,I23/D23*100,"-")</f>
        <v>97.257115598664328</v>
      </c>
      <c r="K23" s="101">
        <v>7778</v>
      </c>
      <c r="L23" s="102">
        <f>IF(D23&gt;0,K23/D23*100,"-")</f>
        <v>61.838130068373353</v>
      </c>
      <c r="M23" s="101">
        <v>0</v>
      </c>
      <c r="N23" s="102">
        <f>IF(D23&gt;0,M23/D23*100,"-")</f>
        <v>0</v>
      </c>
      <c r="O23" s="123">
        <v>2444</v>
      </c>
      <c r="P23" s="101">
        <f>SUM(Q23:S23)</f>
        <v>2011</v>
      </c>
      <c r="Q23" s="101">
        <v>1615</v>
      </c>
      <c r="R23" s="101">
        <v>396</v>
      </c>
      <c r="S23" s="101">
        <v>0</v>
      </c>
      <c r="T23" s="102">
        <f>IF(D23&gt;0,P23/D23*100,"-")</f>
        <v>15.988233423437748</v>
      </c>
      <c r="U23" s="101">
        <v>179</v>
      </c>
      <c r="V23" s="99"/>
      <c r="W23" s="99"/>
      <c r="X23" s="99"/>
      <c r="Y23" s="99" t="s">
        <v>263</v>
      </c>
      <c r="Z23" s="99"/>
      <c r="AA23" s="99"/>
      <c r="AB23" s="99"/>
      <c r="AC23" s="99" t="s">
        <v>263</v>
      </c>
      <c r="AD23" s="206" t="s">
        <v>262</v>
      </c>
      <c r="AE23" s="207"/>
    </row>
    <row r="24" spans="1:31" s="103" customFormat="1" ht="13.5" customHeight="1">
      <c r="A24" s="99" t="s">
        <v>37</v>
      </c>
      <c r="B24" s="100" t="s">
        <v>294</v>
      </c>
      <c r="C24" s="99" t="s">
        <v>295</v>
      </c>
      <c r="D24" s="101">
        <f>+SUM(E24,+I24)</f>
        <v>17417</v>
      </c>
      <c r="E24" s="101">
        <f>+SUM(G24+H24)</f>
        <v>729</v>
      </c>
      <c r="F24" s="125">
        <f>IF(D24&gt;0,E24/D24*100,"-")</f>
        <v>4.1855658264913584</v>
      </c>
      <c r="G24" s="101">
        <v>729</v>
      </c>
      <c r="H24" s="101">
        <v>0</v>
      </c>
      <c r="I24" s="101">
        <f>+SUM(K24,+M24,O24+P24)</f>
        <v>16688</v>
      </c>
      <c r="J24" s="102">
        <f>IF(D24&gt;0,I24/D24*100,"-")</f>
        <v>95.814434173508644</v>
      </c>
      <c r="K24" s="101">
        <v>14867</v>
      </c>
      <c r="L24" s="102">
        <f>IF(D24&gt;0,K24/D24*100,"-")</f>
        <v>85.359131882643396</v>
      </c>
      <c r="M24" s="101">
        <v>0</v>
      </c>
      <c r="N24" s="102">
        <f>IF(D24&gt;0,M24/D24*100,"-")</f>
        <v>0</v>
      </c>
      <c r="O24" s="123">
        <v>50</v>
      </c>
      <c r="P24" s="101">
        <f>SUM(Q24:S24)</f>
        <v>1771</v>
      </c>
      <c r="Q24" s="101">
        <v>1421</v>
      </c>
      <c r="R24" s="101">
        <v>350</v>
      </c>
      <c r="S24" s="101">
        <v>0</v>
      </c>
      <c r="T24" s="102">
        <f>IF(D24&gt;0,P24/D24*100,"-")</f>
        <v>10.168226445426882</v>
      </c>
      <c r="U24" s="101">
        <v>177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37</v>
      </c>
      <c r="B25" s="100" t="s">
        <v>296</v>
      </c>
      <c r="C25" s="99" t="s">
        <v>297</v>
      </c>
      <c r="D25" s="101">
        <f>+SUM(E25,+I25)</f>
        <v>7782</v>
      </c>
      <c r="E25" s="101">
        <f>+SUM(G25+H25)</f>
        <v>118</v>
      </c>
      <c r="F25" s="125">
        <f>IF(D25&gt;0,E25/D25*100,"-")</f>
        <v>1.5163197121562582</v>
      </c>
      <c r="G25" s="101">
        <v>118</v>
      </c>
      <c r="H25" s="101">
        <v>0</v>
      </c>
      <c r="I25" s="101">
        <f>+SUM(K25,+M25,O25+P25)</f>
        <v>7664</v>
      </c>
      <c r="J25" s="102">
        <f>IF(D25&gt;0,I25/D25*100,"-")</f>
        <v>98.48368028784374</v>
      </c>
      <c r="K25" s="101">
        <v>3149</v>
      </c>
      <c r="L25" s="102">
        <f>IF(D25&gt;0,K25/D25*100,"-")</f>
        <v>40.465176047288615</v>
      </c>
      <c r="M25" s="101">
        <v>0</v>
      </c>
      <c r="N25" s="102">
        <f>IF(D25&gt;0,M25/D25*100,"-")</f>
        <v>0</v>
      </c>
      <c r="O25" s="123">
        <v>365</v>
      </c>
      <c r="P25" s="101">
        <f>SUM(Q25:S25)</f>
        <v>4150</v>
      </c>
      <c r="Q25" s="101">
        <v>1846</v>
      </c>
      <c r="R25" s="101">
        <v>2304</v>
      </c>
      <c r="S25" s="101">
        <v>0</v>
      </c>
      <c r="T25" s="102">
        <f>IF(D25&gt;0,P25/D25*100,"-")</f>
        <v>53.328193266512471</v>
      </c>
      <c r="U25" s="101">
        <v>96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37</v>
      </c>
      <c r="B26" s="100" t="s">
        <v>298</v>
      </c>
      <c r="C26" s="99" t="s">
        <v>299</v>
      </c>
      <c r="D26" s="101">
        <f>+SUM(E26,+I26)</f>
        <v>16165</v>
      </c>
      <c r="E26" s="101">
        <f>+SUM(G26+H26)</f>
        <v>3498</v>
      </c>
      <c r="F26" s="125">
        <f>IF(D26&gt;0,E26/D26*100,"-")</f>
        <v>21.639344262295083</v>
      </c>
      <c r="G26" s="101">
        <v>3498</v>
      </c>
      <c r="H26" s="101">
        <v>0</v>
      </c>
      <c r="I26" s="101">
        <f>+SUM(K26,+M26,O26+P26)</f>
        <v>12667</v>
      </c>
      <c r="J26" s="102">
        <f>IF(D26&gt;0,I26/D26*100,"-")</f>
        <v>78.360655737704917</v>
      </c>
      <c r="K26" s="101">
        <v>5034</v>
      </c>
      <c r="L26" s="102">
        <f>IF(D26&gt;0,K26/D26*100,"-")</f>
        <v>31.141354778843176</v>
      </c>
      <c r="M26" s="101">
        <v>0</v>
      </c>
      <c r="N26" s="102">
        <f>IF(D26&gt;0,M26/D26*100,"-")</f>
        <v>0</v>
      </c>
      <c r="O26" s="123">
        <v>3047</v>
      </c>
      <c r="P26" s="101">
        <f>SUM(Q26:S26)</f>
        <v>4586</v>
      </c>
      <c r="Q26" s="101">
        <v>2079</v>
      </c>
      <c r="R26" s="101">
        <v>0</v>
      </c>
      <c r="S26" s="101">
        <v>2507</v>
      </c>
      <c r="T26" s="102">
        <f>IF(D26&gt;0,P26/D26*100,"-")</f>
        <v>28.369935044849985</v>
      </c>
      <c r="U26" s="101">
        <v>124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/>
      <c r="B27" s="100"/>
      <c r="C27" s="99"/>
      <c r="D27" s="101"/>
      <c r="E27" s="101"/>
      <c r="F27" s="125"/>
      <c r="G27" s="101"/>
      <c r="H27" s="101"/>
      <c r="I27" s="101"/>
      <c r="J27" s="102"/>
      <c r="K27" s="101"/>
      <c r="L27" s="102"/>
      <c r="M27" s="101"/>
      <c r="N27" s="102"/>
      <c r="O27" s="123"/>
      <c r="P27" s="101"/>
      <c r="Q27" s="101"/>
      <c r="R27" s="101"/>
      <c r="S27" s="101"/>
      <c r="T27" s="102"/>
      <c r="U27" s="101"/>
      <c r="V27" s="99"/>
      <c r="W27" s="99"/>
      <c r="X27" s="99"/>
      <c r="Y27" s="99"/>
      <c r="Z27" s="99"/>
      <c r="AA27" s="99"/>
      <c r="AB27" s="99"/>
      <c r="AC27" s="99"/>
      <c r="AD27" s="207"/>
      <c r="AE27" s="207"/>
    </row>
    <row r="28" spans="1:31" s="103" customFormat="1" ht="13.5" customHeight="1">
      <c r="A28" s="99"/>
      <c r="B28" s="100"/>
      <c r="C28" s="99"/>
      <c r="D28" s="101"/>
      <c r="E28" s="101"/>
      <c r="F28" s="125"/>
      <c r="G28" s="101"/>
      <c r="H28" s="101"/>
      <c r="I28" s="101"/>
      <c r="J28" s="102"/>
      <c r="K28" s="101"/>
      <c r="L28" s="102"/>
      <c r="M28" s="101"/>
      <c r="N28" s="102"/>
      <c r="O28" s="123"/>
      <c r="P28" s="101"/>
      <c r="Q28" s="101"/>
      <c r="R28" s="101"/>
      <c r="S28" s="101"/>
      <c r="T28" s="102"/>
      <c r="U28" s="101"/>
      <c r="V28" s="99"/>
      <c r="W28" s="99"/>
      <c r="X28" s="99"/>
      <c r="Y28" s="99"/>
      <c r="Z28" s="99"/>
      <c r="AA28" s="99"/>
      <c r="AB28" s="99"/>
      <c r="AC28" s="99"/>
      <c r="AD28" s="207"/>
      <c r="AE28" s="207"/>
    </row>
    <row r="29" spans="1:31" s="103" customFormat="1" ht="13.5" customHeight="1">
      <c r="A29" s="99"/>
      <c r="B29" s="100"/>
      <c r="C29" s="99"/>
      <c r="D29" s="101"/>
      <c r="E29" s="101"/>
      <c r="F29" s="125"/>
      <c r="G29" s="101"/>
      <c r="H29" s="101"/>
      <c r="I29" s="101"/>
      <c r="J29" s="102"/>
      <c r="K29" s="101"/>
      <c r="L29" s="102"/>
      <c r="M29" s="101"/>
      <c r="N29" s="102"/>
      <c r="O29" s="123"/>
      <c r="P29" s="101"/>
      <c r="Q29" s="101"/>
      <c r="R29" s="101"/>
      <c r="S29" s="101"/>
      <c r="T29" s="102"/>
      <c r="U29" s="101"/>
      <c r="V29" s="99"/>
      <c r="W29" s="99"/>
      <c r="X29" s="99"/>
      <c r="Y29" s="99"/>
      <c r="Z29" s="99"/>
      <c r="AA29" s="99"/>
      <c r="AB29" s="99"/>
      <c r="AC29" s="99"/>
      <c r="AD29" s="207"/>
      <c r="AE29" s="207"/>
    </row>
    <row r="30" spans="1:31" s="103" customFormat="1" ht="13.5" customHeight="1">
      <c r="A30" s="99"/>
      <c r="B30" s="100"/>
      <c r="C30" s="99"/>
      <c r="D30" s="101"/>
      <c r="E30" s="101"/>
      <c r="F30" s="125"/>
      <c r="G30" s="101"/>
      <c r="H30" s="101"/>
      <c r="I30" s="101"/>
      <c r="J30" s="102"/>
      <c r="K30" s="101"/>
      <c r="L30" s="102"/>
      <c r="M30" s="101"/>
      <c r="N30" s="102"/>
      <c r="O30" s="123"/>
      <c r="P30" s="101"/>
      <c r="Q30" s="101"/>
      <c r="R30" s="101"/>
      <c r="S30" s="101"/>
      <c r="T30" s="102"/>
      <c r="U30" s="101"/>
      <c r="V30" s="99"/>
      <c r="W30" s="99"/>
      <c r="X30" s="99"/>
      <c r="Y30" s="99"/>
      <c r="Z30" s="99"/>
      <c r="AA30" s="99"/>
      <c r="AB30" s="99"/>
      <c r="AC30" s="99"/>
      <c r="AD30" s="207"/>
      <c r="AE30" s="207"/>
    </row>
    <row r="31" spans="1:31" s="103" customFormat="1" ht="13.5" customHeight="1">
      <c r="A31" s="99"/>
      <c r="B31" s="100"/>
      <c r="C31" s="99"/>
      <c r="D31" s="101"/>
      <c r="E31" s="101"/>
      <c r="F31" s="125"/>
      <c r="G31" s="101"/>
      <c r="H31" s="101"/>
      <c r="I31" s="101"/>
      <c r="J31" s="102"/>
      <c r="K31" s="101"/>
      <c r="L31" s="102"/>
      <c r="M31" s="101"/>
      <c r="N31" s="102"/>
      <c r="O31" s="123"/>
      <c r="P31" s="101"/>
      <c r="Q31" s="101"/>
      <c r="R31" s="101"/>
      <c r="S31" s="101"/>
      <c r="T31" s="102"/>
      <c r="U31" s="101"/>
      <c r="V31" s="99"/>
      <c r="W31" s="99"/>
      <c r="X31" s="99"/>
      <c r="Y31" s="99"/>
      <c r="Z31" s="99"/>
      <c r="AA31" s="99"/>
      <c r="AB31" s="99"/>
      <c r="AC31" s="99"/>
      <c r="AD31" s="207"/>
      <c r="AE31" s="207"/>
    </row>
    <row r="32" spans="1:31" s="103" customFormat="1" ht="13.5" customHeight="1">
      <c r="A32" s="99"/>
      <c r="B32" s="100"/>
      <c r="C32" s="99"/>
      <c r="D32" s="101"/>
      <c r="E32" s="101"/>
      <c r="F32" s="125"/>
      <c r="G32" s="101"/>
      <c r="H32" s="101"/>
      <c r="I32" s="101"/>
      <c r="J32" s="102"/>
      <c r="K32" s="101"/>
      <c r="L32" s="102"/>
      <c r="M32" s="101"/>
      <c r="N32" s="102"/>
      <c r="O32" s="123"/>
      <c r="P32" s="101"/>
      <c r="Q32" s="101"/>
      <c r="R32" s="101"/>
      <c r="S32" s="101"/>
      <c r="T32" s="102"/>
      <c r="U32" s="101"/>
      <c r="V32" s="99"/>
      <c r="W32" s="99"/>
      <c r="X32" s="99"/>
      <c r="Y32" s="99"/>
      <c r="Z32" s="99"/>
      <c r="AA32" s="99"/>
      <c r="AB32" s="99"/>
      <c r="AC32" s="99"/>
      <c r="AD32" s="207"/>
      <c r="AE32" s="207"/>
    </row>
    <row r="33" spans="1:31" s="103" customFormat="1" ht="13.5" customHeight="1">
      <c r="A33" s="99"/>
      <c r="B33" s="100"/>
      <c r="C33" s="99"/>
      <c r="D33" s="101"/>
      <c r="E33" s="101"/>
      <c r="F33" s="125"/>
      <c r="G33" s="101"/>
      <c r="H33" s="101"/>
      <c r="I33" s="101"/>
      <c r="J33" s="102"/>
      <c r="K33" s="101"/>
      <c r="L33" s="102"/>
      <c r="M33" s="101"/>
      <c r="N33" s="102"/>
      <c r="O33" s="123"/>
      <c r="P33" s="101"/>
      <c r="Q33" s="101"/>
      <c r="R33" s="101"/>
      <c r="S33" s="101"/>
      <c r="T33" s="102"/>
      <c r="U33" s="101"/>
      <c r="V33" s="99"/>
      <c r="W33" s="99"/>
      <c r="X33" s="99"/>
      <c r="Y33" s="99"/>
      <c r="Z33" s="99"/>
      <c r="AA33" s="99"/>
      <c r="AB33" s="99"/>
      <c r="AC33" s="99"/>
      <c r="AD33" s="207"/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26">
    <sortCondition ref="A8:A26"/>
    <sortCondition ref="B8:B26"/>
    <sortCondition ref="C8:C26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石川県</v>
      </c>
      <c r="B7" s="105" t="str">
        <f>水洗化人口等!B7</f>
        <v>17000</v>
      </c>
      <c r="C7" s="104" t="s">
        <v>199</v>
      </c>
      <c r="D7" s="106">
        <f>SUM(E7,+H7,+K7)</f>
        <v>103758</v>
      </c>
      <c r="E7" s="106">
        <f>SUM(F7:G7)</f>
        <v>0</v>
      </c>
      <c r="F7" s="106">
        <f>SUM(F$8:F$207)</f>
        <v>0</v>
      </c>
      <c r="G7" s="106">
        <f>SUM(G$8:G$207)</f>
        <v>0</v>
      </c>
      <c r="H7" s="106">
        <f>SUM(I7:J7)</f>
        <v>3478</v>
      </c>
      <c r="I7" s="106">
        <f>SUM(I$8:I$207)</f>
        <v>0</v>
      </c>
      <c r="J7" s="106">
        <f>SUM(J$8:J$207)</f>
        <v>3478</v>
      </c>
      <c r="K7" s="106">
        <f>SUM(L7:M7)</f>
        <v>100280</v>
      </c>
      <c r="L7" s="106">
        <f>SUM(L$8:L$207)</f>
        <v>11164</v>
      </c>
      <c r="M7" s="106">
        <f>SUM(M$8:M$207)</f>
        <v>89116</v>
      </c>
      <c r="N7" s="106">
        <f>SUM(O7,+V7,+AC7)</f>
        <v>103759</v>
      </c>
      <c r="O7" s="106">
        <f>SUM(P7:U7)</f>
        <v>11164</v>
      </c>
      <c r="P7" s="106">
        <f t="shared" ref="P7:U7" si="0">SUM(P$8:P$207)</f>
        <v>9714</v>
      </c>
      <c r="Q7" s="106">
        <f t="shared" si="0"/>
        <v>916</v>
      </c>
      <c r="R7" s="106">
        <f t="shared" si="0"/>
        <v>398</v>
      </c>
      <c r="S7" s="106">
        <f t="shared" si="0"/>
        <v>136</v>
      </c>
      <c r="T7" s="106">
        <f t="shared" si="0"/>
        <v>0</v>
      </c>
      <c r="U7" s="106">
        <f t="shared" si="0"/>
        <v>0</v>
      </c>
      <c r="V7" s="106">
        <f>SUM(W7:AB7)</f>
        <v>92594</v>
      </c>
      <c r="W7" s="106">
        <f t="shared" ref="W7:AB7" si="1">SUM(W$8:W$207)</f>
        <v>90544</v>
      </c>
      <c r="X7" s="106">
        <f t="shared" si="1"/>
        <v>0</v>
      </c>
      <c r="Y7" s="106">
        <f t="shared" si="1"/>
        <v>755</v>
      </c>
      <c r="Z7" s="106">
        <f t="shared" si="1"/>
        <v>1295</v>
      </c>
      <c r="AA7" s="106">
        <f t="shared" si="1"/>
        <v>0</v>
      </c>
      <c r="AB7" s="106">
        <f t="shared" si="1"/>
        <v>0</v>
      </c>
      <c r="AC7" s="106">
        <f>SUM(AD7:AE7)</f>
        <v>1</v>
      </c>
      <c r="AD7" s="106">
        <f>SUM(AD$8:AD$207)</f>
        <v>1</v>
      </c>
      <c r="AE7" s="106">
        <f>SUM(AE$8:AE$207)</f>
        <v>0</v>
      </c>
      <c r="AF7" s="106">
        <f>SUM(AG7:AI7)</f>
        <v>1569</v>
      </c>
      <c r="AG7" s="106">
        <f>SUM(AG$8:AG$207)</f>
        <v>1511</v>
      </c>
      <c r="AH7" s="106">
        <f>SUM(AH$8:AH$207)</f>
        <v>0</v>
      </c>
      <c r="AI7" s="106">
        <f>SUM(AI$8:AI$207)</f>
        <v>58</v>
      </c>
      <c r="AJ7" s="106">
        <f>SUM(AK7:AS7)</f>
        <v>2457</v>
      </c>
      <c r="AK7" s="106">
        <f t="shared" ref="AK7:AS7" si="2">SUM(AK$8:AK$207)</f>
        <v>786</v>
      </c>
      <c r="AL7" s="106">
        <f t="shared" si="2"/>
        <v>204</v>
      </c>
      <c r="AM7" s="106">
        <f t="shared" si="2"/>
        <v>248</v>
      </c>
      <c r="AN7" s="106">
        <f t="shared" si="2"/>
        <v>0</v>
      </c>
      <c r="AO7" s="106">
        <f t="shared" si="2"/>
        <v>0</v>
      </c>
      <c r="AP7" s="106">
        <f t="shared" si="2"/>
        <v>549</v>
      </c>
      <c r="AQ7" s="106">
        <f t="shared" si="2"/>
        <v>0</v>
      </c>
      <c r="AR7" s="106">
        <f t="shared" si="2"/>
        <v>0</v>
      </c>
      <c r="AS7" s="106">
        <f t="shared" si="2"/>
        <v>670</v>
      </c>
      <c r="AT7" s="106">
        <f>SUM(AU7:AY7)</f>
        <v>53</v>
      </c>
      <c r="AU7" s="106">
        <f>SUM(AU$8:AU$207)</f>
        <v>44</v>
      </c>
      <c r="AV7" s="106">
        <f>SUM(AV$8:AV$207)</f>
        <v>0</v>
      </c>
      <c r="AW7" s="106">
        <f>SUM(AW$8:AW$207)</f>
        <v>9</v>
      </c>
      <c r="AX7" s="106">
        <f>SUM(AX$8:AX$207)</f>
        <v>0</v>
      </c>
      <c r="AY7" s="106">
        <f>SUM(AY$8:AY$207)</f>
        <v>0</v>
      </c>
      <c r="AZ7" s="106">
        <f>SUM(BA7:BC7)</f>
        <v>1291</v>
      </c>
      <c r="BA7" s="106">
        <f>SUM(BA$8:BA$207)</f>
        <v>204</v>
      </c>
      <c r="BB7" s="106">
        <f>SUM(BB$8:BB$207)</f>
        <v>0</v>
      </c>
      <c r="BC7" s="106">
        <f>SUM(BC$8:BC$207)</f>
        <v>1087</v>
      </c>
    </row>
    <row r="8" spans="1:55" s="103" customFormat="1" ht="13.5" customHeight="1">
      <c r="A8" s="113" t="s">
        <v>37</v>
      </c>
      <c r="B8" s="111" t="s">
        <v>260</v>
      </c>
      <c r="C8" s="99" t="s">
        <v>261</v>
      </c>
      <c r="D8" s="101">
        <f>SUM(E8,+H8,+K8)</f>
        <v>8025</v>
      </c>
      <c r="E8" s="101">
        <f>SUM(F8:G8)</f>
        <v>0</v>
      </c>
      <c r="F8" s="101">
        <v>0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8025</v>
      </c>
      <c r="L8" s="101">
        <v>1287</v>
      </c>
      <c r="M8" s="101">
        <v>6738</v>
      </c>
      <c r="N8" s="101">
        <f>SUM(O8,+V8,+AC8)</f>
        <v>8025</v>
      </c>
      <c r="O8" s="101">
        <f>SUM(P8:U8)</f>
        <v>1287</v>
      </c>
      <c r="P8" s="101">
        <v>1287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6738</v>
      </c>
      <c r="W8" s="101">
        <v>6738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92</v>
      </c>
      <c r="AG8" s="101">
        <v>92</v>
      </c>
      <c r="AH8" s="101">
        <v>0</v>
      </c>
      <c r="AI8" s="101">
        <v>0</v>
      </c>
      <c r="AJ8" s="101">
        <f>SUM(AK8:AS8)</f>
        <v>92</v>
      </c>
      <c r="AK8" s="101">
        <v>0</v>
      </c>
      <c r="AL8" s="101">
        <v>0</v>
      </c>
      <c r="AM8" s="101">
        <v>92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9</v>
      </c>
      <c r="AU8" s="101">
        <v>0</v>
      </c>
      <c r="AV8" s="101">
        <v>0</v>
      </c>
      <c r="AW8" s="101">
        <v>9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37</v>
      </c>
      <c r="B9" s="111" t="s">
        <v>264</v>
      </c>
      <c r="C9" s="99" t="s">
        <v>265</v>
      </c>
      <c r="D9" s="101">
        <f>SUM(E9,+H9,+K9)</f>
        <v>19737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19737</v>
      </c>
      <c r="L9" s="101">
        <v>1876</v>
      </c>
      <c r="M9" s="101">
        <v>17861</v>
      </c>
      <c r="N9" s="101">
        <f>SUM(O9,+V9,+AC9)</f>
        <v>19737</v>
      </c>
      <c r="O9" s="101">
        <f>SUM(P9:U9)</f>
        <v>1876</v>
      </c>
      <c r="P9" s="101">
        <v>1876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17861</v>
      </c>
      <c r="W9" s="101">
        <v>17861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5</v>
      </c>
      <c r="AG9" s="101">
        <v>5</v>
      </c>
      <c r="AH9" s="101">
        <v>0</v>
      </c>
      <c r="AI9" s="101">
        <v>0</v>
      </c>
      <c r="AJ9" s="101">
        <f>SUM(AK9:AS9)</f>
        <v>171</v>
      </c>
      <c r="AK9" s="101">
        <v>171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5</v>
      </c>
      <c r="AU9" s="101">
        <v>5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37</v>
      </c>
      <c r="B10" s="111" t="s">
        <v>266</v>
      </c>
      <c r="C10" s="99" t="s">
        <v>267</v>
      </c>
      <c r="D10" s="101">
        <f>SUM(E10,+H10,+K10)</f>
        <v>14891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14891</v>
      </c>
      <c r="L10" s="101">
        <v>779</v>
      </c>
      <c r="M10" s="101">
        <v>14112</v>
      </c>
      <c r="N10" s="101">
        <f>SUM(O10,+V10,+AC10)</f>
        <v>14891</v>
      </c>
      <c r="O10" s="101">
        <f>SUM(P10:U10)</f>
        <v>779</v>
      </c>
      <c r="P10" s="101">
        <v>779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14112</v>
      </c>
      <c r="W10" s="101">
        <v>14112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87</v>
      </c>
      <c r="AG10" s="101">
        <v>87</v>
      </c>
      <c r="AH10" s="101">
        <v>0</v>
      </c>
      <c r="AI10" s="101">
        <v>0</v>
      </c>
      <c r="AJ10" s="101">
        <f>SUM(AK10:AS10)</f>
        <v>191</v>
      </c>
      <c r="AK10" s="101">
        <v>0</v>
      </c>
      <c r="AL10" s="101">
        <v>104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87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104</v>
      </c>
      <c r="BA10" s="101">
        <v>104</v>
      </c>
      <c r="BB10" s="101">
        <v>0</v>
      </c>
      <c r="BC10" s="101">
        <v>0</v>
      </c>
    </row>
    <row r="11" spans="1:55" s="103" customFormat="1" ht="13.5" customHeight="1">
      <c r="A11" s="113" t="s">
        <v>37</v>
      </c>
      <c r="B11" s="111" t="s">
        <v>268</v>
      </c>
      <c r="C11" s="99" t="s">
        <v>269</v>
      </c>
      <c r="D11" s="101">
        <f>SUM(E11,+H11,+K11)</f>
        <v>8693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8693</v>
      </c>
      <c r="L11" s="101">
        <v>1550</v>
      </c>
      <c r="M11" s="101">
        <v>7143</v>
      </c>
      <c r="N11" s="101">
        <f>SUM(O11,+V11,+AC11)</f>
        <v>8693</v>
      </c>
      <c r="O11" s="101">
        <f>SUM(P11:U11)</f>
        <v>1550</v>
      </c>
      <c r="P11" s="101">
        <v>1550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7143</v>
      </c>
      <c r="W11" s="101">
        <v>7143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111</v>
      </c>
      <c r="AG11" s="101">
        <v>111</v>
      </c>
      <c r="AH11" s="101">
        <v>0</v>
      </c>
      <c r="AI11" s="101">
        <v>0</v>
      </c>
      <c r="AJ11" s="101">
        <f>SUM(AK11:AS11)</f>
        <v>111</v>
      </c>
      <c r="AK11" s="101">
        <v>0</v>
      </c>
      <c r="AL11" s="101">
        <v>0</v>
      </c>
      <c r="AM11" s="101">
        <v>111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37</v>
      </c>
      <c r="B12" s="111" t="s">
        <v>270</v>
      </c>
      <c r="C12" s="99" t="s">
        <v>271</v>
      </c>
      <c r="D12" s="101">
        <f>SUM(E12,+H12,+K12)</f>
        <v>3192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3192</v>
      </c>
      <c r="L12" s="101">
        <v>916</v>
      </c>
      <c r="M12" s="101">
        <v>2276</v>
      </c>
      <c r="N12" s="101">
        <f>SUM(O12,+V12,+AC12)</f>
        <v>3192</v>
      </c>
      <c r="O12" s="101">
        <f>SUM(P12:U12)</f>
        <v>916</v>
      </c>
      <c r="P12" s="101">
        <v>0</v>
      </c>
      <c r="Q12" s="101">
        <v>916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2276</v>
      </c>
      <c r="W12" s="101">
        <v>2276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0</v>
      </c>
      <c r="AG12" s="101">
        <v>0</v>
      </c>
      <c r="AH12" s="101">
        <v>0</v>
      </c>
      <c r="AI12" s="101">
        <v>0</v>
      </c>
      <c r="AJ12" s="101">
        <f>SUM(AK12:AS12)</f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37</v>
      </c>
      <c r="B13" s="111" t="s">
        <v>272</v>
      </c>
      <c r="C13" s="99" t="s">
        <v>273</v>
      </c>
      <c r="D13" s="101">
        <f>SUM(E13,+H13,+K13)</f>
        <v>14196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14196</v>
      </c>
      <c r="L13" s="101">
        <v>441</v>
      </c>
      <c r="M13" s="101">
        <v>13755</v>
      </c>
      <c r="N13" s="101">
        <f>SUM(O13,+V13,+AC13)</f>
        <v>14196</v>
      </c>
      <c r="O13" s="101">
        <f>SUM(P13:U13)</f>
        <v>441</v>
      </c>
      <c r="P13" s="101">
        <v>441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13755</v>
      </c>
      <c r="W13" s="101">
        <v>13755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83</v>
      </c>
      <c r="AG13" s="101">
        <v>83</v>
      </c>
      <c r="AH13" s="101">
        <v>0</v>
      </c>
      <c r="AI13" s="101">
        <v>0</v>
      </c>
      <c r="AJ13" s="101">
        <f>SUM(AK13:AS13)</f>
        <v>183</v>
      </c>
      <c r="AK13" s="101">
        <v>0</v>
      </c>
      <c r="AL13" s="101">
        <v>100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83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100</v>
      </c>
      <c r="BA13" s="101">
        <v>100</v>
      </c>
      <c r="BB13" s="101">
        <v>0</v>
      </c>
      <c r="BC13" s="101">
        <v>0</v>
      </c>
    </row>
    <row r="14" spans="1:55" s="103" customFormat="1" ht="13.5" customHeight="1">
      <c r="A14" s="113" t="s">
        <v>37</v>
      </c>
      <c r="B14" s="111" t="s">
        <v>274</v>
      </c>
      <c r="C14" s="99" t="s">
        <v>275</v>
      </c>
      <c r="D14" s="101">
        <f>SUM(E14,+H14,+K14)</f>
        <v>2919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2919</v>
      </c>
      <c r="L14" s="101">
        <v>121</v>
      </c>
      <c r="M14" s="101">
        <v>2798</v>
      </c>
      <c r="N14" s="101">
        <f>SUM(O14,+V14,+AC14)</f>
        <v>2919</v>
      </c>
      <c r="O14" s="101">
        <f>SUM(P14:U14)</f>
        <v>121</v>
      </c>
      <c r="P14" s="101">
        <v>121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2798</v>
      </c>
      <c r="W14" s="101">
        <v>2798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8</v>
      </c>
      <c r="AG14" s="101">
        <v>8</v>
      </c>
      <c r="AH14" s="101">
        <v>0</v>
      </c>
      <c r="AI14" s="101">
        <v>0</v>
      </c>
      <c r="AJ14" s="101">
        <f>SUM(AK14:AS14)</f>
        <v>99</v>
      </c>
      <c r="AK14" s="101">
        <v>99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8</v>
      </c>
      <c r="AU14" s="101">
        <v>8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37</v>
      </c>
      <c r="B15" s="111" t="s">
        <v>276</v>
      </c>
      <c r="C15" s="99" t="s">
        <v>277</v>
      </c>
      <c r="D15" s="101">
        <f>SUM(E15,+H15,+K15)</f>
        <v>2441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2441</v>
      </c>
      <c r="L15" s="101">
        <v>356</v>
      </c>
      <c r="M15" s="101">
        <v>2085</v>
      </c>
      <c r="N15" s="101">
        <f>SUM(O15,+V15,+AC15)</f>
        <v>2441</v>
      </c>
      <c r="O15" s="101">
        <f>SUM(P15:U15)</f>
        <v>356</v>
      </c>
      <c r="P15" s="101">
        <v>356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2085</v>
      </c>
      <c r="W15" s="101">
        <v>2085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230</v>
      </c>
      <c r="AG15" s="101">
        <v>230</v>
      </c>
      <c r="AH15" s="101">
        <v>0</v>
      </c>
      <c r="AI15" s="101">
        <v>0</v>
      </c>
      <c r="AJ15" s="101">
        <f>SUM(AK15:AS15)</f>
        <v>230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230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37</v>
      </c>
      <c r="B16" s="111" t="s">
        <v>278</v>
      </c>
      <c r="C16" s="99" t="s">
        <v>279</v>
      </c>
      <c r="D16" s="101">
        <f>SUM(E16,+H16,+K16)</f>
        <v>7166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7166</v>
      </c>
      <c r="L16" s="101">
        <v>935</v>
      </c>
      <c r="M16" s="101">
        <v>6231</v>
      </c>
      <c r="N16" s="101">
        <f>SUM(O16,+V16,+AC16)</f>
        <v>7166</v>
      </c>
      <c r="O16" s="101">
        <f>SUM(P16:U16)</f>
        <v>935</v>
      </c>
      <c r="P16" s="101">
        <v>935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6231</v>
      </c>
      <c r="W16" s="101">
        <v>6231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283</v>
      </c>
      <c r="AG16" s="101">
        <v>283</v>
      </c>
      <c r="AH16" s="101">
        <v>0</v>
      </c>
      <c r="AI16" s="101">
        <v>0</v>
      </c>
      <c r="AJ16" s="101">
        <f>SUM(AK16:AS16)</f>
        <v>393</v>
      </c>
      <c r="AK16" s="101">
        <v>114</v>
      </c>
      <c r="AL16" s="101">
        <v>0</v>
      </c>
      <c r="AM16" s="101">
        <v>34</v>
      </c>
      <c r="AN16" s="101">
        <v>0</v>
      </c>
      <c r="AO16" s="101">
        <v>0</v>
      </c>
      <c r="AP16" s="101">
        <v>43</v>
      </c>
      <c r="AQ16" s="101">
        <v>0</v>
      </c>
      <c r="AR16" s="101">
        <v>0</v>
      </c>
      <c r="AS16" s="101">
        <v>202</v>
      </c>
      <c r="AT16" s="101">
        <f>SUM(AU16:AY16)</f>
        <v>4</v>
      </c>
      <c r="AU16" s="101">
        <v>4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37</v>
      </c>
      <c r="B17" s="111" t="s">
        <v>280</v>
      </c>
      <c r="C17" s="99" t="s">
        <v>281</v>
      </c>
      <c r="D17" s="101">
        <f>SUM(E17,+H17,+K17)</f>
        <v>2495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2495</v>
      </c>
      <c r="L17" s="101">
        <v>466</v>
      </c>
      <c r="M17" s="101">
        <v>2029</v>
      </c>
      <c r="N17" s="101">
        <f>SUM(O17,+V17,+AC17)</f>
        <v>2495</v>
      </c>
      <c r="O17" s="101">
        <f>SUM(P17:U17)</f>
        <v>466</v>
      </c>
      <c r="P17" s="101">
        <v>466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2029</v>
      </c>
      <c r="W17" s="101">
        <v>2029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3</v>
      </c>
      <c r="AG17" s="101">
        <v>3</v>
      </c>
      <c r="AH17" s="101">
        <v>0</v>
      </c>
      <c r="AI17" s="101">
        <v>0</v>
      </c>
      <c r="AJ17" s="101">
        <f>SUM(AK17:AS17)</f>
        <v>97</v>
      </c>
      <c r="AK17" s="101">
        <v>97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3</v>
      </c>
      <c r="AU17" s="101">
        <v>3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37</v>
      </c>
      <c r="B18" s="111" t="s">
        <v>282</v>
      </c>
      <c r="C18" s="99" t="s">
        <v>283</v>
      </c>
      <c r="D18" s="101">
        <f>SUM(E18,+H18,+K18)</f>
        <v>1452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1452</v>
      </c>
      <c r="L18" s="101">
        <v>200</v>
      </c>
      <c r="M18" s="101">
        <v>1252</v>
      </c>
      <c r="N18" s="101">
        <f>SUM(O18,+V18,+AC18)</f>
        <v>1452</v>
      </c>
      <c r="O18" s="101">
        <f>SUM(P18:U18)</f>
        <v>200</v>
      </c>
      <c r="P18" s="101">
        <v>200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1252</v>
      </c>
      <c r="W18" s="101">
        <v>1252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95</v>
      </c>
      <c r="AG18" s="101">
        <v>95</v>
      </c>
      <c r="AH18" s="101">
        <v>0</v>
      </c>
      <c r="AI18" s="101">
        <v>0</v>
      </c>
      <c r="AJ18" s="101">
        <f>SUM(AK18:AS18)</f>
        <v>95</v>
      </c>
      <c r="AK18" s="101">
        <v>0</v>
      </c>
      <c r="AL18" s="101">
        <v>0</v>
      </c>
      <c r="AM18" s="101">
        <v>11</v>
      </c>
      <c r="AN18" s="101">
        <v>0</v>
      </c>
      <c r="AO18" s="101">
        <v>0</v>
      </c>
      <c r="AP18" s="101">
        <v>15</v>
      </c>
      <c r="AQ18" s="101">
        <v>0</v>
      </c>
      <c r="AR18" s="101">
        <v>0</v>
      </c>
      <c r="AS18" s="101">
        <v>69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37</v>
      </c>
      <c r="B19" s="111" t="s">
        <v>284</v>
      </c>
      <c r="C19" s="99" t="s">
        <v>285</v>
      </c>
      <c r="D19" s="101">
        <f>SUM(E19,+H19,+K19)</f>
        <v>1055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1055</v>
      </c>
      <c r="L19" s="101">
        <v>42</v>
      </c>
      <c r="M19" s="101">
        <v>1013</v>
      </c>
      <c r="N19" s="101">
        <f>SUM(O19,+V19,+AC19)</f>
        <v>1055</v>
      </c>
      <c r="O19" s="101">
        <f>SUM(P19:U19)</f>
        <v>42</v>
      </c>
      <c r="P19" s="101">
        <v>42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1013</v>
      </c>
      <c r="W19" s="101">
        <v>1013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2</v>
      </c>
      <c r="AG19" s="101">
        <v>2</v>
      </c>
      <c r="AH19" s="101">
        <v>0</v>
      </c>
      <c r="AI19" s="101">
        <v>0</v>
      </c>
      <c r="AJ19" s="101">
        <f>SUM(AK19:AS19)</f>
        <v>41</v>
      </c>
      <c r="AK19" s="101">
        <v>41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2</v>
      </c>
      <c r="AU19" s="101">
        <v>2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37</v>
      </c>
      <c r="B20" s="111" t="s">
        <v>286</v>
      </c>
      <c r="C20" s="99" t="s">
        <v>287</v>
      </c>
      <c r="D20" s="101">
        <f>SUM(E20,+H20,+K20)</f>
        <v>1970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1970</v>
      </c>
      <c r="L20" s="101">
        <v>283</v>
      </c>
      <c r="M20" s="101">
        <v>1687</v>
      </c>
      <c r="N20" s="101">
        <f>SUM(O20,+V20,+AC20)</f>
        <v>1970</v>
      </c>
      <c r="O20" s="101">
        <f>SUM(P20:U20)</f>
        <v>283</v>
      </c>
      <c r="P20" s="101">
        <v>283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1687</v>
      </c>
      <c r="W20" s="101">
        <v>1687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186</v>
      </c>
      <c r="AG20" s="101">
        <v>186</v>
      </c>
      <c r="AH20" s="101">
        <v>0</v>
      </c>
      <c r="AI20" s="101">
        <v>0</v>
      </c>
      <c r="AJ20" s="101">
        <f>SUM(AK20:AS20)</f>
        <v>186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186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37</v>
      </c>
      <c r="B21" s="111" t="s">
        <v>288</v>
      </c>
      <c r="C21" s="99" t="s">
        <v>289</v>
      </c>
      <c r="D21" s="101">
        <f>SUM(E21,+H21,+K21)</f>
        <v>791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791</v>
      </c>
      <c r="L21" s="101">
        <v>26</v>
      </c>
      <c r="M21" s="101">
        <v>765</v>
      </c>
      <c r="N21" s="101">
        <f>SUM(O21,+V21,+AC21)</f>
        <v>791</v>
      </c>
      <c r="O21" s="101">
        <f>SUM(P21:U21)</f>
        <v>26</v>
      </c>
      <c r="P21" s="101">
        <v>26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765</v>
      </c>
      <c r="W21" s="101">
        <v>765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75</v>
      </c>
      <c r="AG21" s="101">
        <v>75</v>
      </c>
      <c r="AH21" s="101">
        <v>0</v>
      </c>
      <c r="AI21" s="101">
        <v>0</v>
      </c>
      <c r="AJ21" s="101">
        <f>SUM(AK21:AS21)</f>
        <v>75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75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37</v>
      </c>
      <c r="B22" s="111" t="s">
        <v>290</v>
      </c>
      <c r="C22" s="99" t="s">
        <v>291</v>
      </c>
      <c r="D22" s="101">
        <f>SUM(E22,+H22,+K22)</f>
        <v>5894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5894</v>
      </c>
      <c r="L22" s="101">
        <v>387</v>
      </c>
      <c r="M22" s="101">
        <v>5507</v>
      </c>
      <c r="N22" s="101">
        <f>SUM(O22,+V22,+AC22)</f>
        <v>5894</v>
      </c>
      <c r="O22" s="101">
        <f>SUM(P22:U22)</f>
        <v>387</v>
      </c>
      <c r="P22" s="101">
        <v>387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5507</v>
      </c>
      <c r="W22" s="101">
        <v>5507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17</v>
      </c>
      <c r="AG22" s="101">
        <v>17</v>
      </c>
      <c r="AH22" s="101">
        <v>0</v>
      </c>
      <c r="AI22" s="101">
        <v>0</v>
      </c>
      <c r="AJ22" s="101">
        <f>SUM(AK22:AS22)</f>
        <v>200</v>
      </c>
      <c r="AK22" s="101">
        <v>200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17</v>
      </c>
      <c r="AU22" s="101">
        <v>17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37</v>
      </c>
      <c r="B23" s="111" t="s">
        <v>292</v>
      </c>
      <c r="C23" s="99" t="s">
        <v>293</v>
      </c>
      <c r="D23" s="101">
        <f>SUM(E23,+H23,+K23)</f>
        <v>1871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1871</v>
      </c>
      <c r="L23" s="101">
        <v>57</v>
      </c>
      <c r="M23" s="101">
        <v>1814</v>
      </c>
      <c r="N23" s="101">
        <f>SUM(O23,+V23,+AC23)</f>
        <v>1872</v>
      </c>
      <c r="O23" s="101">
        <f>SUM(P23:U23)</f>
        <v>57</v>
      </c>
      <c r="P23" s="101">
        <v>57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1814</v>
      </c>
      <c r="W23" s="101">
        <v>1814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1</v>
      </c>
      <c r="AD23" s="101">
        <v>1</v>
      </c>
      <c r="AE23" s="101">
        <v>0</v>
      </c>
      <c r="AF23" s="101">
        <f>SUM(AG23:AI23)</f>
        <v>5</v>
      </c>
      <c r="AG23" s="101">
        <v>5</v>
      </c>
      <c r="AH23" s="101">
        <v>0</v>
      </c>
      <c r="AI23" s="101">
        <v>0</v>
      </c>
      <c r="AJ23" s="101">
        <f>SUM(AK23:AS23)</f>
        <v>64</v>
      </c>
      <c r="AK23" s="101">
        <v>64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5</v>
      </c>
      <c r="AU23" s="101">
        <v>5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37</v>
      </c>
      <c r="B24" s="111" t="s">
        <v>294</v>
      </c>
      <c r="C24" s="99" t="s">
        <v>295</v>
      </c>
      <c r="D24" s="101">
        <f>SUM(E24,+H24,+K24)</f>
        <v>1153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1153</v>
      </c>
      <c r="L24" s="101">
        <v>398</v>
      </c>
      <c r="M24" s="101">
        <v>755</v>
      </c>
      <c r="N24" s="101">
        <f>SUM(O24,+V24,+AC24)</f>
        <v>1153</v>
      </c>
      <c r="O24" s="101">
        <f>SUM(P24:U24)</f>
        <v>398</v>
      </c>
      <c r="P24" s="101">
        <v>0</v>
      </c>
      <c r="Q24" s="101">
        <v>0</v>
      </c>
      <c r="R24" s="101">
        <v>398</v>
      </c>
      <c r="S24" s="101">
        <v>0</v>
      </c>
      <c r="T24" s="101">
        <v>0</v>
      </c>
      <c r="U24" s="101">
        <v>0</v>
      </c>
      <c r="V24" s="101">
        <f>SUM(W24:AB24)</f>
        <v>755</v>
      </c>
      <c r="W24" s="101">
        <v>0</v>
      </c>
      <c r="X24" s="101">
        <v>0</v>
      </c>
      <c r="Y24" s="101">
        <v>755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58</v>
      </c>
      <c r="AG24" s="101">
        <v>0</v>
      </c>
      <c r="AH24" s="101">
        <v>0</v>
      </c>
      <c r="AI24" s="101">
        <v>58</v>
      </c>
      <c r="AJ24" s="101">
        <f>SUM(AK24:AS24)</f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1087</v>
      </c>
      <c r="BA24" s="101">
        <v>0</v>
      </c>
      <c r="BB24" s="101">
        <v>0</v>
      </c>
      <c r="BC24" s="101">
        <v>1087</v>
      </c>
    </row>
    <row r="25" spans="1:55" s="103" customFormat="1" ht="13.5" customHeight="1">
      <c r="A25" s="113" t="s">
        <v>37</v>
      </c>
      <c r="B25" s="111" t="s">
        <v>296</v>
      </c>
      <c r="C25" s="99" t="s">
        <v>297</v>
      </c>
      <c r="D25" s="101">
        <f>SUM(E25,+H25,+K25)</f>
        <v>1431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1431</v>
      </c>
      <c r="L25" s="101">
        <v>136</v>
      </c>
      <c r="M25" s="101">
        <v>1295</v>
      </c>
      <c r="N25" s="101">
        <f>SUM(O25,+V25,+AC25)</f>
        <v>1431</v>
      </c>
      <c r="O25" s="101">
        <f>SUM(P25:U25)</f>
        <v>136</v>
      </c>
      <c r="P25" s="101">
        <v>0</v>
      </c>
      <c r="Q25" s="101">
        <v>0</v>
      </c>
      <c r="R25" s="101">
        <v>0</v>
      </c>
      <c r="S25" s="101">
        <v>136</v>
      </c>
      <c r="T25" s="101">
        <v>0</v>
      </c>
      <c r="U25" s="101">
        <v>0</v>
      </c>
      <c r="V25" s="101">
        <f>SUM(W25:AB25)</f>
        <v>1295</v>
      </c>
      <c r="W25" s="101">
        <v>0</v>
      </c>
      <c r="X25" s="101">
        <v>0</v>
      </c>
      <c r="Y25" s="101">
        <v>0</v>
      </c>
      <c r="Z25" s="101">
        <v>1295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0</v>
      </c>
      <c r="AG25" s="101">
        <v>0</v>
      </c>
      <c r="AH25" s="101">
        <v>0</v>
      </c>
      <c r="AI25" s="101">
        <v>0</v>
      </c>
      <c r="AJ25" s="101">
        <f>SUM(AK25:AS25)</f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37</v>
      </c>
      <c r="B26" s="111" t="s">
        <v>298</v>
      </c>
      <c r="C26" s="99" t="s">
        <v>299</v>
      </c>
      <c r="D26" s="101">
        <f>SUM(E26,+H26,+K26)</f>
        <v>4386</v>
      </c>
      <c r="E26" s="101">
        <f>SUM(F26:G26)</f>
        <v>0</v>
      </c>
      <c r="F26" s="101">
        <v>0</v>
      </c>
      <c r="G26" s="101">
        <v>0</v>
      </c>
      <c r="H26" s="101">
        <f>SUM(I26:J26)</f>
        <v>3478</v>
      </c>
      <c r="I26" s="101">
        <v>0</v>
      </c>
      <c r="J26" s="101">
        <v>3478</v>
      </c>
      <c r="K26" s="101">
        <f>SUM(L26:M26)</f>
        <v>908</v>
      </c>
      <c r="L26" s="101">
        <v>908</v>
      </c>
      <c r="M26" s="101">
        <v>0</v>
      </c>
      <c r="N26" s="101">
        <f>SUM(O26,+V26,+AC26)</f>
        <v>4386</v>
      </c>
      <c r="O26" s="101">
        <f>SUM(P26:U26)</f>
        <v>908</v>
      </c>
      <c r="P26" s="101">
        <v>908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3478</v>
      </c>
      <c r="W26" s="101">
        <v>3478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229</v>
      </c>
      <c r="AG26" s="101">
        <v>229</v>
      </c>
      <c r="AH26" s="101">
        <v>0</v>
      </c>
      <c r="AI26" s="101">
        <v>0</v>
      </c>
      <c r="AJ26" s="101">
        <f>SUM(AK26:AS26)</f>
        <v>229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229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/>
      <c r="B27" s="111"/>
      <c r="C27" s="99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</row>
    <row r="28" spans="1:55" s="103" customFormat="1" ht="13.5" customHeight="1">
      <c r="A28" s="113"/>
      <c r="B28" s="111"/>
      <c r="C28" s="99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</row>
    <row r="29" spans="1:55" s="103" customFormat="1" ht="13.5" customHeight="1">
      <c r="A29" s="113"/>
      <c r="B29" s="111"/>
      <c r="C29" s="99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</row>
    <row r="30" spans="1:55" s="103" customFormat="1" ht="13.5" customHeight="1">
      <c r="A30" s="113"/>
      <c r="B30" s="111"/>
      <c r="C30" s="99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</row>
    <row r="31" spans="1:55" s="103" customFormat="1" ht="13.5" customHeight="1">
      <c r="A31" s="113"/>
      <c r="B31" s="111"/>
      <c r="C31" s="99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</row>
    <row r="32" spans="1:55" s="103" customFormat="1" ht="13.5" customHeight="1">
      <c r="A32" s="113"/>
      <c r="B32" s="111"/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</row>
    <row r="33" spans="1:55" s="103" customFormat="1" ht="13.5" customHeight="1">
      <c r="A33" s="113"/>
      <c r="B33" s="111"/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17000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17201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17202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17203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17204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17205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17206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17207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17209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17210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17211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17212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17324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17361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17365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17384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17386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17407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17461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17463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>
        <f>+水洗化人口等!B27</f>
        <v>0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>
        <f>+水洗化人口等!B28</f>
        <v>0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>
        <f>+水洗化人口等!B29</f>
        <v>0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>
        <f>+水洗化人口等!B30</f>
        <v>0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>
        <f>+水洗化人口等!B31</f>
        <v>0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>
        <f>+水洗化人口等!B32</f>
        <v>0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>
        <f>+水洗化人口等!B33</f>
        <v>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2022-12-13T00:03:25Z</dcterms:modified>
</cp:coreProperties>
</file>