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6富山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水洗化人口等!$A$6:$AD$21</definedName>
    <definedName name="_xlnm.Print_Area" localSheetId="2">し尿集計結果!$A$1:$M$37</definedName>
    <definedName name="_xlnm.Print_Area" localSheetId="1">し尿処理状況!$2:$22</definedName>
    <definedName name="_xlnm.Print_Area" localSheetId="0">水洗化人口等!$2:$22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C8" i="2"/>
  <c r="N8" i="2" s="1"/>
  <c r="AC9" i="2"/>
  <c r="AC10" i="2"/>
  <c r="AC11" i="2"/>
  <c r="AC12" i="2"/>
  <c r="N12" i="2" s="1"/>
  <c r="AC13" i="2"/>
  <c r="AC14" i="2"/>
  <c r="N14" i="2" s="1"/>
  <c r="AC15" i="2"/>
  <c r="AC16" i="2"/>
  <c r="AC17" i="2"/>
  <c r="AC18" i="2"/>
  <c r="N18" i="2" s="1"/>
  <c r="AC19" i="2"/>
  <c r="AC20" i="2"/>
  <c r="N20" i="2" s="1"/>
  <c r="AC21" i="2"/>
  <c r="AC2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9" i="2"/>
  <c r="N10" i="2"/>
  <c r="N11" i="2"/>
  <c r="N13" i="2"/>
  <c r="N15" i="2"/>
  <c r="N16" i="2"/>
  <c r="N17" i="2"/>
  <c r="N19" i="2"/>
  <c r="N21" i="2"/>
  <c r="N22" i="2"/>
  <c r="K8" i="2"/>
  <c r="D8" i="2" s="1"/>
  <c r="K9" i="2"/>
  <c r="K10" i="2"/>
  <c r="K11" i="2"/>
  <c r="K12" i="2"/>
  <c r="D12" i="2" s="1"/>
  <c r="K13" i="2"/>
  <c r="K14" i="2"/>
  <c r="D14" i="2" s="1"/>
  <c r="K15" i="2"/>
  <c r="K16" i="2"/>
  <c r="K17" i="2"/>
  <c r="K18" i="2"/>
  <c r="D18" i="2" s="1"/>
  <c r="K19" i="2"/>
  <c r="K20" i="2"/>
  <c r="D20" i="2" s="1"/>
  <c r="K21" i="2"/>
  <c r="K2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9" i="2"/>
  <c r="D10" i="2"/>
  <c r="D11" i="2"/>
  <c r="D13" i="2"/>
  <c r="D15" i="2"/>
  <c r="D16" i="2"/>
  <c r="D17" i="2"/>
  <c r="D19" i="2"/>
  <c r="D21" i="2"/>
  <c r="D22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I8" i="1"/>
  <c r="I9" i="1"/>
  <c r="D9" i="1" s="1"/>
  <c r="I10" i="1"/>
  <c r="I11" i="1"/>
  <c r="D11" i="1" s="1"/>
  <c r="I12" i="1"/>
  <c r="I13" i="1"/>
  <c r="I14" i="1"/>
  <c r="I15" i="1"/>
  <c r="D15" i="1" s="1"/>
  <c r="I16" i="1"/>
  <c r="I17" i="1"/>
  <c r="D17" i="1" s="1"/>
  <c r="I18" i="1"/>
  <c r="I19" i="1"/>
  <c r="I20" i="1"/>
  <c r="I21" i="1"/>
  <c r="D21" i="1" s="1"/>
  <c r="I2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8" i="1"/>
  <c r="N8" i="1" s="1"/>
  <c r="D10" i="1"/>
  <c r="T10" i="1" s="1"/>
  <c r="D12" i="1"/>
  <c r="L12" i="1" s="1"/>
  <c r="D13" i="1"/>
  <c r="L13" i="1" s="1"/>
  <c r="D14" i="1"/>
  <c r="J14" i="1" s="1"/>
  <c r="D16" i="1"/>
  <c r="T16" i="1" s="1"/>
  <c r="D18" i="1"/>
  <c r="L18" i="1" s="1"/>
  <c r="D19" i="1"/>
  <c r="L19" i="1" s="1"/>
  <c r="D20" i="1"/>
  <c r="T20" i="1" s="1"/>
  <c r="D22" i="1"/>
  <c r="T22" i="1" s="1"/>
  <c r="L17" i="1" l="1"/>
  <c r="T17" i="1"/>
  <c r="N17" i="1"/>
  <c r="J17" i="1"/>
  <c r="F17" i="1"/>
  <c r="T11" i="1"/>
  <c r="N11" i="1"/>
  <c r="J11" i="1"/>
  <c r="F11" i="1"/>
  <c r="L11" i="1"/>
  <c r="T21" i="1"/>
  <c r="N21" i="1"/>
  <c r="J21" i="1"/>
  <c r="F21" i="1"/>
  <c r="L21" i="1"/>
  <c r="T15" i="1"/>
  <c r="N15" i="1"/>
  <c r="J15" i="1"/>
  <c r="F15" i="1"/>
  <c r="L15" i="1"/>
  <c r="T9" i="1"/>
  <c r="N9" i="1"/>
  <c r="J9" i="1"/>
  <c r="F9" i="1"/>
  <c r="L9" i="1"/>
  <c r="F20" i="1"/>
  <c r="F8" i="1"/>
  <c r="J20" i="1"/>
  <c r="J8" i="1"/>
  <c r="N14" i="1"/>
  <c r="T14" i="1"/>
  <c r="T8" i="1"/>
  <c r="F19" i="1"/>
  <c r="F13" i="1"/>
  <c r="J19" i="1"/>
  <c r="J13" i="1"/>
  <c r="L22" i="1"/>
  <c r="L16" i="1"/>
  <c r="L10" i="1"/>
  <c r="N19" i="1"/>
  <c r="N13" i="1"/>
  <c r="T19" i="1"/>
  <c r="T13" i="1"/>
  <c r="F14" i="1"/>
  <c r="F12" i="1"/>
  <c r="N18" i="1"/>
  <c r="T12" i="1"/>
  <c r="L20" i="1"/>
  <c r="L14" i="1"/>
  <c r="L8" i="1"/>
  <c r="F18" i="1"/>
  <c r="J18" i="1"/>
  <c r="N12" i="1"/>
  <c r="F22" i="1"/>
  <c r="F16" i="1"/>
  <c r="F10" i="1"/>
  <c r="J22" i="1"/>
  <c r="J16" i="1"/>
  <c r="J10" i="1"/>
  <c r="N22" i="1"/>
  <c r="N16" i="1"/>
  <c r="N10" i="1"/>
  <c r="J12" i="1"/>
  <c r="T18" i="1"/>
  <c r="N2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1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<sst xmlns="http://schemas.openxmlformats.org/spreadsheetml/2006/main" count="629" uniqueCount="292">
  <si>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</si>
  <si>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</si>
  <si>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</si>
  <si>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</si>
  <si>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</si>
  <si>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</si>
  <si>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</si>
  <si>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</si>
  <si>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</si>
  <si>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</si>
  <si>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</si>
  <si>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</si>
  <si>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</si>
  <si>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</si>
  <si>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</si>
  <si>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</si>
  <si>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</si>
  <si>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</si>
  <si>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</si>
  <si>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</si>
  <si>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</si>
  <si>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</si>
  <si>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</si>
  <si>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</si>
  <si>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</si>
  <si>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</si>
  <si>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</si>
  <si>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</si>
  <si>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</si>
  <si>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</si>
  <si>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</si>
  <si>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</si>
  <si>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</si>
  <si>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</si>
  <si>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</si>
  <si>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</si>
  <si>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</si>
  <si>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</si>
  <si>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</si>
  <si>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</si>
  <si>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</si>
  <si>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</si>
  <si>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</si>
  <si>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</si>
  <si>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</si>
  <si>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</si>
  <si>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</si>
  <si>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</si>
  <si>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</si>
  <si>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</si>
  <si>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</si>
  <si>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</si>
  <si>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</si>
  <si>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</si>
  <si>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</si>
  <si>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</si>
  <si>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</si>
  <si>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</si>
  <si>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</si>
  <si>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</si>
  <si>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</si>
  <si>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</si>
  <si>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</si>
  <si>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</si>
  <si>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</si>
  <si>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</si>
  <si>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</si>
  <si>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</si>
  <si>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</si>
  <si>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</si>
  <si>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</si>
  <si>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</si>
  <si>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</si>
  <si>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</si>
  <si>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</si>
  <si>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</si>
  <si>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</si>
  <si>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</si>
  <si>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</si>
  <si>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</si>
  <si>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</si>
  <si>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</si>
  <si>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</si>
  <si>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</si>
  <si>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</si>
  <si>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</si>
  <si>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</si>
  <si>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</si>
  <si>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</si>
  <si>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</si>
  <si>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</si>
  <si>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</si>
  <si>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</si>
  <si>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</si>
  <si>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</si>
  <si>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</si>
  <si>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</si>
  <si>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</si>
  <si>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</si>
  <si>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</si>
  <si>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</si>
  <si>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</si>
  <si>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</si>
  <si>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</si>
  <si>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</si>
  <si>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</si>
  <si>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</si>
  <si>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</si>
  <si>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</si>
  <si>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</si>
  <si>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</si>
  <si>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</si>
  <si>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</si>
  <si>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</si>
  <si>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</si>
  <si>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</si>
  <si>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</si>
  <si>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</si>
  <si>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</si>
  <si>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</si>
  <si>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</si>
  <si>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</si>
  <si>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</si>
  <si>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</si>
  <si>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</si>
  <si>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</si>
  <si>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</si>
  <si>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</si>
  <si>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</si>
  <si>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</si>
  <si>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</si>
  <si>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</si>
  <si>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</si>
  <si>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</si>
  <si>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</si>
  <si>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</si>
  <si>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</si>
  <si>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</si>
  <si>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</si>
  <si>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</si>
  <si>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</si>
  <si>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</si>
  <si>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</si>
  <si>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</si>
  <si>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</si>
  <si>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</si>
  <si>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</si>
  <si>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</si>
  <si>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</si>
  <si>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</si>
  <si>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</si>
  <si>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</si>
  <si>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</si>
  <si>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</si>
  <si>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</si>
  <si>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</si>
  <si>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</si>
  <si>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</si>
  <si>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</si>
  <si>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</si>
  <si>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</si>
  <si>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</si>
  <si>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</si>
  <si>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</si>
  <si>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</si>
  <si>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</si>
  <si>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</si>
  <si>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</si>
  <si>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</si>
  <si>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</si>
  <si>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</si>
  <si>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</si>
  <si>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</si>
  <si>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</si>
  <si>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</si>
  <si>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</si>
  <si>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</si>
  <si>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</si>
  <si>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</si>
  <si>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</si>
  <si>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</si>
  <si>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</si>
  <si>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</si>
  <si>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</si>
  <si>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</si>
  <si>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</si>
  <si>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</si>
  <si>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</si>
  <si>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</si>
  <si>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</si>
  <si>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</si>
  <si>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</si>
  <si>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</si>
  <si>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</si>
  <si>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</si>
  <si>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</si>
  <si>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</si>
  <si>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</si>
  <si>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</si>
  <si>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</si>
  <si>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</si>
  <si>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</si>
  <si>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</si>
  <si>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</si>
  <si>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</si>
  <si>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</si>
  <si>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</si>
  <si>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</si>
  <si>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</si>
  <si>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</si>
  <si>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</si>
  <si>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</si>
  <si>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</si>
  <si>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</si>
  <si>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</si>
  <si>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</si>
  <si>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</si>
  <si>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</si>
  <si>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</si>
  <si>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</si>
  <si>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</si>
  <si>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</si>
  <si>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</si>
  <si>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</si>
  <si>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</si>
  <si>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</si>
  <si>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</si>
  <si>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</si>
  <si>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</si>
  <si>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</si>
  <si>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</si>
  <si>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</si>
  <si>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</si>
  <si>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</si>
  <si>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</si>
  <si>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</si>
  <si>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</si>
  <si>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</si>
  <si>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</si>
  <si>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</si>
  <si>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</si>
  <si>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</si>
  <si>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</si>
  <si>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</si>
  <si>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</si>
  <si>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</si>
  <si>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</si>
  <si>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</si>
  <si>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</si>
  <si>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</si>
  <si>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</si>
  <si>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</si>
  <si>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</si>
  <si>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</si>
  <si>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</si>
  <si>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</si>
  <si>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</si>
  <si>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16000</t>
  </si>
  <si>
    <t>水洗化人口等（令和3年度実績）</t>
    <phoneticPr fontId="3"/>
  </si>
  <si>
    <t>し尿処理の状況（令和3年度実績）</t>
    <phoneticPr fontId="3"/>
  </si>
  <si>
    <t>16201</t>
  </si>
  <si>
    <t>富山市</t>
  </si>
  <si>
    <t/>
  </si>
  <si>
    <t>○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</si>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</sst>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38</v>
      </c>
      <c r="B7" s="127" t="s">
        <v>257</v>
      </c>
      <c r="C7" s="107" t="s">
        <v>199</v>
      </c>
      <c r="D7" s="108">
        <f>+SUM(E7,+I7)</f>
        <v>1038997</v>
      </c>
      <c r="E7" s="108">
        <f>+SUM(G7+H7)</f>
        <v>28627</v>
      </c>
      <c r="F7" s="109">
        <f>IF(D7&gt;0,E7/D7*100,"-")</f>
        <v>2.7552533837922533</v>
      </c>
      <c r="G7" s="108">
        <f>SUM(G$8:G$207)</f>
        <v>28627</v>
      </c>
      <c r="H7" s="108">
        <f>SUM(H$8:H$207)</f>
        <v>0</v>
      </c>
      <c r="I7" s="108">
        <f>+SUM(K7,+M7,O7+P7)</f>
        <v>1010370</v>
      </c>
      <c r="J7" s="109">
        <f>IF(D7&gt;0,I7/D7*100,"-")</f>
        <v>97.244746616207749</v>
      </c>
      <c r="K7" s="108">
        <f>SUM(K$8:K$207)</f>
        <v>844407</v>
      </c>
      <c r="L7" s="109">
        <f>IF(D7&gt;0,K7/D7*100,"-")</f>
        <v>81.271360745026215</v>
      </c>
      <c r="M7" s="108">
        <f>SUM(M$8:M$207)</f>
        <v>699</v>
      </c>
      <c r="N7" s="109">
        <f>IF(D7&gt;0,M7/D7*100,"-")</f>
        <v>6.7276421394864463E-2</v>
      </c>
      <c r="O7" s="106">
        <f>SUM(O$8:O$207)</f>
        <v>47818</v>
      </c>
      <c r="P7" s="108">
        <f>SUM(Q7:S7)</f>
        <v>117446</v>
      </c>
      <c r="Q7" s="108">
        <f>SUM(Q$8:Q$207)</f>
        <v>42051</v>
      </c>
      <c r="R7" s="108">
        <f>SUM(R$8:R$207)</f>
        <v>48563</v>
      </c>
      <c r="S7" s="108">
        <f>SUM(S$8:S$207)</f>
        <v>26832</v>
      </c>
      <c r="T7" s="109">
        <f>IF(D7&gt;0,P7/D7*100,"-")</f>
        <v>11.3037862476985</v>
      </c>
      <c r="U7" s="108">
        <f>SUM(U$8:U$207)</f>
        <v>18178</v>
      </c>
      <c r="V7" s="110">
        <f t="shared" ref="V7:AC7" si="0">COUNTIF(V$8:V$207,"○")</f>
        <v>15</v>
      </c>
      <c r="W7" s="110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8</v>
      </c>
      <c r="AA7" s="110">
        <f t="shared" si="0"/>
        <v>0</v>
      </c>
      <c r="AB7" s="110">
        <f t="shared" si="0"/>
        <v>0</v>
      </c>
      <c r="AC7" s="110">
        <f t="shared" si="0"/>
        <v>7</v>
      </c>
      <c r="AD7" s="205"/>
      <c r="AE7" s="205"/>
    </row>
    <row r="8" spans="1:31" s="103" customFormat="1" ht="13.5" customHeight="1">
      <c r="A8" s="99" t="s">
        <v>38</v>
      </c>
      <c r="B8" s="100" t="s">
        <v>260</v>
      </c>
      <c r="C8" s="99" t="s">
        <v>261</v>
      </c>
      <c r="D8" s="101">
        <f>+SUM(E8,+I8)</f>
        <v>411956</v>
      </c>
      <c r="E8" s="101">
        <f>+SUM(G8+H8)</f>
        <v>3080</v>
      </c>
      <c r="F8" s="125">
        <f>IF(D8&gt;0,E8/D8*100,"-")</f>
        <v>0.74765266193476976</v>
      </c>
      <c r="G8" s="101">
        <v>3080</v>
      </c>
      <c r="H8" s="101">
        <v>0</v>
      </c>
      <c r="I8" s="101">
        <f>+SUM(K8,+M8,O8+P8)</f>
        <v>408876</v>
      </c>
      <c r="J8" s="102">
        <f>IF(D8&gt;0,I8/D8*100,"-")</f>
        <v>99.252347338065221</v>
      </c>
      <c r="K8" s="101">
        <v>369202</v>
      </c>
      <c r="L8" s="102">
        <f>IF(D8&gt;0,K8/D8*100,"-")</f>
        <v>89.62170717261067</v>
      </c>
      <c r="M8" s="101">
        <v>699</v>
      </c>
      <c r="N8" s="102">
        <f>IF(D8&gt;0,M8/D8*100,"-")</f>
        <v>0.16967831515987145</v>
      </c>
      <c r="O8" s="123">
        <v>17239</v>
      </c>
      <c r="P8" s="101">
        <f>SUM(Q8:S8)</f>
        <v>21736</v>
      </c>
      <c r="Q8" s="101">
        <v>6955</v>
      </c>
      <c r="R8" s="101">
        <v>6682</v>
      </c>
      <c r="S8" s="101">
        <v>8099</v>
      </c>
      <c r="T8" s="102">
        <f>IF(D8&gt;0,P8/D8*100,"-")</f>
        <v>5.2762916427968038</v>
      </c>
      <c r="U8" s="101">
        <v>6982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38</v>
      </c>
      <c r="B9" s="100" t="s">
        <v>264</v>
      </c>
      <c r="C9" s="99" t="s">
        <v>265</v>
      </c>
      <c r="D9" s="101">
        <f>+SUM(E9,+I9)</f>
        <v>167707</v>
      </c>
      <c r="E9" s="101">
        <f>+SUM(G9+H9)</f>
        <v>8777</v>
      </c>
      <c r="F9" s="125">
        <f>IF(D9&gt;0,E9/D9*100,"-")</f>
        <v>5.2335322914368518</v>
      </c>
      <c r="G9" s="101">
        <v>8777</v>
      </c>
      <c r="H9" s="101">
        <v>0</v>
      </c>
      <c r="I9" s="101">
        <f>+SUM(K9,+M9,O9+P9)</f>
        <v>158930</v>
      </c>
      <c r="J9" s="102">
        <f>IF(D9&gt;0,I9/D9*100,"-")</f>
        <v>94.766467708563155</v>
      </c>
      <c r="K9" s="101">
        <v>147364</v>
      </c>
      <c r="L9" s="102">
        <f>IF(D9&gt;0,K9/D9*100,"-")</f>
        <v>87.869915984425219</v>
      </c>
      <c r="M9" s="101">
        <v>0</v>
      </c>
      <c r="N9" s="102">
        <f>IF(D9&gt;0,M9/D9*100,"-")</f>
        <v>0</v>
      </c>
      <c r="O9" s="123">
        <v>3363</v>
      </c>
      <c r="P9" s="101">
        <f>SUM(Q9:S9)</f>
        <v>8203</v>
      </c>
      <c r="Q9" s="101">
        <v>4838</v>
      </c>
      <c r="R9" s="101">
        <v>3365</v>
      </c>
      <c r="S9" s="101">
        <v>0</v>
      </c>
      <c r="T9" s="102">
        <f>IF(D9&gt;0,P9/D9*100,"-")</f>
        <v>4.8912687007697953</v>
      </c>
      <c r="U9" s="101">
        <v>3514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38</v>
      </c>
      <c r="B10" s="100" t="s">
        <v>266</v>
      </c>
      <c r="C10" s="99" t="s">
        <v>267</v>
      </c>
      <c r="D10" s="101">
        <f>+SUM(E10,+I10)</f>
        <v>40695</v>
      </c>
      <c r="E10" s="101">
        <f>+SUM(G10+H10)</f>
        <v>2149</v>
      </c>
      <c r="F10" s="125">
        <f>IF(D10&gt;0,E10/D10*100,"-")</f>
        <v>5.2807470205184917</v>
      </c>
      <c r="G10" s="101">
        <v>2149</v>
      </c>
      <c r="H10" s="101">
        <v>0</v>
      </c>
      <c r="I10" s="101">
        <f>+SUM(K10,+M10,O10+P10)</f>
        <v>38546</v>
      </c>
      <c r="J10" s="102">
        <f>IF(D10&gt;0,I10/D10*100,"-")</f>
        <v>94.71925297948151</v>
      </c>
      <c r="K10" s="101">
        <v>27604</v>
      </c>
      <c r="L10" s="102">
        <f>IF(D10&gt;0,K10/D10*100,"-")</f>
        <v>67.831428922472043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10942</v>
      </c>
      <c r="Q10" s="101">
        <v>2566</v>
      </c>
      <c r="R10" s="101">
        <v>2090</v>
      </c>
      <c r="S10" s="101">
        <v>6286</v>
      </c>
      <c r="T10" s="102">
        <f>IF(D10&gt;0,P10/D10*100,"-")</f>
        <v>26.887824057009464</v>
      </c>
      <c r="U10" s="101">
        <v>480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38</v>
      </c>
      <c r="B11" s="100" t="s">
        <v>268</v>
      </c>
      <c r="C11" s="99" t="s">
        <v>269</v>
      </c>
      <c r="D11" s="101">
        <f>+SUM(E11,+I11)</f>
        <v>44614</v>
      </c>
      <c r="E11" s="101">
        <f>+SUM(G11+H11)</f>
        <v>2099</v>
      </c>
      <c r="F11" s="125">
        <f>IF(D11&gt;0,E11/D11*100,"-")</f>
        <v>4.7048011834850048</v>
      </c>
      <c r="G11" s="101">
        <v>2099</v>
      </c>
      <c r="H11" s="101">
        <v>0</v>
      </c>
      <c r="I11" s="101">
        <f>+SUM(K11,+M11,O11+P11)</f>
        <v>42515</v>
      </c>
      <c r="J11" s="102">
        <f>IF(D11&gt;0,I11/D11*100,"-")</f>
        <v>95.295198816514997</v>
      </c>
      <c r="K11" s="101">
        <v>25520</v>
      </c>
      <c r="L11" s="102">
        <f>IF(D11&gt;0,K11/D11*100,"-")</f>
        <v>57.201775227507056</v>
      </c>
      <c r="M11" s="101">
        <v>0</v>
      </c>
      <c r="N11" s="102">
        <f>IF(D11&gt;0,M11/D11*100,"-")</f>
        <v>0</v>
      </c>
      <c r="O11" s="123">
        <v>8804</v>
      </c>
      <c r="P11" s="101">
        <f>SUM(Q11:S11)</f>
        <v>8191</v>
      </c>
      <c r="Q11" s="101">
        <v>3378</v>
      </c>
      <c r="R11" s="101">
        <v>4813</v>
      </c>
      <c r="S11" s="101">
        <v>0</v>
      </c>
      <c r="T11" s="102">
        <f>IF(D11&gt;0,P11/D11*100,"-")</f>
        <v>18.359707715067021</v>
      </c>
      <c r="U11" s="101">
        <v>440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38</v>
      </c>
      <c r="B12" s="100" t="s">
        <v>270</v>
      </c>
      <c r="C12" s="99" t="s">
        <v>271</v>
      </c>
      <c r="D12" s="101">
        <f>+SUM(E12,+I12)</f>
        <v>33046</v>
      </c>
      <c r="E12" s="101">
        <f>+SUM(G12+H12)</f>
        <v>958</v>
      </c>
      <c r="F12" s="125">
        <f>IF(D12&gt;0,E12/D12*100,"-")</f>
        <v>2.8989892876596262</v>
      </c>
      <c r="G12" s="101">
        <v>958</v>
      </c>
      <c r="H12" s="101">
        <v>0</v>
      </c>
      <c r="I12" s="101">
        <f>+SUM(K12,+M12,O12+P12)</f>
        <v>32088</v>
      </c>
      <c r="J12" s="102">
        <f>IF(D12&gt;0,I12/D12*100,"-")</f>
        <v>97.101010712340369</v>
      </c>
      <c r="K12" s="101">
        <v>24639</v>
      </c>
      <c r="L12" s="102">
        <f>IF(D12&gt;0,K12/D12*100,"-")</f>
        <v>74.559704654118491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7449</v>
      </c>
      <c r="Q12" s="101">
        <v>2828</v>
      </c>
      <c r="R12" s="101">
        <v>4621</v>
      </c>
      <c r="S12" s="101">
        <v>0</v>
      </c>
      <c r="T12" s="102">
        <f>IF(D12&gt;0,P12/D12*100,"-")</f>
        <v>22.541306058221871</v>
      </c>
      <c r="U12" s="101">
        <v>451</v>
      </c>
      <c r="V12" s="99" t="s">
        <v>263</v>
      </c>
      <c r="W12" s="99"/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38</v>
      </c>
      <c r="B13" s="100" t="s">
        <v>272</v>
      </c>
      <c r="C13" s="99" t="s">
        <v>273</v>
      </c>
      <c r="D13" s="101">
        <f>+SUM(E13,+I13)</f>
        <v>40643</v>
      </c>
      <c r="E13" s="101">
        <f>+SUM(G13+H13)</f>
        <v>902</v>
      </c>
      <c r="F13" s="125">
        <f>IF(D13&gt;0,E13/D13*100,"-")</f>
        <v>2.2193243608985558</v>
      </c>
      <c r="G13" s="101">
        <v>902</v>
      </c>
      <c r="H13" s="101">
        <v>0</v>
      </c>
      <c r="I13" s="101">
        <f>+SUM(K13,+M13,O13+P13)</f>
        <v>39741</v>
      </c>
      <c r="J13" s="102">
        <f>IF(D13&gt;0,I13/D13*100,"-")</f>
        <v>97.780675639101446</v>
      </c>
      <c r="K13" s="101">
        <v>24578</v>
      </c>
      <c r="L13" s="102">
        <f>IF(D13&gt;0,K13/D13*100,"-")</f>
        <v>60.472898162045126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15163</v>
      </c>
      <c r="Q13" s="101">
        <v>0</v>
      </c>
      <c r="R13" s="101">
        <v>2731</v>
      </c>
      <c r="S13" s="101">
        <v>12432</v>
      </c>
      <c r="T13" s="102">
        <f>IF(D13&gt;0,P13/D13*100,"-")</f>
        <v>37.30777747705632</v>
      </c>
      <c r="U13" s="101">
        <v>440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38</v>
      </c>
      <c r="B14" s="100" t="s">
        <v>274</v>
      </c>
      <c r="C14" s="99" t="s">
        <v>275</v>
      </c>
      <c r="D14" s="101">
        <f>+SUM(E14,+I14)</f>
        <v>47447</v>
      </c>
      <c r="E14" s="101">
        <f>+SUM(G14+H14)</f>
        <v>1989</v>
      </c>
      <c r="F14" s="125">
        <f>IF(D14&gt;0,E14/D14*100,"-")</f>
        <v>4.1920458616983156</v>
      </c>
      <c r="G14" s="101">
        <v>1989</v>
      </c>
      <c r="H14" s="101">
        <v>0</v>
      </c>
      <c r="I14" s="101">
        <f>+SUM(K14,+M14,O14+P14)</f>
        <v>45458</v>
      </c>
      <c r="J14" s="102">
        <f>IF(D14&gt;0,I14/D14*100,"-")</f>
        <v>95.807954138301682</v>
      </c>
      <c r="K14" s="101">
        <v>31078</v>
      </c>
      <c r="L14" s="102">
        <f>IF(D14&gt;0,K14/D14*100,"-")</f>
        <v>65.50045313718465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14380</v>
      </c>
      <c r="Q14" s="101">
        <v>4165</v>
      </c>
      <c r="R14" s="101">
        <v>10215</v>
      </c>
      <c r="S14" s="101">
        <v>0</v>
      </c>
      <c r="T14" s="102">
        <f>IF(D14&gt;0,P14/D14*100,"-")</f>
        <v>30.307501001117039</v>
      </c>
      <c r="U14" s="101">
        <v>631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38</v>
      </c>
      <c r="B15" s="100" t="s">
        <v>276</v>
      </c>
      <c r="C15" s="99" t="s">
        <v>277</v>
      </c>
      <c r="D15" s="101">
        <f>+SUM(E15,+I15)</f>
        <v>29102</v>
      </c>
      <c r="E15" s="101">
        <f>+SUM(G15+H15)</f>
        <v>1397</v>
      </c>
      <c r="F15" s="125">
        <f>IF(D15&gt;0,E15/D15*100,"-")</f>
        <v>4.8003573637550687</v>
      </c>
      <c r="G15" s="101">
        <v>1397</v>
      </c>
      <c r="H15" s="101">
        <v>0</v>
      </c>
      <c r="I15" s="101">
        <f>+SUM(K15,+M15,O15+P15)</f>
        <v>27705</v>
      </c>
      <c r="J15" s="102">
        <f>IF(D15&gt;0,I15/D15*100,"-")</f>
        <v>95.199642636244931</v>
      </c>
      <c r="K15" s="101">
        <v>18366</v>
      </c>
      <c r="L15" s="102">
        <f>IF(D15&gt;0,K15/D15*100,"-")</f>
        <v>63.109064669094906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9339</v>
      </c>
      <c r="Q15" s="101">
        <v>5223</v>
      </c>
      <c r="R15" s="101">
        <v>4116</v>
      </c>
      <c r="S15" s="101">
        <v>0</v>
      </c>
      <c r="T15" s="102">
        <f>IF(D15&gt;0,P15/D15*100,"-")</f>
        <v>32.090577967150026</v>
      </c>
      <c r="U15" s="101">
        <v>503</v>
      </c>
      <c r="V15" s="99" t="s">
        <v>263</v>
      </c>
      <c r="W15" s="99"/>
      <c r="X15" s="99"/>
      <c r="Y15" s="99"/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38</v>
      </c>
      <c r="B16" s="100" t="s">
        <v>278</v>
      </c>
      <c r="C16" s="99" t="s">
        <v>279</v>
      </c>
      <c r="D16" s="101">
        <f>+SUM(E16,+I16)</f>
        <v>48854</v>
      </c>
      <c r="E16" s="101">
        <f>+SUM(G16+H16)</f>
        <v>1310</v>
      </c>
      <c r="F16" s="125">
        <f>IF(D16&gt;0,E16/D16*100,"-")</f>
        <v>2.681459041224874</v>
      </c>
      <c r="G16" s="101">
        <v>1310</v>
      </c>
      <c r="H16" s="101">
        <v>0</v>
      </c>
      <c r="I16" s="101">
        <f>+SUM(K16,+M16,O16+P16)</f>
        <v>47544</v>
      </c>
      <c r="J16" s="102">
        <f>IF(D16&gt;0,I16/D16*100,"-")</f>
        <v>97.318540958775117</v>
      </c>
      <c r="K16" s="101">
        <v>39606</v>
      </c>
      <c r="L16" s="102">
        <f>IF(D16&gt;0,K16/D16*100,"-")</f>
        <v>81.070127318131583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7938</v>
      </c>
      <c r="Q16" s="101">
        <v>1749</v>
      </c>
      <c r="R16" s="101">
        <v>6189</v>
      </c>
      <c r="S16" s="101">
        <v>0</v>
      </c>
      <c r="T16" s="102">
        <f>IF(D16&gt;0,P16/D16*100,"-")</f>
        <v>16.248413640643548</v>
      </c>
      <c r="U16" s="101">
        <v>866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38</v>
      </c>
      <c r="B17" s="100" t="s">
        <v>280</v>
      </c>
      <c r="C17" s="99" t="s">
        <v>281</v>
      </c>
      <c r="D17" s="101">
        <f>+SUM(E17,+I17)</f>
        <v>91860</v>
      </c>
      <c r="E17" s="101">
        <f>+SUM(G17+H17)</f>
        <v>1490</v>
      </c>
      <c r="F17" s="125">
        <f>IF(D17&gt;0,E17/D17*100,"-")</f>
        <v>1.6220335292836927</v>
      </c>
      <c r="G17" s="101">
        <v>1490</v>
      </c>
      <c r="H17" s="101">
        <v>0</v>
      </c>
      <c r="I17" s="101">
        <f>+SUM(K17,+M17,O17+P17)</f>
        <v>90370</v>
      </c>
      <c r="J17" s="102">
        <f>IF(D17&gt;0,I17/D17*100,"-")</f>
        <v>98.377966470716302</v>
      </c>
      <c r="K17" s="101">
        <v>76767</v>
      </c>
      <c r="L17" s="102">
        <f>IF(D17&gt;0,K17/D17*100,"-")</f>
        <v>83.569562377531028</v>
      </c>
      <c r="M17" s="101">
        <v>0</v>
      </c>
      <c r="N17" s="102">
        <f>IF(D17&gt;0,M17/D17*100,"-")</f>
        <v>0</v>
      </c>
      <c r="O17" s="123">
        <v>9500</v>
      </c>
      <c r="P17" s="101">
        <f>SUM(Q17:S17)</f>
        <v>4103</v>
      </c>
      <c r="Q17" s="101">
        <v>3317</v>
      </c>
      <c r="R17" s="101">
        <v>786</v>
      </c>
      <c r="S17" s="101">
        <v>0</v>
      </c>
      <c r="T17" s="102">
        <f>IF(D17&gt;0,P17/D17*100,"-")</f>
        <v>4.4665795776181145</v>
      </c>
      <c r="U17" s="101">
        <v>2738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38</v>
      </c>
      <c r="B18" s="100" t="s">
        <v>282</v>
      </c>
      <c r="C18" s="99" t="s">
        <v>283</v>
      </c>
      <c r="D18" s="101">
        <f>+SUM(E18,+I18)</f>
        <v>3282</v>
      </c>
      <c r="E18" s="101">
        <f>+SUM(G18+H18)</f>
        <v>0</v>
      </c>
      <c r="F18" s="125">
        <f>IF(D18&gt;0,E18/D18*100,"-")</f>
        <v>0</v>
      </c>
      <c r="G18" s="101">
        <v>0</v>
      </c>
      <c r="H18" s="101">
        <v>0</v>
      </c>
      <c r="I18" s="101">
        <f>+SUM(K18,+M18,O18+P18)</f>
        <v>3282</v>
      </c>
      <c r="J18" s="102">
        <f>IF(D18&gt;0,I18/D18*100,"-")</f>
        <v>100</v>
      </c>
      <c r="K18" s="101">
        <v>3267</v>
      </c>
      <c r="L18" s="102">
        <f>IF(D18&gt;0,K18/D18*100,"-")</f>
        <v>99.542961608775144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15</v>
      </c>
      <c r="Q18" s="101">
        <v>0</v>
      </c>
      <c r="R18" s="101">
        <v>0</v>
      </c>
      <c r="S18" s="101">
        <v>15</v>
      </c>
      <c r="T18" s="102">
        <f>IF(D18&gt;0,P18/D18*100,"-")</f>
        <v>0.45703839122486289</v>
      </c>
      <c r="U18" s="101">
        <v>38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38</v>
      </c>
      <c r="B19" s="100" t="s">
        <v>284</v>
      </c>
      <c r="C19" s="99" t="s">
        <v>285</v>
      </c>
      <c r="D19" s="101">
        <f>+SUM(E19,+I19)</f>
        <v>19505</v>
      </c>
      <c r="E19" s="101">
        <f>+SUM(G19+H19)</f>
        <v>1181</v>
      </c>
      <c r="F19" s="125">
        <f>IF(D19&gt;0,E19/D19*100,"-")</f>
        <v>6.0548577287874901</v>
      </c>
      <c r="G19" s="101">
        <v>1181</v>
      </c>
      <c r="H19" s="101">
        <v>0</v>
      </c>
      <c r="I19" s="101">
        <f>+SUM(K19,+M19,O19+P19)</f>
        <v>18324</v>
      </c>
      <c r="J19" s="102">
        <f>IF(D19&gt;0,I19/D19*100,"-")</f>
        <v>93.945142271212518</v>
      </c>
      <c r="K19" s="101">
        <v>14912</v>
      </c>
      <c r="L19" s="102">
        <f>IF(D19&gt;0,K19/D19*100,"-")</f>
        <v>76.45219174570623</v>
      </c>
      <c r="M19" s="101">
        <v>0</v>
      </c>
      <c r="N19" s="102">
        <f>IF(D19&gt;0,M19/D19*100,"-")</f>
        <v>0</v>
      </c>
      <c r="O19" s="123">
        <v>2059</v>
      </c>
      <c r="P19" s="101">
        <f>SUM(Q19:S19)</f>
        <v>1353</v>
      </c>
      <c r="Q19" s="101">
        <v>945</v>
      </c>
      <c r="R19" s="101">
        <v>408</v>
      </c>
      <c r="S19" s="101">
        <v>0</v>
      </c>
      <c r="T19" s="102">
        <f>IF(D19&gt;0,P19/D19*100,"-")</f>
        <v>6.9366829018200455</v>
      </c>
      <c r="U19" s="101">
        <v>228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38</v>
      </c>
      <c r="B20" s="100" t="s">
        <v>286</v>
      </c>
      <c r="C20" s="99" t="s">
        <v>287</v>
      </c>
      <c r="D20" s="101">
        <f>+SUM(E20,+I20)</f>
        <v>25253</v>
      </c>
      <c r="E20" s="101">
        <f>+SUM(G20+H20)</f>
        <v>1320</v>
      </c>
      <c r="F20" s="125">
        <f>IF(D20&gt;0,E20/D20*100,"-")</f>
        <v>5.2271017304874672</v>
      </c>
      <c r="G20" s="101">
        <v>1320</v>
      </c>
      <c r="H20" s="101">
        <v>0</v>
      </c>
      <c r="I20" s="101">
        <f>+SUM(K20,+M20,O20+P20)</f>
        <v>23933</v>
      </c>
      <c r="J20" s="102">
        <f>IF(D20&gt;0,I20/D20*100,"-")</f>
        <v>94.772898269512524</v>
      </c>
      <c r="K20" s="101">
        <v>18951</v>
      </c>
      <c r="L20" s="102">
        <f>IF(D20&gt;0,K20/D20*100,"-")</f>
        <v>75.044549162475747</v>
      </c>
      <c r="M20" s="101">
        <v>0</v>
      </c>
      <c r="N20" s="102">
        <f>IF(D20&gt;0,M20/D20*100,"-")</f>
        <v>0</v>
      </c>
      <c r="O20" s="123">
        <v>1600</v>
      </c>
      <c r="P20" s="101">
        <f>SUM(Q20:S20)</f>
        <v>3382</v>
      </c>
      <c r="Q20" s="101">
        <v>2575</v>
      </c>
      <c r="R20" s="101">
        <v>807</v>
      </c>
      <c r="S20" s="101">
        <v>0</v>
      </c>
      <c r="T20" s="102">
        <f>IF(D20&gt;0,P20/D20*100,"-")</f>
        <v>13.392468221597435</v>
      </c>
      <c r="U20" s="101">
        <v>269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38</v>
      </c>
      <c r="B21" s="100" t="s">
        <v>288</v>
      </c>
      <c r="C21" s="99" t="s">
        <v>289</v>
      </c>
      <c r="D21" s="101">
        <f>+SUM(E21,+I21)</f>
        <v>23678</v>
      </c>
      <c r="E21" s="101">
        <f>+SUM(G21+H21)</f>
        <v>1106</v>
      </c>
      <c r="F21" s="125">
        <f>IF(D21&gt;0,E21/D21*100,"-")</f>
        <v>4.6710026184643976</v>
      </c>
      <c r="G21" s="101">
        <v>1106</v>
      </c>
      <c r="H21" s="101">
        <v>0</v>
      </c>
      <c r="I21" s="101">
        <f>+SUM(K21,+M21,O21+P21)</f>
        <v>22572</v>
      </c>
      <c r="J21" s="102">
        <f>IF(D21&gt;0,I21/D21*100,"-")</f>
        <v>95.328997381535601</v>
      </c>
      <c r="K21" s="101">
        <v>15260</v>
      </c>
      <c r="L21" s="102">
        <f>IF(D21&gt;0,K21/D21*100,"-")</f>
        <v>64.448010811723961</v>
      </c>
      <c r="M21" s="101">
        <v>0</v>
      </c>
      <c r="N21" s="102">
        <f>IF(D21&gt;0,M21/D21*100,"-")</f>
        <v>0</v>
      </c>
      <c r="O21" s="123">
        <v>5253</v>
      </c>
      <c r="P21" s="101">
        <f>SUM(Q21:S21)</f>
        <v>2059</v>
      </c>
      <c r="Q21" s="101">
        <v>1508</v>
      </c>
      <c r="R21" s="101">
        <v>551</v>
      </c>
      <c r="S21" s="101">
        <v>0</v>
      </c>
      <c r="T21" s="102">
        <f>IF(D21&gt;0,P21/D21*100,"-")</f>
        <v>8.6958357969423101</v>
      </c>
      <c r="U21" s="101">
        <v>446</v>
      </c>
      <c r="V21" s="99" t="s">
        <v>263</v>
      </c>
      <c r="W21" s="99"/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38</v>
      </c>
      <c r="B22" s="100" t="s">
        <v>290</v>
      </c>
      <c r="C22" s="99" t="s">
        <v>291</v>
      </c>
      <c r="D22" s="101">
        <f>+SUM(E22,+I22)</f>
        <v>11355</v>
      </c>
      <c r="E22" s="101">
        <f>+SUM(G22+H22)</f>
        <v>869</v>
      </c>
      <c r="F22" s="125">
        <f>IF(D22&gt;0,E22/D22*100,"-")</f>
        <v>7.65301629238221</v>
      </c>
      <c r="G22" s="101">
        <v>869</v>
      </c>
      <c r="H22" s="101">
        <v>0</v>
      </c>
      <c r="I22" s="101">
        <f>+SUM(K22,+M22,O22+P22)</f>
        <v>10486</v>
      </c>
      <c r="J22" s="102">
        <f>IF(D22&gt;0,I22/D22*100,"-")</f>
        <v>92.346983707617795</v>
      </c>
      <c r="K22" s="101">
        <v>7293</v>
      </c>
      <c r="L22" s="102">
        <f>IF(D22&gt;0,K22/D22*100,"-")</f>
        <v>64.227212681638051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3193</v>
      </c>
      <c r="Q22" s="101">
        <v>2004</v>
      </c>
      <c r="R22" s="101">
        <v>1189</v>
      </c>
      <c r="S22" s="101">
        <v>0</v>
      </c>
      <c r="T22" s="102">
        <f>IF(D22&gt;0,P22/D22*100,"-")</f>
        <v>28.119771025979745</v>
      </c>
      <c r="U22" s="101">
        <v>152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/>
      <c r="B23" s="100"/>
      <c r="C23" s="99"/>
      <c r="D23" s="101"/>
      <c r="E23" s="101"/>
      <c r="F23" s="125"/>
      <c r="G23" s="101"/>
      <c r="H23" s="101"/>
      <c r="I23" s="101"/>
      <c r="J23" s="102"/>
      <c r="K23" s="101"/>
      <c r="L23" s="102"/>
      <c r="M23" s="101"/>
      <c r="N23" s="102"/>
      <c r="O23" s="123"/>
      <c r="P23" s="101"/>
      <c r="Q23" s="101"/>
      <c r="R23" s="101"/>
      <c r="S23" s="101"/>
      <c r="T23" s="102"/>
      <c r="U23" s="101"/>
      <c r="V23" s="99"/>
      <c r="W23" s="99"/>
      <c r="X23" s="99"/>
      <c r="Y23" s="99"/>
      <c r="Z23" s="99"/>
      <c r="AA23" s="99"/>
      <c r="AB23" s="99"/>
      <c r="AC23" s="99"/>
      <c r="AD23" s="207"/>
      <c r="AE23" s="207"/>
    </row>
    <row r="24" spans="1:31" s="103" customFormat="1" ht="13.5" customHeight="1">
      <c r="A24" s="99"/>
      <c r="B24" s="100"/>
      <c r="C24" s="99"/>
      <c r="D24" s="101"/>
      <c r="E24" s="101"/>
      <c r="F24" s="125"/>
      <c r="G24" s="101"/>
      <c r="H24" s="101"/>
      <c r="I24" s="101"/>
      <c r="J24" s="102"/>
      <c r="K24" s="101"/>
      <c r="L24" s="102"/>
      <c r="M24" s="101"/>
      <c r="N24" s="102"/>
      <c r="O24" s="123"/>
      <c r="P24" s="101"/>
      <c r="Q24" s="101"/>
      <c r="R24" s="101"/>
      <c r="S24" s="101"/>
      <c r="T24" s="102"/>
      <c r="U24" s="101"/>
      <c r="V24" s="99"/>
      <c r="W24" s="99"/>
      <c r="X24" s="99"/>
      <c r="Y24" s="99"/>
      <c r="Z24" s="99"/>
      <c r="AA24" s="99"/>
      <c r="AB24" s="99"/>
      <c r="AC24" s="99"/>
      <c r="AD24" s="207"/>
      <c r="AE24" s="207"/>
    </row>
    <row r="25" spans="1:31" s="103" customFormat="1" ht="13.5" customHeight="1">
      <c r="A25" s="99"/>
      <c r="B25" s="100"/>
      <c r="C25" s="99"/>
      <c r="D25" s="101"/>
      <c r="E25" s="101"/>
      <c r="F25" s="125"/>
      <c r="G25" s="101"/>
      <c r="H25" s="101"/>
      <c r="I25" s="101"/>
      <c r="J25" s="102"/>
      <c r="K25" s="101"/>
      <c r="L25" s="102"/>
      <c r="M25" s="101"/>
      <c r="N25" s="102"/>
      <c r="O25" s="123"/>
      <c r="P25" s="101"/>
      <c r="Q25" s="101"/>
      <c r="R25" s="101"/>
      <c r="S25" s="101"/>
      <c r="T25" s="102"/>
      <c r="U25" s="101"/>
      <c r="V25" s="99"/>
      <c r="W25" s="99"/>
      <c r="X25" s="99"/>
      <c r="Y25" s="99"/>
      <c r="Z25" s="99"/>
      <c r="AA25" s="99"/>
      <c r="AB25" s="99"/>
      <c r="AC25" s="99"/>
      <c r="AD25" s="207"/>
      <c r="AE25" s="207"/>
    </row>
    <row r="26" spans="1:31" s="103" customFormat="1" ht="13.5" customHeight="1">
      <c r="A26" s="99"/>
      <c r="B26" s="100"/>
      <c r="C26" s="99"/>
      <c r="D26" s="101"/>
      <c r="E26" s="101"/>
      <c r="F26" s="125"/>
      <c r="G26" s="101"/>
      <c r="H26" s="101"/>
      <c r="I26" s="101"/>
      <c r="J26" s="102"/>
      <c r="K26" s="101"/>
      <c r="L26" s="102"/>
      <c r="M26" s="101"/>
      <c r="N26" s="102"/>
      <c r="O26" s="123"/>
      <c r="P26" s="101"/>
      <c r="Q26" s="101"/>
      <c r="R26" s="101"/>
      <c r="S26" s="101"/>
      <c r="T26" s="102"/>
      <c r="U26" s="101"/>
      <c r="V26" s="99"/>
      <c r="W26" s="99"/>
      <c r="X26" s="99"/>
      <c r="Y26" s="99"/>
      <c r="Z26" s="99"/>
      <c r="AA26" s="99"/>
      <c r="AB26" s="99"/>
      <c r="AC26" s="99"/>
      <c r="AD26" s="207"/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2">
    <sortCondition ref="A8:A22"/>
    <sortCondition ref="B8:B22"/>
    <sortCondition ref="C8:C22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富山県</v>
      </c>
      <c r="B7" s="105" t="str">
        <f>水洗化人口等!B7</f>
        <v>16000</v>
      </c>
      <c r="C7" s="104" t="s">
        <v>199</v>
      </c>
      <c r="D7" s="106">
        <f>SUM(E7,+H7,+K7)</f>
        <v>104570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26155</v>
      </c>
      <c r="I7" s="106">
        <f>SUM(I$8:I$207)</f>
        <v>10814</v>
      </c>
      <c r="J7" s="106">
        <f>SUM(J$8:J$207)</f>
        <v>15341</v>
      </c>
      <c r="K7" s="106">
        <f>SUM(L7:M7)</f>
        <v>78415</v>
      </c>
      <c r="L7" s="106">
        <f>SUM(L$8:L$207)</f>
        <v>7743</v>
      </c>
      <c r="M7" s="106">
        <f>SUM(M$8:M$207)</f>
        <v>70672</v>
      </c>
      <c r="N7" s="106">
        <f>SUM(O7,+V7,+AC7)</f>
        <v>104570</v>
      </c>
      <c r="O7" s="106">
        <f>SUM(P7:U7)</f>
        <v>18557</v>
      </c>
      <c r="P7" s="106">
        <f t="shared" ref="P7:U7" si="0">SUM(P$8:P$207)</f>
        <v>16029</v>
      </c>
      <c r="Q7" s="106">
        <f t="shared" si="0"/>
        <v>0</v>
      </c>
      <c r="R7" s="106">
        <f t="shared" si="0"/>
        <v>0</v>
      </c>
      <c r="S7" s="106">
        <f t="shared" si="0"/>
        <v>2528</v>
      </c>
      <c r="T7" s="106">
        <f t="shared" si="0"/>
        <v>0</v>
      </c>
      <c r="U7" s="106">
        <f t="shared" si="0"/>
        <v>0</v>
      </c>
      <c r="V7" s="106">
        <f>SUM(W7:AB7)</f>
        <v>86013</v>
      </c>
      <c r="W7" s="106">
        <f t="shared" ref="W7:AB7" si="1">SUM(W$8:W$207)</f>
        <v>63770</v>
      </c>
      <c r="X7" s="106">
        <f t="shared" si="1"/>
        <v>0</v>
      </c>
      <c r="Y7" s="106">
        <f t="shared" si="1"/>
        <v>0</v>
      </c>
      <c r="Z7" s="106">
        <f t="shared" si="1"/>
        <v>22243</v>
      </c>
      <c r="AA7" s="106">
        <f t="shared" si="1"/>
        <v>0</v>
      </c>
      <c r="AB7" s="106">
        <f t="shared" si="1"/>
        <v>0</v>
      </c>
      <c r="AC7" s="106">
        <f>SUM(AD7:AE7)</f>
        <v>0</v>
      </c>
      <c r="AD7" s="106">
        <f>SUM(AD$8:AD$207)</f>
        <v>0</v>
      </c>
      <c r="AE7" s="106">
        <f>SUM(AE$8:AE$207)</f>
        <v>0</v>
      </c>
      <c r="AF7" s="106">
        <f>SUM(AG7:AI7)</f>
        <v>770</v>
      </c>
      <c r="AG7" s="106">
        <f>SUM(AG$8:AG$207)</f>
        <v>770</v>
      </c>
      <c r="AH7" s="106">
        <f>SUM(AH$8:AH$207)</f>
        <v>0</v>
      </c>
      <c r="AI7" s="106">
        <f>SUM(AI$8:AI$207)</f>
        <v>0</v>
      </c>
      <c r="AJ7" s="106">
        <f>SUM(AK7:AS7)</f>
        <v>1240</v>
      </c>
      <c r="AK7" s="106">
        <f t="shared" ref="AK7:AS7" si="2">SUM(AK$8:AK$207)</f>
        <v>201</v>
      </c>
      <c r="AL7" s="106">
        <f t="shared" si="2"/>
        <v>331</v>
      </c>
      <c r="AM7" s="106">
        <f t="shared" si="2"/>
        <v>661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0</v>
      </c>
      <c r="AS7" s="106">
        <f t="shared" si="2"/>
        <v>47</v>
      </c>
      <c r="AT7" s="106">
        <f>SUM(AU7:AY7)</f>
        <v>62</v>
      </c>
      <c r="AU7" s="106">
        <f>SUM(AU$8:AU$207)</f>
        <v>62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511</v>
      </c>
      <c r="BA7" s="106">
        <f>SUM(BA$8:BA$207)</f>
        <v>511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38</v>
      </c>
      <c r="B8" s="111" t="s">
        <v>260</v>
      </c>
      <c r="C8" s="99" t="s">
        <v>261</v>
      </c>
      <c r="D8" s="101">
        <f>SUM(E8,+H8,+K8)</f>
        <v>29704</v>
      </c>
      <c r="E8" s="101">
        <f>SUM(F8:G8)</f>
        <v>0</v>
      </c>
      <c r="F8" s="101">
        <v>0</v>
      </c>
      <c r="G8" s="101">
        <v>0</v>
      </c>
      <c r="H8" s="101">
        <f>SUM(I8:J8)</f>
        <v>2211</v>
      </c>
      <c r="I8" s="101">
        <v>2211</v>
      </c>
      <c r="J8" s="101">
        <v>0</v>
      </c>
      <c r="K8" s="101">
        <f>SUM(L8:M8)</f>
        <v>27493</v>
      </c>
      <c r="L8" s="101">
        <v>2194</v>
      </c>
      <c r="M8" s="101">
        <v>25299</v>
      </c>
      <c r="N8" s="101">
        <f>SUM(O8,+V8,+AC8)</f>
        <v>29704</v>
      </c>
      <c r="O8" s="101">
        <f>SUM(P8:U8)</f>
        <v>4405</v>
      </c>
      <c r="P8" s="101">
        <v>4405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25299</v>
      </c>
      <c r="W8" s="101">
        <v>25299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73</v>
      </c>
      <c r="AG8" s="101">
        <v>73</v>
      </c>
      <c r="AH8" s="101">
        <v>0</v>
      </c>
      <c r="AI8" s="101">
        <v>0</v>
      </c>
      <c r="AJ8" s="101">
        <f>SUM(AK8:AS8)</f>
        <v>351</v>
      </c>
      <c r="AK8" s="101">
        <v>117</v>
      </c>
      <c r="AL8" s="101">
        <v>211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23</v>
      </c>
      <c r="AT8" s="101">
        <f>SUM(AU8:AY8)</f>
        <v>50</v>
      </c>
      <c r="AU8" s="101">
        <v>50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63</v>
      </c>
      <c r="BA8" s="101">
        <v>63</v>
      </c>
      <c r="BB8" s="101">
        <v>0</v>
      </c>
      <c r="BC8" s="101">
        <v>0</v>
      </c>
    </row>
    <row r="9" spans="1:55" s="103" customFormat="1" ht="13.5" customHeight="1">
      <c r="A9" s="113" t="s">
        <v>38</v>
      </c>
      <c r="B9" s="111" t="s">
        <v>264</v>
      </c>
      <c r="C9" s="99" t="s">
        <v>265</v>
      </c>
      <c r="D9" s="101">
        <f>SUM(E9,+H9,+K9)</f>
        <v>11596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11596</v>
      </c>
      <c r="L9" s="101">
        <v>2221</v>
      </c>
      <c r="M9" s="101">
        <v>9375</v>
      </c>
      <c r="N9" s="101">
        <f>SUM(O9,+V9,+AC9)</f>
        <v>11596</v>
      </c>
      <c r="O9" s="101">
        <f>SUM(P9:U9)</f>
        <v>2221</v>
      </c>
      <c r="P9" s="101">
        <v>2221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9375</v>
      </c>
      <c r="W9" s="101">
        <v>1480</v>
      </c>
      <c r="X9" s="101">
        <v>0</v>
      </c>
      <c r="Y9" s="101">
        <v>0</v>
      </c>
      <c r="Z9" s="101">
        <v>7895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17</v>
      </c>
      <c r="AG9" s="101">
        <v>17</v>
      </c>
      <c r="AH9" s="101">
        <v>0</v>
      </c>
      <c r="AI9" s="101">
        <v>0</v>
      </c>
      <c r="AJ9" s="101">
        <f>SUM(AK9:AS9)</f>
        <v>17</v>
      </c>
      <c r="AK9" s="101">
        <v>0</v>
      </c>
      <c r="AL9" s="101">
        <v>0</v>
      </c>
      <c r="AM9" s="101">
        <v>11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6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75</v>
      </c>
      <c r="BA9" s="101">
        <v>75</v>
      </c>
      <c r="BB9" s="101">
        <v>0</v>
      </c>
      <c r="BC9" s="101">
        <v>0</v>
      </c>
    </row>
    <row r="10" spans="1:55" s="103" customFormat="1" ht="13.5" customHeight="1">
      <c r="A10" s="113" t="s">
        <v>38</v>
      </c>
      <c r="B10" s="111" t="s">
        <v>266</v>
      </c>
      <c r="C10" s="99" t="s">
        <v>267</v>
      </c>
      <c r="D10" s="101">
        <f>SUM(E10,+H10,+K10)</f>
        <v>6354</v>
      </c>
      <c r="E10" s="101">
        <f>SUM(F10:G10)</f>
        <v>0</v>
      </c>
      <c r="F10" s="101">
        <v>0</v>
      </c>
      <c r="G10" s="101">
        <v>0</v>
      </c>
      <c r="H10" s="101">
        <f>SUM(I10:J10)</f>
        <v>1177</v>
      </c>
      <c r="I10" s="101">
        <v>1177</v>
      </c>
      <c r="J10" s="101">
        <v>0</v>
      </c>
      <c r="K10" s="101">
        <f>SUM(L10:M10)</f>
        <v>5177</v>
      </c>
      <c r="L10" s="101">
        <v>0</v>
      </c>
      <c r="M10" s="101">
        <v>5177</v>
      </c>
      <c r="N10" s="101">
        <f>SUM(O10,+V10,+AC10)</f>
        <v>6354</v>
      </c>
      <c r="O10" s="101">
        <f>SUM(P10:U10)</f>
        <v>1177</v>
      </c>
      <c r="P10" s="101">
        <v>0</v>
      </c>
      <c r="Q10" s="101">
        <v>0</v>
      </c>
      <c r="R10" s="101">
        <v>0</v>
      </c>
      <c r="S10" s="101">
        <v>1177</v>
      </c>
      <c r="T10" s="101">
        <v>0</v>
      </c>
      <c r="U10" s="101">
        <v>0</v>
      </c>
      <c r="V10" s="101">
        <f>SUM(W10:AB10)</f>
        <v>5177</v>
      </c>
      <c r="W10" s="101">
        <v>0</v>
      </c>
      <c r="X10" s="101">
        <v>0</v>
      </c>
      <c r="Y10" s="101">
        <v>0</v>
      </c>
      <c r="Z10" s="101">
        <v>5177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0</v>
      </c>
      <c r="AG10" s="101">
        <v>0</v>
      </c>
      <c r="AH10" s="101">
        <v>0</v>
      </c>
      <c r="AI10" s="101">
        <v>0</v>
      </c>
      <c r="AJ10" s="101">
        <f>SUM(AK10:AS10)</f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38</v>
      </c>
      <c r="B11" s="111" t="s">
        <v>268</v>
      </c>
      <c r="C11" s="99" t="s">
        <v>269</v>
      </c>
      <c r="D11" s="101">
        <f>SUM(E11,+H11,+K11)</f>
        <v>8731</v>
      </c>
      <c r="E11" s="101">
        <f>SUM(F11:G11)</f>
        <v>0</v>
      </c>
      <c r="F11" s="101">
        <v>0</v>
      </c>
      <c r="G11" s="101">
        <v>0</v>
      </c>
      <c r="H11" s="101">
        <f>SUM(I11:J11)</f>
        <v>8731</v>
      </c>
      <c r="I11" s="101">
        <v>1883</v>
      </c>
      <c r="J11" s="101">
        <v>6848</v>
      </c>
      <c r="K11" s="101">
        <f>SUM(L11:M11)</f>
        <v>0</v>
      </c>
      <c r="L11" s="101">
        <v>0</v>
      </c>
      <c r="M11" s="101">
        <v>0</v>
      </c>
      <c r="N11" s="101">
        <f>SUM(O11,+V11,+AC11)</f>
        <v>8731</v>
      </c>
      <c r="O11" s="101">
        <f>SUM(P11:U11)</f>
        <v>1883</v>
      </c>
      <c r="P11" s="101">
        <v>1883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6848</v>
      </c>
      <c r="W11" s="101">
        <v>6848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230</v>
      </c>
      <c r="BA11" s="101">
        <v>230</v>
      </c>
      <c r="BB11" s="101">
        <v>0</v>
      </c>
      <c r="BC11" s="101">
        <v>0</v>
      </c>
    </row>
    <row r="12" spans="1:55" s="103" customFormat="1" ht="13.5" customHeight="1">
      <c r="A12" s="113" t="s">
        <v>38</v>
      </c>
      <c r="B12" s="111" t="s">
        <v>270</v>
      </c>
      <c r="C12" s="99" t="s">
        <v>271</v>
      </c>
      <c r="D12" s="101">
        <f>SUM(E12,+H12,+K12)</f>
        <v>5865</v>
      </c>
      <c r="E12" s="101">
        <f>SUM(F12:G12)</f>
        <v>0</v>
      </c>
      <c r="F12" s="101">
        <v>0</v>
      </c>
      <c r="G12" s="101">
        <v>0</v>
      </c>
      <c r="H12" s="101">
        <f>SUM(I12:J12)</f>
        <v>454</v>
      </c>
      <c r="I12" s="101">
        <v>454</v>
      </c>
      <c r="J12" s="101">
        <v>0</v>
      </c>
      <c r="K12" s="101">
        <f>SUM(L12:M12)</f>
        <v>5411</v>
      </c>
      <c r="L12" s="101">
        <v>0</v>
      </c>
      <c r="M12" s="101">
        <v>5411</v>
      </c>
      <c r="N12" s="101">
        <f>SUM(O12,+V12,+AC12)</f>
        <v>5865</v>
      </c>
      <c r="O12" s="101">
        <f>SUM(P12:U12)</f>
        <v>454</v>
      </c>
      <c r="P12" s="101">
        <v>454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5411</v>
      </c>
      <c r="W12" s="101">
        <v>5411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38</v>
      </c>
      <c r="B13" s="111" t="s">
        <v>272</v>
      </c>
      <c r="C13" s="99" t="s">
        <v>273</v>
      </c>
      <c r="D13" s="101">
        <f>SUM(E13,+H13,+K13)</f>
        <v>8627</v>
      </c>
      <c r="E13" s="101">
        <f>SUM(F13:G13)</f>
        <v>0</v>
      </c>
      <c r="F13" s="101">
        <v>0</v>
      </c>
      <c r="G13" s="101">
        <v>0</v>
      </c>
      <c r="H13" s="101">
        <f>SUM(I13:J13)</f>
        <v>620</v>
      </c>
      <c r="I13" s="101">
        <v>620</v>
      </c>
      <c r="J13" s="101">
        <v>0</v>
      </c>
      <c r="K13" s="101">
        <f>SUM(L13:M13)</f>
        <v>8007</v>
      </c>
      <c r="L13" s="101">
        <v>0</v>
      </c>
      <c r="M13" s="101">
        <v>8007</v>
      </c>
      <c r="N13" s="101">
        <f>SUM(O13,+V13,+AC13)</f>
        <v>8627</v>
      </c>
      <c r="O13" s="101">
        <f>SUM(P13:U13)</f>
        <v>620</v>
      </c>
      <c r="P13" s="101">
        <v>0</v>
      </c>
      <c r="Q13" s="101">
        <v>0</v>
      </c>
      <c r="R13" s="101">
        <v>0</v>
      </c>
      <c r="S13" s="101">
        <v>620</v>
      </c>
      <c r="T13" s="101">
        <v>0</v>
      </c>
      <c r="U13" s="101">
        <v>0</v>
      </c>
      <c r="V13" s="101">
        <f>SUM(W13:AB13)</f>
        <v>8007</v>
      </c>
      <c r="W13" s="101">
        <v>0</v>
      </c>
      <c r="X13" s="101">
        <v>0</v>
      </c>
      <c r="Y13" s="101">
        <v>0</v>
      </c>
      <c r="Z13" s="101">
        <v>8007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38</v>
      </c>
      <c r="B14" s="111" t="s">
        <v>274</v>
      </c>
      <c r="C14" s="99" t="s">
        <v>275</v>
      </c>
      <c r="D14" s="101">
        <f>SUM(E14,+H14,+K14)</f>
        <v>8226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8226</v>
      </c>
      <c r="L14" s="101">
        <v>1584</v>
      </c>
      <c r="M14" s="101">
        <v>6642</v>
      </c>
      <c r="N14" s="101">
        <f>SUM(O14,+V14,+AC14)</f>
        <v>8226</v>
      </c>
      <c r="O14" s="101">
        <f>SUM(P14:U14)</f>
        <v>1584</v>
      </c>
      <c r="P14" s="101">
        <v>1584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6642</v>
      </c>
      <c r="W14" s="101">
        <v>6642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368</v>
      </c>
      <c r="AG14" s="101">
        <v>368</v>
      </c>
      <c r="AH14" s="101">
        <v>0</v>
      </c>
      <c r="AI14" s="101">
        <v>0</v>
      </c>
      <c r="AJ14" s="101">
        <f>SUM(AK14:AS14)</f>
        <v>368</v>
      </c>
      <c r="AK14" s="101">
        <v>0</v>
      </c>
      <c r="AL14" s="101">
        <v>0</v>
      </c>
      <c r="AM14" s="101">
        <v>357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11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38</v>
      </c>
      <c r="B15" s="111" t="s">
        <v>276</v>
      </c>
      <c r="C15" s="99" t="s">
        <v>277</v>
      </c>
      <c r="D15" s="101">
        <f>SUM(E15,+H15,+K15)</f>
        <v>5129</v>
      </c>
      <c r="E15" s="101">
        <f>SUM(F15:G15)</f>
        <v>0</v>
      </c>
      <c r="F15" s="101">
        <v>0</v>
      </c>
      <c r="G15" s="101">
        <v>0</v>
      </c>
      <c r="H15" s="101">
        <f>SUM(I15:J15)</f>
        <v>815</v>
      </c>
      <c r="I15" s="101">
        <v>815</v>
      </c>
      <c r="J15" s="101">
        <v>0</v>
      </c>
      <c r="K15" s="101">
        <f>SUM(L15:M15)</f>
        <v>4314</v>
      </c>
      <c r="L15" s="101">
        <v>117</v>
      </c>
      <c r="M15" s="101">
        <v>4197</v>
      </c>
      <c r="N15" s="101">
        <f>SUM(O15,+V15,+AC15)</f>
        <v>5129</v>
      </c>
      <c r="O15" s="101">
        <f>SUM(P15:U15)</f>
        <v>932</v>
      </c>
      <c r="P15" s="101">
        <v>932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4197</v>
      </c>
      <c r="W15" s="101">
        <v>4197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247</v>
      </c>
      <c r="AG15" s="101">
        <v>247</v>
      </c>
      <c r="AH15" s="101">
        <v>0</v>
      </c>
      <c r="AI15" s="101">
        <v>0</v>
      </c>
      <c r="AJ15" s="101">
        <f>SUM(AK15:AS15)</f>
        <v>247</v>
      </c>
      <c r="AK15" s="101">
        <v>0</v>
      </c>
      <c r="AL15" s="101">
        <v>0</v>
      </c>
      <c r="AM15" s="101">
        <v>240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7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38</v>
      </c>
      <c r="B16" s="111" t="s">
        <v>278</v>
      </c>
      <c r="C16" s="99" t="s">
        <v>279</v>
      </c>
      <c r="D16" s="101">
        <f>SUM(E16,+H16,+K16)</f>
        <v>2871</v>
      </c>
      <c r="E16" s="101">
        <f>SUM(F16:G16)</f>
        <v>0</v>
      </c>
      <c r="F16" s="101">
        <v>0</v>
      </c>
      <c r="G16" s="101">
        <v>0</v>
      </c>
      <c r="H16" s="101">
        <f>SUM(I16:J16)</f>
        <v>2871</v>
      </c>
      <c r="I16" s="101">
        <v>1041</v>
      </c>
      <c r="J16" s="101">
        <v>1830</v>
      </c>
      <c r="K16" s="101">
        <f>SUM(L16:M16)</f>
        <v>0</v>
      </c>
      <c r="L16" s="101">
        <v>0</v>
      </c>
      <c r="M16" s="101">
        <v>0</v>
      </c>
      <c r="N16" s="101">
        <f>SUM(O16,+V16,+AC16)</f>
        <v>2871</v>
      </c>
      <c r="O16" s="101">
        <f>SUM(P16:U16)</f>
        <v>1041</v>
      </c>
      <c r="P16" s="101">
        <v>1041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1830</v>
      </c>
      <c r="W16" s="101">
        <v>1830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4</v>
      </c>
      <c r="AG16" s="101">
        <v>4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4</v>
      </c>
      <c r="AU16" s="101">
        <v>4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128</v>
      </c>
      <c r="BA16" s="101">
        <v>128</v>
      </c>
      <c r="BB16" s="101">
        <v>0</v>
      </c>
      <c r="BC16" s="101">
        <v>0</v>
      </c>
    </row>
    <row r="17" spans="1:55" s="103" customFormat="1" ht="13.5" customHeight="1">
      <c r="A17" s="113" t="s">
        <v>38</v>
      </c>
      <c r="B17" s="111" t="s">
        <v>280</v>
      </c>
      <c r="C17" s="99" t="s">
        <v>281</v>
      </c>
      <c r="D17" s="101">
        <f>SUM(E17,+H17,+K17)</f>
        <v>7706</v>
      </c>
      <c r="E17" s="101">
        <f>SUM(F17:G17)</f>
        <v>0</v>
      </c>
      <c r="F17" s="101">
        <v>0</v>
      </c>
      <c r="G17" s="101">
        <v>0</v>
      </c>
      <c r="H17" s="101">
        <f>SUM(I17:J17)</f>
        <v>7706</v>
      </c>
      <c r="I17" s="101">
        <v>1043</v>
      </c>
      <c r="J17" s="101">
        <v>6663</v>
      </c>
      <c r="K17" s="101">
        <f>SUM(L17:M17)</f>
        <v>0</v>
      </c>
      <c r="L17" s="101">
        <v>0</v>
      </c>
      <c r="M17" s="101">
        <v>0</v>
      </c>
      <c r="N17" s="101">
        <f>SUM(O17,+V17,+AC17)</f>
        <v>7706</v>
      </c>
      <c r="O17" s="101">
        <f>SUM(P17:U17)</f>
        <v>1043</v>
      </c>
      <c r="P17" s="101">
        <v>1043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6663</v>
      </c>
      <c r="W17" s="101">
        <v>6663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58</v>
      </c>
      <c r="AG17" s="101">
        <v>58</v>
      </c>
      <c r="AH17" s="101">
        <v>0</v>
      </c>
      <c r="AI17" s="101">
        <v>0</v>
      </c>
      <c r="AJ17" s="101">
        <f>SUM(AK17:AS17)</f>
        <v>130</v>
      </c>
      <c r="AK17" s="101">
        <v>80</v>
      </c>
      <c r="AL17" s="101">
        <v>0</v>
      </c>
      <c r="AM17" s="101">
        <v>50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8</v>
      </c>
      <c r="AU17" s="101">
        <v>8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38</v>
      </c>
      <c r="B18" s="111" t="s">
        <v>282</v>
      </c>
      <c r="C18" s="99" t="s">
        <v>283</v>
      </c>
      <c r="D18" s="101">
        <f>SUM(E18,+H18,+K18)</f>
        <v>15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15</v>
      </c>
      <c r="L18" s="101">
        <v>6</v>
      </c>
      <c r="M18" s="101">
        <v>9</v>
      </c>
      <c r="N18" s="101">
        <f>SUM(O18,+V18,+AC18)</f>
        <v>15</v>
      </c>
      <c r="O18" s="101">
        <f>SUM(P18:U18)</f>
        <v>6</v>
      </c>
      <c r="P18" s="101">
        <v>6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9</v>
      </c>
      <c r="W18" s="101">
        <v>9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38</v>
      </c>
      <c r="B19" s="111" t="s">
        <v>284</v>
      </c>
      <c r="C19" s="99" t="s">
        <v>285</v>
      </c>
      <c r="D19" s="101">
        <f>SUM(E19,+H19,+K19)</f>
        <v>2419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2419</v>
      </c>
      <c r="L19" s="101">
        <v>813</v>
      </c>
      <c r="M19" s="101">
        <v>1606</v>
      </c>
      <c r="N19" s="101">
        <f>SUM(O19,+V19,+AC19)</f>
        <v>2419</v>
      </c>
      <c r="O19" s="101">
        <f>SUM(P19:U19)</f>
        <v>813</v>
      </c>
      <c r="P19" s="101">
        <v>813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1606</v>
      </c>
      <c r="W19" s="101">
        <v>1606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3</v>
      </c>
      <c r="AG19" s="101">
        <v>3</v>
      </c>
      <c r="AH19" s="101">
        <v>0</v>
      </c>
      <c r="AI19" s="101">
        <v>0</v>
      </c>
      <c r="AJ19" s="101">
        <f>SUM(AK19:AS19)</f>
        <v>52</v>
      </c>
      <c r="AK19" s="101">
        <v>0</v>
      </c>
      <c r="AL19" s="101">
        <v>49</v>
      </c>
      <c r="AM19" s="101">
        <v>3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15</v>
      </c>
      <c r="BA19" s="101">
        <v>15</v>
      </c>
      <c r="BB19" s="101">
        <v>0</v>
      </c>
      <c r="BC19" s="101">
        <v>0</v>
      </c>
    </row>
    <row r="20" spans="1:55" s="103" customFormat="1" ht="13.5" customHeight="1">
      <c r="A20" s="113" t="s">
        <v>38</v>
      </c>
      <c r="B20" s="111" t="s">
        <v>286</v>
      </c>
      <c r="C20" s="99" t="s">
        <v>287</v>
      </c>
      <c r="D20" s="101">
        <f>SUM(E20,+H20,+K20)</f>
        <v>3473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3473</v>
      </c>
      <c r="L20" s="101">
        <v>808</v>
      </c>
      <c r="M20" s="101">
        <v>2665</v>
      </c>
      <c r="N20" s="101">
        <f>SUM(O20,+V20,+AC20)</f>
        <v>3473</v>
      </c>
      <c r="O20" s="101">
        <f>SUM(P20:U20)</f>
        <v>808</v>
      </c>
      <c r="P20" s="101">
        <v>808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2665</v>
      </c>
      <c r="W20" s="101">
        <v>2665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75</v>
      </c>
      <c r="AK20" s="101">
        <v>4</v>
      </c>
      <c r="AL20" s="101">
        <v>71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38</v>
      </c>
      <c r="B21" s="111" t="s">
        <v>288</v>
      </c>
      <c r="C21" s="99" t="s">
        <v>289</v>
      </c>
      <c r="D21" s="101">
        <f>SUM(E21,+H21,+K21)</f>
        <v>2003</v>
      </c>
      <c r="E21" s="101">
        <f>SUM(F21:G21)</f>
        <v>0</v>
      </c>
      <c r="F21" s="101">
        <v>0</v>
      </c>
      <c r="G21" s="101">
        <v>0</v>
      </c>
      <c r="H21" s="101">
        <f>SUM(I21:J21)</f>
        <v>839</v>
      </c>
      <c r="I21" s="101">
        <v>839</v>
      </c>
      <c r="J21" s="101">
        <v>0</v>
      </c>
      <c r="K21" s="101">
        <f>SUM(L21:M21)</f>
        <v>1164</v>
      </c>
      <c r="L21" s="101">
        <v>0</v>
      </c>
      <c r="M21" s="101">
        <v>1164</v>
      </c>
      <c r="N21" s="101">
        <f>SUM(O21,+V21,+AC21)</f>
        <v>2003</v>
      </c>
      <c r="O21" s="101">
        <f>SUM(P21:U21)</f>
        <v>839</v>
      </c>
      <c r="P21" s="101">
        <v>839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1164</v>
      </c>
      <c r="W21" s="101">
        <v>0</v>
      </c>
      <c r="X21" s="101">
        <v>0</v>
      </c>
      <c r="Y21" s="101">
        <v>0</v>
      </c>
      <c r="Z21" s="101">
        <v>1164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38</v>
      </c>
      <c r="B22" s="111" t="s">
        <v>290</v>
      </c>
      <c r="C22" s="99" t="s">
        <v>291</v>
      </c>
      <c r="D22" s="101">
        <f>SUM(E22,+H22,+K22)</f>
        <v>1851</v>
      </c>
      <c r="E22" s="101">
        <f>SUM(F22:G22)</f>
        <v>0</v>
      </c>
      <c r="F22" s="101">
        <v>0</v>
      </c>
      <c r="G22" s="101">
        <v>0</v>
      </c>
      <c r="H22" s="101">
        <f>SUM(I22:J22)</f>
        <v>731</v>
      </c>
      <c r="I22" s="101">
        <v>731</v>
      </c>
      <c r="J22" s="101">
        <v>0</v>
      </c>
      <c r="K22" s="101">
        <f>SUM(L22:M22)</f>
        <v>1120</v>
      </c>
      <c r="L22" s="101">
        <v>0</v>
      </c>
      <c r="M22" s="101">
        <v>1120</v>
      </c>
      <c r="N22" s="101">
        <f>SUM(O22,+V22,+AC22)</f>
        <v>1851</v>
      </c>
      <c r="O22" s="101">
        <f>SUM(P22:U22)</f>
        <v>731</v>
      </c>
      <c r="P22" s="101">
        <v>0</v>
      </c>
      <c r="Q22" s="101">
        <v>0</v>
      </c>
      <c r="R22" s="101">
        <v>0</v>
      </c>
      <c r="S22" s="101">
        <v>731</v>
      </c>
      <c r="T22" s="101">
        <v>0</v>
      </c>
      <c r="U22" s="101">
        <v>0</v>
      </c>
      <c r="V22" s="101">
        <f>SUM(W22:AB22)</f>
        <v>1120</v>
      </c>
      <c r="W22" s="101">
        <v>1120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/>
      <c r="B23" s="111"/>
      <c r="C23" s="99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</row>
    <row r="24" spans="1:55" s="103" customFormat="1" ht="13.5" customHeight="1">
      <c r="A24" s="113"/>
      <c r="B24" s="111"/>
      <c r="C24" s="99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</row>
    <row r="25" spans="1:55" s="103" customFormat="1" ht="13.5" customHeight="1">
      <c r="A25" s="113"/>
      <c r="B25" s="111"/>
      <c r="C25" s="99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</row>
    <row r="26" spans="1:55" s="103" customFormat="1" ht="13.5" customHeight="1">
      <c r="A26" s="113"/>
      <c r="B26" s="111"/>
      <c r="C26" s="99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2">
    <sortCondition ref="A8:A22"/>
    <sortCondition ref="B8:B22"/>
    <sortCondition ref="C8:C2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1" man="1"/>
    <brk id="31" min="1" max="21" man="1"/>
    <brk id="45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16000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16201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16202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16204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16205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16206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16207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16208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16209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16210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16211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16321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16322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16323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16342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16343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>
        <f>+水洗化人口等!B23</f>
        <v>0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>
        <f>+水洗化人口等!B24</f>
        <v>0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>
        <f>+水洗化人口等!B25</f>
        <v>0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>
        <f>+水洗化人口等!B26</f>
        <v>0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2023-02-08T00:22:44Z</dcterms:modified>
</cp:coreProperties>
</file>