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5秋田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水洗化人口等!$A$6:$AD$31</definedName>
    <definedName name="_xlnm.Print_Area" localSheetId="2">し尿集計結果!$A$1:$M$37</definedName>
    <definedName name="_xlnm.Print_Area" localSheetId="1">し尿処理状況!$2:$32</definedName>
    <definedName name="_xlnm.Print_Area" localSheetId="0">水洗化人口等!$2:$32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C8" i="2"/>
  <c r="AC9" i="2"/>
  <c r="N9" i="2" s="1"/>
  <c r="AC10" i="2"/>
  <c r="AC11" i="2"/>
  <c r="AC12" i="2"/>
  <c r="AC13" i="2"/>
  <c r="AC14" i="2"/>
  <c r="AC15" i="2"/>
  <c r="N15" i="2" s="1"/>
  <c r="AC16" i="2"/>
  <c r="AC17" i="2"/>
  <c r="AC18" i="2"/>
  <c r="AC19" i="2"/>
  <c r="AC20" i="2"/>
  <c r="AC21" i="2"/>
  <c r="N21" i="2" s="1"/>
  <c r="AC22" i="2"/>
  <c r="AC23" i="2"/>
  <c r="AC24" i="2"/>
  <c r="AC25" i="2"/>
  <c r="AC26" i="2"/>
  <c r="AC27" i="2"/>
  <c r="N27" i="2" s="1"/>
  <c r="AC28" i="2"/>
  <c r="AC29" i="2"/>
  <c r="AC30" i="2"/>
  <c r="AC31" i="2"/>
  <c r="AC32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V31" i="2"/>
  <c r="V32" i="2"/>
  <c r="N32" i="2" s="1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N19" i="2" s="1"/>
  <c r="O20" i="2"/>
  <c r="O21" i="2"/>
  <c r="O22" i="2"/>
  <c r="O23" i="2"/>
  <c r="O24" i="2"/>
  <c r="O25" i="2"/>
  <c r="N25" i="2" s="1"/>
  <c r="O26" i="2"/>
  <c r="O27" i="2"/>
  <c r="O28" i="2"/>
  <c r="O29" i="2"/>
  <c r="O30" i="2"/>
  <c r="O31" i="2"/>
  <c r="N31" i="2" s="1"/>
  <c r="O32" i="2"/>
  <c r="N10" i="2"/>
  <c r="N12" i="2"/>
  <c r="N16" i="2"/>
  <c r="N18" i="2"/>
  <c r="N22" i="2"/>
  <c r="N24" i="2"/>
  <c r="N28" i="2"/>
  <c r="N30" i="2"/>
  <c r="K8" i="2"/>
  <c r="K9" i="2"/>
  <c r="K10" i="2"/>
  <c r="K11" i="2"/>
  <c r="D11" i="2" s="1"/>
  <c r="K12" i="2"/>
  <c r="K13" i="2"/>
  <c r="K14" i="2"/>
  <c r="K15" i="2"/>
  <c r="K16" i="2"/>
  <c r="K17" i="2"/>
  <c r="D17" i="2" s="1"/>
  <c r="K18" i="2"/>
  <c r="K19" i="2"/>
  <c r="K20" i="2"/>
  <c r="K21" i="2"/>
  <c r="K22" i="2"/>
  <c r="K23" i="2"/>
  <c r="D23" i="2" s="1"/>
  <c r="K24" i="2"/>
  <c r="K25" i="2"/>
  <c r="K26" i="2"/>
  <c r="K27" i="2"/>
  <c r="K28" i="2"/>
  <c r="K29" i="2"/>
  <c r="D29" i="2" s="1"/>
  <c r="K30" i="2"/>
  <c r="K31" i="2"/>
  <c r="K32" i="2"/>
  <c r="H8" i="2"/>
  <c r="H9" i="2"/>
  <c r="H10" i="2"/>
  <c r="D10" i="2" s="1"/>
  <c r="H11" i="2"/>
  <c r="H12" i="2"/>
  <c r="H13" i="2"/>
  <c r="D13" i="2" s="1"/>
  <c r="H14" i="2"/>
  <c r="H15" i="2"/>
  <c r="H16" i="2"/>
  <c r="D16" i="2" s="1"/>
  <c r="H17" i="2"/>
  <c r="H18" i="2"/>
  <c r="H19" i="2"/>
  <c r="D19" i="2" s="1"/>
  <c r="H20" i="2"/>
  <c r="H21" i="2"/>
  <c r="H22" i="2"/>
  <c r="D22" i="2" s="1"/>
  <c r="H23" i="2"/>
  <c r="H24" i="2"/>
  <c r="H25" i="2"/>
  <c r="D25" i="2" s="1"/>
  <c r="H26" i="2"/>
  <c r="H27" i="2"/>
  <c r="H28" i="2"/>
  <c r="D28" i="2" s="1"/>
  <c r="H29" i="2"/>
  <c r="H30" i="2"/>
  <c r="H31" i="2"/>
  <c r="D31" i="2" s="1"/>
  <c r="H32" i="2"/>
  <c r="E8" i="2"/>
  <c r="E9" i="2"/>
  <c r="D9" i="2" s="1"/>
  <c r="E10" i="2"/>
  <c r="E11" i="2"/>
  <c r="E12" i="2"/>
  <c r="E13" i="2"/>
  <c r="E14" i="2"/>
  <c r="E15" i="2"/>
  <c r="D15" i="2" s="1"/>
  <c r="E16" i="2"/>
  <c r="E17" i="2"/>
  <c r="E18" i="2"/>
  <c r="E19" i="2"/>
  <c r="E20" i="2"/>
  <c r="E21" i="2"/>
  <c r="D21" i="2" s="1"/>
  <c r="E22" i="2"/>
  <c r="E23" i="2"/>
  <c r="E24" i="2"/>
  <c r="E25" i="2"/>
  <c r="E26" i="2"/>
  <c r="E27" i="2"/>
  <c r="D27" i="2" s="1"/>
  <c r="E28" i="2"/>
  <c r="E29" i="2"/>
  <c r="E30" i="2"/>
  <c r="E31" i="2"/>
  <c r="E32" i="2"/>
  <c r="D8" i="2"/>
  <c r="D12" i="2"/>
  <c r="D14" i="2"/>
  <c r="D18" i="2"/>
  <c r="D20" i="2"/>
  <c r="D24" i="2"/>
  <c r="D26" i="2"/>
  <c r="D30" i="2"/>
  <c r="D32" i="2"/>
  <c r="P8" i="1"/>
  <c r="P9" i="1"/>
  <c r="P10" i="1"/>
  <c r="I10" i="1" s="1"/>
  <c r="D10" i="1" s="1"/>
  <c r="P11" i="1"/>
  <c r="P12" i="1"/>
  <c r="P13" i="1"/>
  <c r="I13" i="1" s="1"/>
  <c r="D13" i="1" s="1"/>
  <c r="P14" i="1"/>
  <c r="P15" i="1"/>
  <c r="P16" i="1"/>
  <c r="I16" i="1" s="1"/>
  <c r="D16" i="1" s="1"/>
  <c r="P17" i="1"/>
  <c r="P18" i="1"/>
  <c r="P19" i="1"/>
  <c r="I19" i="1" s="1"/>
  <c r="D19" i="1" s="1"/>
  <c r="P20" i="1"/>
  <c r="P21" i="1"/>
  <c r="P22" i="1"/>
  <c r="I22" i="1" s="1"/>
  <c r="D22" i="1" s="1"/>
  <c r="P23" i="1"/>
  <c r="P24" i="1"/>
  <c r="P25" i="1"/>
  <c r="I25" i="1" s="1"/>
  <c r="D25" i="1" s="1"/>
  <c r="P26" i="1"/>
  <c r="P27" i="1"/>
  <c r="P28" i="1"/>
  <c r="I28" i="1" s="1"/>
  <c r="D28" i="1" s="1"/>
  <c r="P29" i="1"/>
  <c r="P30" i="1"/>
  <c r="P31" i="1"/>
  <c r="I31" i="1" s="1"/>
  <c r="D31" i="1" s="1"/>
  <c r="P32" i="1"/>
  <c r="I8" i="1"/>
  <c r="D8" i="1" s="1"/>
  <c r="I9" i="1"/>
  <c r="I11" i="1"/>
  <c r="I12" i="1"/>
  <c r="I14" i="1"/>
  <c r="D14" i="1" s="1"/>
  <c r="I15" i="1"/>
  <c r="I17" i="1"/>
  <c r="I18" i="1"/>
  <c r="I20" i="1"/>
  <c r="D20" i="1" s="1"/>
  <c r="I21" i="1"/>
  <c r="I23" i="1"/>
  <c r="I24" i="1"/>
  <c r="I26" i="1"/>
  <c r="D26" i="1" s="1"/>
  <c r="I27" i="1"/>
  <c r="I29" i="1"/>
  <c r="I30" i="1"/>
  <c r="I32" i="1"/>
  <c r="D32" i="1" s="1"/>
  <c r="E8" i="1"/>
  <c r="E9" i="1"/>
  <c r="E10" i="1"/>
  <c r="E11" i="1"/>
  <c r="E12" i="1"/>
  <c r="D12" i="1" s="1"/>
  <c r="E13" i="1"/>
  <c r="E14" i="1"/>
  <c r="E15" i="1"/>
  <c r="E16" i="1"/>
  <c r="E17" i="1"/>
  <c r="E18" i="1"/>
  <c r="D18" i="1" s="1"/>
  <c r="E19" i="1"/>
  <c r="E20" i="1"/>
  <c r="E21" i="1"/>
  <c r="E22" i="1"/>
  <c r="E23" i="1"/>
  <c r="E24" i="1"/>
  <c r="D24" i="1" s="1"/>
  <c r="E25" i="1"/>
  <c r="E26" i="1"/>
  <c r="E27" i="1"/>
  <c r="E28" i="1"/>
  <c r="E29" i="1"/>
  <c r="E30" i="1"/>
  <c r="D30" i="1" s="1"/>
  <c r="E31" i="1"/>
  <c r="E32" i="1"/>
  <c r="D9" i="1"/>
  <c r="T9" i="1" s="1"/>
  <c r="D11" i="1"/>
  <c r="L11" i="1" s="1"/>
  <c r="D15" i="1"/>
  <c r="T15" i="1" s="1"/>
  <c r="D17" i="1"/>
  <c r="L17" i="1" s="1"/>
  <c r="D21" i="1"/>
  <c r="T21" i="1" s="1"/>
  <c r="D23" i="1"/>
  <c r="L23" i="1" s="1"/>
  <c r="D27" i="1"/>
  <c r="T27" i="1" s="1"/>
  <c r="D29" i="1"/>
  <c r="L29" i="1" s="1"/>
  <c r="J22" i="1" l="1"/>
  <c r="T22" i="1"/>
  <c r="F22" i="1"/>
  <c r="N22" i="1"/>
  <c r="L22" i="1"/>
  <c r="J10" i="1"/>
  <c r="T10" i="1"/>
  <c r="F10" i="1"/>
  <c r="N10" i="1"/>
  <c r="L10" i="1"/>
  <c r="T20" i="1"/>
  <c r="F20" i="1"/>
  <c r="N20" i="1"/>
  <c r="L20" i="1"/>
  <c r="J20" i="1"/>
  <c r="J28" i="1"/>
  <c r="T28" i="1"/>
  <c r="F28" i="1"/>
  <c r="N28" i="1"/>
  <c r="L28" i="1"/>
  <c r="J16" i="1"/>
  <c r="F16" i="1"/>
  <c r="T16" i="1"/>
  <c r="N16" i="1"/>
  <c r="L16" i="1"/>
  <c r="T26" i="1"/>
  <c r="F26" i="1"/>
  <c r="N26" i="1"/>
  <c r="L26" i="1"/>
  <c r="J26" i="1"/>
  <c r="T8" i="1"/>
  <c r="F8" i="1"/>
  <c r="N8" i="1"/>
  <c r="L8" i="1"/>
  <c r="J8" i="1"/>
  <c r="T32" i="1"/>
  <c r="F32" i="1"/>
  <c r="N32" i="1"/>
  <c r="L32" i="1"/>
  <c r="J32" i="1"/>
  <c r="T14" i="1"/>
  <c r="F14" i="1"/>
  <c r="N14" i="1"/>
  <c r="L14" i="1"/>
  <c r="J14" i="1"/>
  <c r="N31" i="1"/>
  <c r="F31" i="1"/>
  <c r="L31" i="1"/>
  <c r="J31" i="1"/>
  <c r="T31" i="1"/>
  <c r="N25" i="1"/>
  <c r="L25" i="1"/>
  <c r="J25" i="1"/>
  <c r="T25" i="1"/>
  <c r="F25" i="1"/>
  <c r="N19" i="1"/>
  <c r="L19" i="1"/>
  <c r="J19" i="1"/>
  <c r="T19" i="1"/>
  <c r="F19" i="1"/>
  <c r="N13" i="1"/>
  <c r="L13" i="1"/>
  <c r="J13" i="1"/>
  <c r="T13" i="1"/>
  <c r="F13" i="1"/>
  <c r="N30" i="1"/>
  <c r="L30" i="1"/>
  <c r="J30" i="1"/>
  <c r="T30" i="1"/>
  <c r="F30" i="1"/>
  <c r="N24" i="1"/>
  <c r="L24" i="1"/>
  <c r="J24" i="1"/>
  <c r="T24" i="1"/>
  <c r="F24" i="1"/>
  <c r="N18" i="1"/>
  <c r="L18" i="1"/>
  <c r="J18" i="1"/>
  <c r="T18" i="1"/>
  <c r="F18" i="1"/>
  <c r="N12" i="1"/>
  <c r="L12" i="1"/>
  <c r="J12" i="1"/>
  <c r="T12" i="1"/>
  <c r="F12" i="1"/>
  <c r="J27" i="1"/>
  <c r="J21" i="1"/>
  <c r="J15" i="1"/>
  <c r="J9" i="1"/>
  <c r="N29" i="1"/>
  <c r="N23" i="1"/>
  <c r="N17" i="1"/>
  <c r="N11" i="1"/>
  <c r="L27" i="1"/>
  <c r="L21" i="1"/>
  <c r="L15" i="1"/>
  <c r="L9" i="1"/>
  <c r="F29" i="1"/>
  <c r="F23" i="1"/>
  <c r="F17" i="1"/>
  <c r="F11" i="1"/>
  <c r="N27" i="1"/>
  <c r="N21" i="1"/>
  <c r="N15" i="1"/>
  <c r="N9" i="1"/>
  <c r="T29" i="1"/>
  <c r="T23" i="1"/>
  <c r="T17" i="1"/>
  <c r="T11" i="1"/>
  <c r="F27" i="1"/>
  <c r="F21" i="1"/>
  <c r="F15" i="1"/>
  <c r="F9" i="1"/>
  <c r="J29" i="1"/>
  <c r="J23" i="1"/>
  <c r="J17" i="1"/>
  <c r="J11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I7" i="1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<sst xmlns="http://schemas.openxmlformats.org/spreadsheetml/2006/main" count="719" uniqueCount="312">
  <si>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</si>
  <si>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</si>
  <si>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</si>
  <si>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</si>
  <si>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</si>
  <si>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</si>
  <si>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</si>
  <si>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</si>
  <si>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</si>
  <si>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</si>
  <si>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</si>
  <si>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</si>
  <si>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</si>
  <si>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</si>
  <si>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</si>
  <si>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</si>
  <si>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</si>
  <si>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</si>
  <si>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</si>
  <si>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</si>
  <si>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</si>
  <si>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</si>
  <si>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</si>
  <si>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</si>
  <si>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</si>
  <si>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</si>
  <si>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</si>
  <si>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</si>
  <si>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</si>
  <si>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</si>
  <si>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</si>
  <si>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</si>
  <si>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</si>
  <si>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</si>
  <si>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</si>
  <si>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</si>
  <si>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</si>
  <si>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</si>
  <si>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</si>
  <si>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</si>
  <si>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</si>
  <si>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</si>
  <si>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</si>
  <si>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</si>
  <si>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</si>
  <si>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</si>
  <si>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</si>
  <si>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</si>
  <si>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</si>
  <si>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</si>
  <si>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</si>
  <si>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</si>
  <si>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</si>
  <si>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</si>
  <si>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</si>
  <si>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</si>
  <si>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</si>
  <si>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</si>
  <si>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</si>
  <si>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</si>
  <si>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</si>
  <si>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</si>
  <si>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</si>
  <si>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</si>
  <si>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</si>
  <si>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</si>
  <si>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</si>
  <si>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</si>
  <si>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</si>
  <si>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</si>
  <si>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</si>
  <si>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</si>
  <si>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</si>
  <si>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</si>
  <si>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</si>
  <si>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</si>
  <si>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</si>
  <si>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</si>
  <si>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</si>
  <si>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</si>
  <si>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</si>
  <si>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</si>
  <si>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</si>
  <si>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</si>
  <si>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</si>
  <si>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</si>
  <si>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</si>
  <si>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</si>
  <si>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</si>
  <si>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</si>
  <si>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</si>
  <si>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</si>
  <si>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</si>
  <si>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</si>
  <si>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</si>
  <si>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</si>
  <si>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</si>
  <si>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</si>
  <si>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</si>
  <si>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</si>
  <si>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</si>
  <si>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</si>
  <si>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</si>
  <si>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</si>
  <si>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</si>
  <si>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</si>
  <si>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</si>
  <si>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</si>
  <si>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</si>
  <si>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</si>
  <si>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</si>
  <si>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</si>
  <si>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</si>
  <si>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</si>
  <si>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</si>
  <si>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</si>
  <si>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</si>
  <si>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</si>
  <si>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</si>
  <si>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</si>
  <si>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</si>
  <si>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</si>
  <si>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</si>
  <si>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</si>
  <si>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</si>
  <si>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</si>
  <si>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</si>
  <si>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</si>
  <si>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</si>
  <si>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</si>
  <si>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</si>
  <si>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</si>
  <si>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</si>
  <si>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</si>
  <si>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</si>
  <si>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</si>
  <si>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</si>
  <si>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</si>
  <si>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</si>
  <si>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</si>
  <si>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</si>
  <si>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</si>
  <si>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</si>
  <si>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</si>
  <si>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</si>
  <si>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</si>
  <si>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</si>
  <si>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</si>
  <si>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</si>
  <si>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</si>
  <si>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</si>
  <si>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</si>
  <si>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</si>
  <si>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</si>
  <si>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</si>
  <si>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</si>
  <si>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</si>
  <si>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</si>
  <si>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</si>
  <si>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</si>
  <si>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</si>
  <si>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</si>
  <si>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</si>
  <si>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</si>
  <si>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</si>
  <si>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</si>
  <si>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</si>
  <si>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</si>
  <si>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</si>
  <si>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</si>
  <si>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</si>
  <si>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</si>
  <si>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</si>
  <si>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</si>
  <si>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</si>
  <si>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</si>
  <si>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</si>
  <si>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</si>
  <si>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</si>
  <si>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</si>
  <si>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</si>
  <si>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</si>
  <si>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</si>
  <si>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</si>
  <si>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</si>
  <si>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</si>
  <si>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</si>
  <si>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</si>
  <si>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</si>
  <si>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</si>
  <si>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</si>
  <si>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</si>
  <si>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</si>
  <si>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</si>
  <si>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</si>
  <si>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</si>
  <si>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</si>
  <si>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</si>
  <si>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</si>
  <si>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</si>
  <si>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</si>
  <si>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</si>
  <si>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</si>
  <si>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</si>
  <si>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</si>
  <si>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</si>
  <si>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</si>
  <si>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</si>
  <si>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</si>
  <si>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</si>
  <si>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</si>
  <si>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</si>
  <si>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</si>
  <si>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</si>
  <si>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</si>
  <si>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</si>
  <si>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</si>
  <si>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</si>
  <si>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</si>
  <si>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</si>
  <si>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</si>
  <si>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</si>
  <si>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</si>
  <si>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</si>
  <si>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</si>
  <si>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</si>
  <si>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</si>
  <si>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</si>
  <si>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</si>
  <si>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</si>
  <si>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</si>
  <si>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</si>
  <si>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</si>
  <si>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</si>
  <si>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</si>
  <si>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</si>
  <si>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</si>
  <si>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</si>
  <si>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</si>
  <si>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</si>
  <si>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</si>
  <si>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</si>
  <si>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</si>
  <si>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</si>
  <si>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</si>
  <si>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</si>
  <si>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</si>
  <si>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</si>
  <si>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</si>
  <si>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</si>
  <si>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</si>
  <si>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</si>
  <si>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</si>
  <si>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</si>
  <si>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</si>
  <si>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</si>
  <si>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</si>
  <si>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05000</t>
  </si>
  <si>
    <t>水洗化人口等（令和3年度実績）</t>
    <phoneticPr fontId="3"/>
  </si>
  <si>
    <t>し尿処理の状況（令和3年度実績）</t>
    <phoneticPr fontId="3"/>
  </si>
  <si>
    <t>05201</t>
  </si>
  <si>
    <t>秋田市</t>
  </si>
  <si>
    <t/>
  </si>
  <si>
    <t>○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</si>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</sst>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49</v>
      </c>
      <c r="B7" s="127" t="s">
        <v>257</v>
      </c>
      <c r="C7" s="107" t="s">
        <v>199</v>
      </c>
      <c r="D7" s="108">
        <f>+SUM(E7,+I7)</f>
        <v>958311</v>
      </c>
      <c r="E7" s="108">
        <f>+SUM(G7+H7)</f>
        <v>167201</v>
      </c>
      <c r="F7" s="109">
        <f>IF(D7&gt;0,E7/D7*100,"-")</f>
        <v>17.447467471415855</v>
      </c>
      <c r="G7" s="108">
        <f>SUM(G$8:G$207)</f>
        <v>167201</v>
      </c>
      <c r="H7" s="108">
        <f>SUM(H$8:H$207)</f>
        <v>0</v>
      </c>
      <c r="I7" s="108">
        <f>+SUM(K7,+M7,O7+P7)</f>
        <v>791110</v>
      </c>
      <c r="J7" s="109">
        <f>IF(D7&gt;0,I7/D7*100,"-")</f>
        <v>82.552532528584138</v>
      </c>
      <c r="K7" s="108">
        <f>SUM(K$8:K$207)</f>
        <v>559297</v>
      </c>
      <c r="L7" s="109">
        <f>IF(D7&gt;0,K7/D7*100,"-")</f>
        <v>58.362786193626079</v>
      </c>
      <c r="M7" s="108">
        <f>SUM(M$8:M$207)</f>
        <v>3103</v>
      </c>
      <c r="N7" s="109">
        <f>IF(D7&gt;0,M7/D7*100,"-")</f>
        <v>0.32379885026885846</v>
      </c>
      <c r="O7" s="106">
        <f>SUM(O$8:O$207)</f>
        <v>37798</v>
      </c>
      <c r="P7" s="108">
        <f>SUM(Q7:S7)</f>
        <v>190912</v>
      </c>
      <c r="Q7" s="108">
        <f>SUM(Q$8:Q$207)</f>
        <v>35991</v>
      </c>
      <c r="R7" s="108">
        <f>SUM(R$8:R$207)</f>
        <v>148958</v>
      </c>
      <c r="S7" s="108">
        <f>SUM(S$8:S$207)</f>
        <v>5963</v>
      </c>
      <c r="T7" s="109">
        <f>IF(D7&gt;0,P7/D7*100,"-")</f>
        <v>19.921716436522171</v>
      </c>
      <c r="U7" s="108">
        <f>SUM(U$8:U$207)</f>
        <v>3987</v>
      </c>
      <c r="V7" s="110">
        <f t="shared" ref="V7:AC7" si="0">COUNTIF(V$8:V$207,"○")</f>
        <v>18</v>
      </c>
      <c r="W7" s="110">
        <f t="shared" si="0"/>
        <v>0</v>
      </c>
      <c r="X7" s="110">
        <f t="shared" si="0"/>
        <v>0</v>
      </c>
      <c r="Y7" s="110">
        <f t="shared" si="0"/>
        <v>7</v>
      </c>
      <c r="Z7" s="110">
        <f t="shared" si="0"/>
        <v>18</v>
      </c>
      <c r="AA7" s="110">
        <f t="shared" si="0"/>
        <v>0</v>
      </c>
      <c r="AB7" s="110">
        <f t="shared" si="0"/>
        <v>0</v>
      </c>
      <c r="AC7" s="110">
        <f t="shared" si="0"/>
        <v>7</v>
      </c>
      <c r="AD7" s="205"/>
      <c r="AE7" s="205"/>
    </row>
    <row r="8" spans="1:31" s="103" customFormat="1" ht="13.5" customHeight="1">
      <c r="A8" s="99" t="s">
        <v>49</v>
      </c>
      <c r="B8" s="100" t="s">
        <v>260</v>
      </c>
      <c r="C8" s="99" t="s">
        <v>261</v>
      </c>
      <c r="D8" s="101">
        <f>+SUM(E8,+I8)</f>
        <v>303666</v>
      </c>
      <c r="E8" s="101">
        <f>+SUM(G8+H8)</f>
        <v>8490</v>
      </c>
      <c r="F8" s="125">
        <f>IF(D8&gt;0,E8/D8*100,"-")</f>
        <v>2.7958348975519156</v>
      </c>
      <c r="G8" s="101">
        <v>8490</v>
      </c>
      <c r="H8" s="101">
        <v>0</v>
      </c>
      <c r="I8" s="101">
        <f>+SUM(K8,+M8,O8+P8)</f>
        <v>295176</v>
      </c>
      <c r="J8" s="102">
        <f>IF(D8&gt;0,I8/D8*100,"-")</f>
        <v>97.204165102448087</v>
      </c>
      <c r="K8" s="101">
        <v>259408</v>
      </c>
      <c r="L8" s="102">
        <f>IF(D8&gt;0,K8/D8*100,"-")</f>
        <v>85.425434523456687</v>
      </c>
      <c r="M8" s="101">
        <v>0</v>
      </c>
      <c r="N8" s="102">
        <f>IF(D8&gt;0,M8/D8*100,"-")</f>
        <v>0</v>
      </c>
      <c r="O8" s="123">
        <v>6789</v>
      </c>
      <c r="P8" s="101">
        <f>SUM(Q8:S8)</f>
        <v>28979</v>
      </c>
      <c r="Q8" s="101">
        <v>12768</v>
      </c>
      <c r="R8" s="101">
        <v>16211</v>
      </c>
      <c r="S8" s="101">
        <v>0</v>
      </c>
      <c r="T8" s="102">
        <f>IF(D8&gt;0,P8/D8*100,"-")</f>
        <v>9.5430505884754968</v>
      </c>
      <c r="U8" s="101">
        <v>1299</v>
      </c>
      <c r="V8" s="99"/>
      <c r="W8" s="99"/>
      <c r="X8" s="99"/>
      <c r="Y8" s="99" t="s">
        <v>263</v>
      </c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49</v>
      </c>
      <c r="B9" s="100" t="s">
        <v>264</v>
      </c>
      <c r="C9" s="99" t="s">
        <v>265</v>
      </c>
      <c r="D9" s="101">
        <f>+SUM(E9,+I9)</f>
        <v>50598</v>
      </c>
      <c r="E9" s="101">
        <f>+SUM(G9+H9)</f>
        <v>16656</v>
      </c>
      <c r="F9" s="125">
        <f>IF(D9&gt;0,E9/D9*100,"-")</f>
        <v>32.918297165895886</v>
      </c>
      <c r="G9" s="101">
        <v>16656</v>
      </c>
      <c r="H9" s="101">
        <v>0</v>
      </c>
      <c r="I9" s="101">
        <f>+SUM(K9,+M9,O9+P9)</f>
        <v>33942</v>
      </c>
      <c r="J9" s="102">
        <f>IF(D9&gt;0,I9/D9*100,"-")</f>
        <v>67.081702834104121</v>
      </c>
      <c r="K9" s="101">
        <v>20172</v>
      </c>
      <c r="L9" s="102">
        <f>IF(D9&gt;0,K9/D9*100,"-")</f>
        <v>39.867188426420022</v>
      </c>
      <c r="M9" s="101">
        <v>0</v>
      </c>
      <c r="N9" s="102">
        <f>IF(D9&gt;0,M9/D9*100,"-")</f>
        <v>0</v>
      </c>
      <c r="O9" s="123">
        <v>194</v>
      </c>
      <c r="P9" s="101">
        <f>SUM(Q9:S9)</f>
        <v>13576</v>
      </c>
      <c r="Q9" s="101">
        <v>990</v>
      </c>
      <c r="R9" s="101">
        <v>12586</v>
      </c>
      <c r="S9" s="101">
        <v>0</v>
      </c>
      <c r="T9" s="102">
        <f>IF(D9&gt;0,P9/D9*100,"-")</f>
        <v>26.831100043479978</v>
      </c>
      <c r="U9" s="101">
        <v>213</v>
      </c>
      <c r="V9" s="99"/>
      <c r="W9" s="99"/>
      <c r="X9" s="99"/>
      <c r="Y9" s="99" t="s">
        <v>263</v>
      </c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49</v>
      </c>
      <c r="B10" s="100" t="s">
        <v>266</v>
      </c>
      <c r="C10" s="99" t="s">
        <v>267</v>
      </c>
      <c r="D10" s="101">
        <f>+SUM(E10,+I10)</f>
        <v>85253</v>
      </c>
      <c r="E10" s="101">
        <f>+SUM(G10+H10)</f>
        <v>22643</v>
      </c>
      <c r="F10" s="125">
        <f>IF(D10&gt;0,E10/D10*100,"-")</f>
        <v>26.559769157683601</v>
      </c>
      <c r="G10" s="101">
        <v>22643</v>
      </c>
      <c r="H10" s="101">
        <v>0</v>
      </c>
      <c r="I10" s="101">
        <f>+SUM(K10,+M10,O10+P10)</f>
        <v>62610</v>
      </c>
      <c r="J10" s="102">
        <f>IF(D10&gt;0,I10/D10*100,"-")</f>
        <v>73.440230842316396</v>
      </c>
      <c r="K10" s="101">
        <v>33264</v>
      </c>
      <c r="L10" s="102">
        <f>IF(D10&gt;0,K10/D10*100,"-")</f>
        <v>39.017981771902456</v>
      </c>
      <c r="M10" s="101">
        <v>0</v>
      </c>
      <c r="N10" s="102">
        <f>IF(D10&gt;0,M10/D10*100,"-")</f>
        <v>0</v>
      </c>
      <c r="O10" s="123">
        <v>0</v>
      </c>
      <c r="P10" s="101">
        <f>SUM(Q10:S10)</f>
        <v>29346</v>
      </c>
      <c r="Q10" s="101">
        <v>3626</v>
      </c>
      <c r="R10" s="101">
        <v>20088</v>
      </c>
      <c r="S10" s="101">
        <v>5632</v>
      </c>
      <c r="T10" s="102">
        <f>IF(D10&gt;0,P10/D10*100,"-")</f>
        <v>34.422249070413947</v>
      </c>
      <c r="U10" s="101">
        <v>358</v>
      </c>
      <c r="V10" s="99" t="s">
        <v>263</v>
      </c>
      <c r="W10" s="99"/>
      <c r="X10" s="99"/>
      <c r="Y10" s="99"/>
      <c r="Z10" s="99" t="s">
        <v>263</v>
      </c>
      <c r="AA10" s="99"/>
      <c r="AB10" s="99"/>
      <c r="AC10" s="99"/>
      <c r="AD10" s="206" t="s">
        <v>262</v>
      </c>
      <c r="AE10" s="207"/>
    </row>
    <row r="11" spans="1:31" s="103" customFormat="1" ht="13.5" customHeight="1">
      <c r="A11" s="99" t="s">
        <v>49</v>
      </c>
      <c r="B11" s="100" t="s">
        <v>268</v>
      </c>
      <c r="C11" s="99" t="s">
        <v>269</v>
      </c>
      <c r="D11" s="101">
        <f>+SUM(E11,+I11)</f>
        <v>69544</v>
      </c>
      <c r="E11" s="101">
        <f>+SUM(G11+H11)</f>
        <v>18843</v>
      </c>
      <c r="F11" s="125">
        <f>IF(D11&gt;0,E11/D11*100,"-")</f>
        <v>27.095076498331995</v>
      </c>
      <c r="G11" s="101">
        <v>18843</v>
      </c>
      <c r="H11" s="101">
        <v>0</v>
      </c>
      <c r="I11" s="101">
        <f>+SUM(K11,+M11,O11+P11)</f>
        <v>50701</v>
      </c>
      <c r="J11" s="102">
        <f>IF(D11&gt;0,I11/D11*100,"-")</f>
        <v>72.904923501668009</v>
      </c>
      <c r="K11" s="101">
        <v>34272</v>
      </c>
      <c r="L11" s="102">
        <f>IF(D11&gt;0,K11/D11*100,"-")</f>
        <v>49.281030714367887</v>
      </c>
      <c r="M11" s="101">
        <v>0</v>
      </c>
      <c r="N11" s="102">
        <f>IF(D11&gt;0,M11/D11*100,"-")</f>
        <v>0</v>
      </c>
      <c r="O11" s="123">
        <v>0</v>
      </c>
      <c r="P11" s="101">
        <f>SUM(Q11:S11)</f>
        <v>16429</v>
      </c>
      <c r="Q11" s="101">
        <v>917</v>
      </c>
      <c r="R11" s="101">
        <v>15512</v>
      </c>
      <c r="S11" s="101">
        <v>0</v>
      </c>
      <c r="T11" s="102">
        <f>IF(D11&gt;0,P11/D11*100,"-")</f>
        <v>23.623892787300129</v>
      </c>
      <c r="U11" s="101">
        <v>419</v>
      </c>
      <c r="V11" s="99" t="s">
        <v>263</v>
      </c>
      <c r="W11" s="99"/>
      <c r="X11" s="99"/>
      <c r="Y11" s="99"/>
      <c r="Z11" s="99" t="s">
        <v>263</v>
      </c>
      <c r="AA11" s="99"/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49</v>
      </c>
      <c r="B12" s="100" t="s">
        <v>270</v>
      </c>
      <c r="C12" s="99" t="s">
        <v>271</v>
      </c>
      <c r="D12" s="101">
        <f>+SUM(E12,+I12)</f>
        <v>25658</v>
      </c>
      <c r="E12" s="101">
        <f>+SUM(G12+H12)</f>
        <v>9770</v>
      </c>
      <c r="F12" s="125">
        <f>IF(D12&gt;0,E12/D12*100,"-")</f>
        <v>38.077792501364101</v>
      </c>
      <c r="G12" s="101">
        <v>9770</v>
      </c>
      <c r="H12" s="101">
        <v>0</v>
      </c>
      <c r="I12" s="101">
        <f>+SUM(K12,+M12,O12+P12)</f>
        <v>15888</v>
      </c>
      <c r="J12" s="102">
        <f>IF(D12&gt;0,I12/D12*100,"-")</f>
        <v>61.922207498635906</v>
      </c>
      <c r="K12" s="101">
        <v>13544</v>
      </c>
      <c r="L12" s="102">
        <f>IF(D12&gt;0,K12/D12*100,"-")</f>
        <v>52.786655234234935</v>
      </c>
      <c r="M12" s="101">
        <v>0</v>
      </c>
      <c r="N12" s="102">
        <f>IF(D12&gt;0,M12/D12*100,"-")</f>
        <v>0</v>
      </c>
      <c r="O12" s="123">
        <v>1261</v>
      </c>
      <c r="P12" s="101">
        <f>SUM(Q12:S12)</f>
        <v>1083</v>
      </c>
      <c r="Q12" s="101">
        <v>0</v>
      </c>
      <c r="R12" s="101">
        <v>1083</v>
      </c>
      <c r="S12" s="101">
        <v>0</v>
      </c>
      <c r="T12" s="102">
        <f>IF(D12&gt;0,P12/D12*100,"-")</f>
        <v>4.220905760386624</v>
      </c>
      <c r="U12" s="101">
        <v>59</v>
      </c>
      <c r="V12" s="99" t="s">
        <v>263</v>
      </c>
      <c r="W12" s="99"/>
      <c r="X12" s="99"/>
      <c r="Y12" s="99"/>
      <c r="Z12" s="99" t="s">
        <v>263</v>
      </c>
      <c r="AA12" s="99"/>
      <c r="AB12" s="99"/>
      <c r="AC12" s="99"/>
      <c r="AD12" s="206" t="s">
        <v>262</v>
      </c>
      <c r="AE12" s="207"/>
    </row>
    <row r="13" spans="1:31" s="103" customFormat="1" ht="13.5" customHeight="1">
      <c r="A13" s="99" t="s">
        <v>49</v>
      </c>
      <c r="B13" s="100" t="s">
        <v>272</v>
      </c>
      <c r="C13" s="99" t="s">
        <v>273</v>
      </c>
      <c r="D13" s="101">
        <f>+SUM(E13,+I13)</f>
        <v>42645</v>
      </c>
      <c r="E13" s="101">
        <f>+SUM(G13+H13)</f>
        <v>11703</v>
      </c>
      <c r="F13" s="125">
        <f>IF(D13&gt;0,E13/D13*100,"-")</f>
        <v>27.442842068237777</v>
      </c>
      <c r="G13" s="101">
        <v>11703</v>
      </c>
      <c r="H13" s="101">
        <v>0</v>
      </c>
      <c r="I13" s="101">
        <f>+SUM(K13,+M13,O13+P13)</f>
        <v>30942</v>
      </c>
      <c r="J13" s="102">
        <f>IF(D13&gt;0,I13/D13*100,"-")</f>
        <v>72.557157931762234</v>
      </c>
      <c r="K13" s="101">
        <v>18895</v>
      </c>
      <c r="L13" s="102">
        <f>IF(D13&gt;0,K13/D13*100,"-")</f>
        <v>44.307656231680149</v>
      </c>
      <c r="M13" s="101">
        <v>0</v>
      </c>
      <c r="N13" s="102">
        <f>IF(D13&gt;0,M13/D13*100,"-")</f>
        <v>0</v>
      </c>
      <c r="O13" s="123">
        <v>3546</v>
      </c>
      <c r="P13" s="101">
        <f>SUM(Q13:S13)</f>
        <v>8501</v>
      </c>
      <c r="Q13" s="101">
        <v>0</v>
      </c>
      <c r="R13" s="101">
        <v>8501</v>
      </c>
      <c r="S13" s="101">
        <v>0</v>
      </c>
      <c r="T13" s="102">
        <f>IF(D13&gt;0,P13/D13*100,"-")</f>
        <v>19.934341657873141</v>
      </c>
      <c r="U13" s="101">
        <v>120</v>
      </c>
      <c r="V13" s="99" t="s">
        <v>263</v>
      </c>
      <c r="W13" s="99"/>
      <c r="X13" s="99"/>
      <c r="Y13" s="99"/>
      <c r="Z13" s="99" t="s">
        <v>263</v>
      </c>
      <c r="AA13" s="99"/>
      <c r="AB13" s="99"/>
      <c r="AC13" s="99"/>
      <c r="AD13" s="206" t="s">
        <v>262</v>
      </c>
      <c r="AE13" s="207"/>
    </row>
    <row r="14" spans="1:31" s="103" customFormat="1" ht="13.5" customHeight="1">
      <c r="A14" s="99" t="s">
        <v>49</v>
      </c>
      <c r="B14" s="100" t="s">
        <v>274</v>
      </c>
      <c r="C14" s="99" t="s">
        <v>275</v>
      </c>
      <c r="D14" s="101">
        <f>+SUM(E14,+I14)</f>
        <v>29333</v>
      </c>
      <c r="E14" s="101">
        <f>+SUM(G14+H14)</f>
        <v>10319</v>
      </c>
      <c r="F14" s="125">
        <f>IF(D14&gt;0,E14/D14*100,"-")</f>
        <v>35.178808850100566</v>
      </c>
      <c r="G14" s="101">
        <v>10319</v>
      </c>
      <c r="H14" s="101">
        <v>0</v>
      </c>
      <c r="I14" s="101">
        <f>+SUM(K14,+M14,O14+P14)</f>
        <v>19014</v>
      </c>
      <c r="J14" s="102">
        <f>IF(D14&gt;0,I14/D14*100,"-")</f>
        <v>64.82119114989942</v>
      </c>
      <c r="K14" s="101">
        <v>13374</v>
      </c>
      <c r="L14" s="102">
        <f>IF(D14&gt;0,K14/D14*100,"-")</f>
        <v>45.593699928408277</v>
      </c>
      <c r="M14" s="101">
        <v>0</v>
      </c>
      <c r="N14" s="102">
        <f>IF(D14&gt;0,M14/D14*100,"-")</f>
        <v>0</v>
      </c>
      <c r="O14" s="123">
        <v>1588</v>
      </c>
      <c r="P14" s="101">
        <f>SUM(Q14:S14)</f>
        <v>4052</v>
      </c>
      <c r="Q14" s="101">
        <v>0</v>
      </c>
      <c r="R14" s="101">
        <v>4052</v>
      </c>
      <c r="S14" s="101">
        <v>0</v>
      </c>
      <c r="T14" s="102">
        <f>IF(D14&gt;0,P14/D14*100,"-")</f>
        <v>13.813793338560664</v>
      </c>
      <c r="U14" s="101">
        <v>110</v>
      </c>
      <c r="V14" s="99" t="s">
        <v>263</v>
      </c>
      <c r="W14" s="99"/>
      <c r="X14" s="99"/>
      <c r="Y14" s="99"/>
      <c r="Z14" s="99" t="s">
        <v>263</v>
      </c>
      <c r="AA14" s="99"/>
      <c r="AB14" s="99"/>
      <c r="AC14" s="99"/>
      <c r="AD14" s="206" t="s">
        <v>262</v>
      </c>
      <c r="AE14" s="207"/>
    </row>
    <row r="15" spans="1:31" s="103" customFormat="1" ht="13.5" customHeight="1">
      <c r="A15" s="99" t="s">
        <v>49</v>
      </c>
      <c r="B15" s="100" t="s">
        <v>276</v>
      </c>
      <c r="C15" s="99" t="s">
        <v>277</v>
      </c>
      <c r="D15" s="101">
        <f>+SUM(E15,+I15)</f>
        <v>74154</v>
      </c>
      <c r="E15" s="101">
        <f>+SUM(G15+H15)</f>
        <v>6337</v>
      </c>
      <c r="F15" s="125">
        <f>IF(D15&gt;0,E15/D15*100,"-")</f>
        <v>8.5457291582382613</v>
      </c>
      <c r="G15" s="101">
        <v>6337</v>
      </c>
      <c r="H15" s="101">
        <v>0</v>
      </c>
      <c r="I15" s="101">
        <f>+SUM(K15,+M15,O15+P15)</f>
        <v>67817</v>
      </c>
      <c r="J15" s="102">
        <f>IF(D15&gt;0,I15/D15*100,"-")</f>
        <v>91.45427084176174</v>
      </c>
      <c r="K15" s="101">
        <v>32595</v>
      </c>
      <c r="L15" s="102">
        <f>IF(D15&gt;0,K15/D15*100,"-")</f>
        <v>43.955821668419773</v>
      </c>
      <c r="M15" s="101">
        <v>0</v>
      </c>
      <c r="N15" s="102">
        <f>IF(D15&gt;0,M15/D15*100,"-")</f>
        <v>0</v>
      </c>
      <c r="O15" s="123">
        <v>0</v>
      </c>
      <c r="P15" s="101">
        <f>SUM(Q15:S15)</f>
        <v>35222</v>
      </c>
      <c r="Q15" s="101">
        <v>6555</v>
      </c>
      <c r="R15" s="101">
        <v>28667</v>
      </c>
      <c r="S15" s="101">
        <v>0</v>
      </c>
      <c r="T15" s="102">
        <f>IF(D15&gt;0,P15/D15*100,"-")</f>
        <v>47.498449173341967</v>
      </c>
      <c r="U15" s="101">
        <v>262</v>
      </c>
      <c r="V15" s="99" t="s">
        <v>263</v>
      </c>
      <c r="W15" s="99"/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49</v>
      </c>
      <c r="B16" s="100" t="s">
        <v>278</v>
      </c>
      <c r="C16" s="99" t="s">
        <v>279</v>
      </c>
      <c r="D16" s="101">
        <f>+SUM(E16,+I16)</f>
        <v>32158</v>
      </c>
      <c r="E16" s="101">
        <f>+SUM(G16+H16)</f>
        <v>2934</v>
      </c>
      <c r="F16" s="125">
        <f>IF(D16&gt;0,E16/D16*100,"-")</f>
        <v>9.1237017227439523</v>
      </c>
      <c r="G16" s="101">
        <v>2934</v>
      </c>
      <c r="H16" s="101">
        <v>0</v>
      </c>
      <c r="I16" s="101">
        <f>+SUM(K16,+M16,O16+P16)</f>
        <v>29224</v>
      </c>
      <c r="J16" s="102">
        <f>IF(D16&gt;0,I16/D16*100,"-")</f>
        <v>90.876298277256055</v>
      </c>
      <c r="K16" s="101">
        <v>27408</v>
      </c>
      <c r="L16" s="102">
        <f>IF(D16&gt;0,K16/D16*100,"-")</f>
        <v>85.229180919211387</v>
      </c>
      <c r="M16" s="101">
        <v>0</v>
      </c>
      <c r="N16" s="102">
        <f>IF(D16&gt;0,M16/D16*100,"-")</f>
        <v>0</v>
      </c>
      <c r="O16" s="123">
        <v>646</v>
      </c>
      <c r="P16" s="101">
        <f>SUM(Q16:S16)</f>
        <v>1170</v>
      </c>
      <c r="Q16" s="101">
        <v>363</v>
      </c>
      <c r="R16" s="101">
        <v>807</v>
      </c>
      <c r="S16" s="101">
        <v>0</v>
      </c>
      <c r="T16" s="102">
        <f>IF(D16&gt;0,P16/D16*100,"-")</f>
        <v>3.6382859630574043</v>
      </c>
      <c r="U16" s="101">
        <v>83</v>
      </c>
      <c r="V16" s="99"/>
      <c r="W16" s="99"/>
      <c r="X16" s="99"/>
      <c r="Y16" s="99" t="s">
        <v>263</v>
      </c>
      <c r="Z16" s="99"/>
      <c r="AA16" s="99"/>
      <c r="AB16" s="99"/>
      <c r="AC16" s="99" t="s">
        <v>263</v>
      </c>
      <c r="AD16" s="206" t="s">
        <v>262</v>
      </c>
      <c r="AE16" s="207"/>
    </row>
    <row r="17" spans="1:31" s="103" customFormat="1" ht="13.5" customHeight="1">
      <c r="A17" s="99" t="s">
        <v>49</v>
      </c>
      <c r="B17" s="100" t="s">
        <v>280</v>
      </c>
      <c r="C17" s="99" t="s">
        <v>281</v>
      </c>
      <c r="D17" s="101">
        <f>+SUM(E17,+I17)</f>
        <v>78173</v>
      </c>
      <c r="E17" s="101">
        <f>+SUM(G17+H17)</f>
        <v>24113</v>
      </c>
      <c r="F17" s="125">
        <f>IF(D17&gt;0,E17/D17*100,"-")</f>
        <v>30.845688409041482</v>
      </c>
      <c r="G17" s="101">
        <v>24113</v>
      </c>
      <c r="H17" s="101">
        <v>0</v>
      </c>
      <c r="I17" s="101">
        <f>+SUM(K17,+M17,O17+P17)</f>
        <v>54060</v>
      </c>
      <c r="J17" s="102">
        <f>IF(D17&gt;0,I17/D17*100,"-")</f>
        <v>69.154311590958514</v>
      </c>
      <c r="K17" s="101">
        <v>27370</v>
      </c>
      <c r="L17" s="102">
        <f>IF(D17&gt;0,K17/D17*100,"-")</f>
        <v>35.012088572780883</v>
      </c>
      <c r="M17" s="101">
        <v>0</v>
      </c>
      <c r="N17" s="102">
        <f>IF(D17&gt;0,M17/D17*100,"-")</f>
        <v>0</v>
      </c>
      <c r="O17" s="123">
        <v>10919</v>
      </c>
      <c r="P17" s="101">
        <f>SUM(Q17:S17)</f>
        <v>15771</v>
      </c>
      <c r="Q17" s="101">
        <v>2336</v>
      </c>
      <c r="R17" s="101">
        <v>13435</v>
      </c>
      <c r="S17" s="101">
        <v>0</v>
      </c>
      <c r="T17" s="102">
        <f>IF(D17&gt;0,P17/D17*100,"-")</f>
        <v>20.174484796541005</v>
      </c>
      <c r="U17" s="101">
        <v>269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49</v>
      </c>
      <c r="B18" s="100" t="s">
        <v>282</v>
      </c>
      <c r="C18" s="99" t="s">
        <v>283</v>
      </c>
      <c r="D18" s="101">
        <f>+SUM(E18,+I18)</f>
        <v>30302</v>
      </c>
      <c r="E18" s="101">
        <f>+SUM(G18+H18)</f>
        <v>5647</v>
      </c>
      <c r="F18" s="125">
        <f>IF(D18&gt;0,E18/D18*100,"-")</f>
        <v>18.635733614942911</v>
      </c>
      <c r="G18" s="101">
        <v>5647</v>
      </c>
      <c r="H18" s="101">
        <v>0</v>
      </c>
      <c r="I18" s="101">
        <f>+SUM(K18,+M18,O18+P18)</f>
        <v>24655</v>
      </c>
      <c r="J18" s="102">
        <f>IF(D18&gt;0,I18/D18*100,"-")</f>
        <v>81.364266385057093</v>
      </c>
      <c r="K18" s="101">
        <v>15798</v>
      </c>
      <c r="L18" s="102">
        <f>IF(D18&gt;0,K18/D18*100,"-")</f>
        <v>52.135172595868262</v>
      </c>
      <c r="M18" s="101">
        <v>0</v>
      </c>
      <c r="N18" s="102">
        <f>IF(D18&gt;0,M18/D18*100,"-")</f>
        <v>0</v>
      </c>
      <c r="O18" s="123">
        <v>0</v>
      </c>
      <c r="P18" s="101">
        <f>SUM(Q18:S18)</f>
        <v>8857</v>
      </c>
      <c r="Q18" s="101">
        <v>0</v>
      </c>
      <c r="R18" s="101">
        <v>8857</v>
      </c>
      <c r="S18" s="101">
        <v>0</v>
      </c>
      <c r="T18" s="102">
        <f>IF(D18&gt;0,P18/D18*100,"-")</f>
        <v>29.22909378918883</v>
      </c>
      <c r="U18" s="101">
        <v>152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49</v>
      </c>
      <c r="B19" s="100" t="s">
        <v>284</v>
      </c>
      <c r="C19" s="99" t="s">
        <v>285</v>
      </c>
      <c r="D19" s="101">
        <f>+SUM(E19,+I19)</f>
        <v>23550</v>
      </c>
      <c r="E19" s="101">
        <f>+SUM(G19+H19)</f>
        <v>491</v>
      </c>
      <c r="F19" s="125">
        <f>IF(D19&gt;0,E19/D19*100,"-")</f>
        <v>2.0849256900212314</v>
      </c>
      <c r="G19" s="101">
        <v>491</v>
      </c>
      <c r="H19" s="101">
        <v>0</v>
      </c>
      <c r="I19" s="101">
        <f>+SUM(K19,+M19,O19+P19)</f>
        <v>23059</v>
      </c>
      <c r="J19" s="102">
        <f>IF(D19&gt;0,I19/D19*100,"-")</f>
        <v>97.915074309978763</v>
      </c>
      <c r="K19" s="101">
        <v>14998</v>
      </c>
      <c r="L19" s="102">
        <f>IF(D19&gt;0,K19/D19*100,"-")</f>
        <v>63.685774946921448</v>
      </c>
      <c r="M19" s="101">
        <v>0</v>
      </c>
      <c r="N19" s="102">
        <f>IF(D19&gt;0,M19/D19*100,"-")</f>
        <v>0</v>
      </c>
      <c r="O19" s="123">
        <v>5902</v>
      </c>
      <c r="P19" s="101">
        <f>SUM(Q19:S19)</f>
        <v>2159</v>
      </c>
      <c r="Q19" s="101">
        <v>608</v>
      </c>
      <c r="R19" s="101">
        <v>1551</v>
      </c>
      <c r="S19" s="101">
        <v>0</v>
      </c>
      <c r="T19" s="102">
        <f>IF(D19&gt;0,P19/D19*100,"-")</f>
        <v>9.1677282377919322</v>
      </c>
      <c r="U19" s="101">
        <v>91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49</v>
      </c>
      <c r="B20" s="100" t="s">
        <v>286</v>
      </c>
      <c r="C20" s="99" t="s">
        <v>287</v>
      </c>
      <c r="D20" s="101">
        <f>+SUM(E20,+I20)</f>
        <v>24480</v>
      </c>
      <c r="E20" s="101">
        <f>+SUM(G20+H20)</f>
        <v>8847</v>
      </c>
      <c r="F20" s="125">
        <f>IF(D20&gt;0,E20/D20*100,"-")</f>
        <v>36.139705882352942</v>
      </c>
      <c r="G20" s="101">
        <v>8847</v>
      </c>
      <c r="H20" s="101">
        <v>0</v>
      </c>
      <c r="I20" s="101">
        <f>+SUM(K20,+M20,O20+P20)</f>
        <v>15633</v>
      </c>
      <c r="J20" s="102">
        <f>IF(D20&gt;0,I20/D20*100,"-")</f>
        <v>63.860294117647051</v>
      </c>
      <c r="K20" s="101">
        <v>6938</v>
      </c>
      <c r="L20" s="102">
        <f>IF(D20&gt;0,K20/D20*100,"-")</f>
        <v>28.341503267973856</v>
      </c>
      <c r="M20" s="101">
        <v>3103</v>
      </c>
      <c r="N20" s="102">
        <f>IF(D20&gt;0,M20/D20*100,"-")</f>
        <v>12.675653594771241</v>
      </c>
      <c r="O20" s="123">
        <v>0</v>
      </c>
      <c r="P20" s="101">
        <f>SUM(Q20:S20)</f>
        <v>5592</v>
      </c>
      <c r="Q20" s="101">
        <v>5592</v>
      </c>
      <c r="R20" s="101">
        <v>0</v>
      </c>
      <c r="S20" s="101">
        <v>0</v>
      </c>
      <c r="T20" s="102">
        <f>IF(D20&gt;0,P20/D20*100,"-")</f>
        <v>22.843137254901961</v>
      </c>
      <c r="U20" s="101">
        <v>68</v>
      </c>
      <c r="V20" s="99"/>
      <c r="W20" s="99"/>
      <c r="X20" s="99"/>
      <c r="Y20" s="99" t="s">
        <v>263</v>
      </c>
      <c r="Z20" s="99"/>
      <c r="AA20" s="99"/>
      <c r="AB20" s="99"/>
      <c r="AC20" s="99" t="s">
        <v>263</v>
      </c>
      <c r="AD20" s="206" t="s">
        <v>262</v>
      </c>
      <c r="AE20" s="207"/>
    </row>
    <row r="21" spans="1:31" s="103" customFormat="1" ht="13.5" customHeight="1">
      <c r="A21" s="99" t="s">
        <v>49</v>
      </c>
      <c r="B21" s="100" t="s">
        <v>288</v>
      </c>
      <c r="C21" s="99" t="s">
        <v>289</v>
      </c>
      <c r="D21" s="101">
        <f>+SUM(E21,+I21)</f>
        <v>4816</v>
      </c>
      <c r="E21" s="101">
        <f>+SUM(G21+H21)</f>
        <v>544</v>
      </c>
      <c r="F21" s="125">
        <f>IF(D21&gt;0,E21/D21*100,"-")</f>
        <v>11.295681063122924</v>
      </c>
      <c r="G21" s="101">
        <v>544</v>
      </c>
      <c r="H21" s="101">
        <v>0</v>
      </c>
      <c r="I21" s="101">
        <f>+SUM(K21,+M21,O21+P21)</f>
        <v>4272</v>
      </c>
      <c r="J21" s="102">
        <f>IF(D21&gt;0,I21/D21*100,"-")</f>
        <v>88.704318936877087</v>
      </c>
      <c r="K21" s="101">
        <v>3597</v>
      </c>
      <c r="L21" s="102">
        <f>IF(D21&gt;0,K21/D21*100,"-")</f>
        <v>74.688538205980066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675</v>
      </c>
      <c r="Q21" s="101">
        <v>190</v>
      </c>
      <c r="R21" s="101">
        <v>367</v>
      </c>
      <c r="S21" s="101">
        <v>118</v>
      </c>
      <c r="T21" s="102">
        <f>IF(D21&gt;0,P21/D21*100,"-")</f>
        <v>14.01578073089701</v>
      </c>
      <c r="U21" s="101">
        <v>40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49</v>
      </c>
      <c r="B22" s="100" t="s">
        <v>290</v>
      </c>
      <c r="C22" s="99" t="s">
        <v>291</v>
      </c>
      <c r="D22" s="101">
        <f>+SUM(E22,+I22)</f>
        <v>1878</v>
      </c>
      <c r="E22" s="101">
        <f>+SUM(G22+H22)</f>
        <v>1366</v>
      </c>
      <c r="F22" s="125">
        <f>IF(D22&gt;0,E22/D22*100,"-")</f>
        <v>72.736954206602761</v>
      </c>
      <c r="G22" s="101">
        <v>1366</v>
      </c>
      <c r="H22" s="101">
        <v>0</v>
      </c>
      <c r="I22" s="101">
        <f>+SUM(K22,+M22,O22+P22)</f>
        <v>512</v>
      </c>
      <c r="J22" s="102">
        <f>IF(D22&gt;0,I22/D22*100,"-")</f>
        <v>27.263045793397232</v>
      </c>
      <c r="K22" s="101">
        <v>310</v>
      </c>
      <c r="L22" s="102">
        <f>IF(D22&gt;0,K22/D22*100,"-")</f>
        <v>16.50692225772098</v>
      </c>
      <c r="M22" s="101">
        <v>0</v>
      </c>
      <c r="N22" s="102">
        <f>IF(D22&gt;0,M22/D22*100,"-")</f>
        <v>0</v>
      </c>
      <c r="O22" s="123">
        <v>202</v>
      </c>
      <c r="P22" s="101">
        <f>SUM(Q22:S22)</f>
        <v>0</v>
      </c>
      <c r="Q22" s="101">
        <v>0</v>
      </c>
      <c r="R22" s="101">
        <v>0</v>
      </c>
      <c r="S22" s="101">
        <v>0</v>
      </c>
      <c r="T22" s="102">
        <f>IF(D22&gt;0,P22/D22*100,"-")</f>
        <v>0</v>
      </c>
      <c r="U22" s="101">
        <v>18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49</v>
      </c>
      <c r="B23" s="100" t="s">
        <v>292</v>
      </c>
      <c r="C23" s="99" t="s">
        <v>293</v>
      </c>
      <c r="D23" s="101">
        <f>+SUM(E23,+I23)</f>
        <v>3016</v>
      </c>
      <c r="E23" s="101">
        <f>+SUM(G23+H23)</f>
        <v>486</v>
      </c>
      <c r="F23" s="125">
        <f>IF(D23&gt;0,E23/D23*100,"-")</f>
        <v>16.114058355437667</v>
      </c>
      <c r="G23" s="101">
        <v>486</v>
      </c>
      <c r="H23" s="101">
        <v>0</v>
      </c>
      <c r="I23" s="101">
        <f>+SUM(K23,+M23,O23+P23)</f>
        <v>2530</v>
      </c>
      <c r="J23" s="102">
        <f>IF(D23&gt;0,I23/D23*100,"-")</f>
        <v>83.885941644562337</v>
      </c>
      <c r="K23" s="101">
        <v>1958</v>
      </c>
      <c r="L23" s="102">
        <f>IF(D23&gt;0,K23/D23*100,"-")</f>
        <v>64.92042440318302</v>
      </c>
      <c r="M23" s="101">
        <v>0</v>
      </c>
      <c r="N23" s="102">
        <f>IF(D23&gt;0,M23/D23*100,"-")</f>
        <v>0</v>
      </c>
      <c r="O23" s="123">
        <v>157</v>
      </c>
      <c r="P23" s="101">
        <f>SUM(Q23:S23)</f>
        <v>415</v>
      </c>
      <c r="Q23" s="101">
        <v>0</v>
      </c>
      <c r="R23" s="101">
        <v>415</v>
      </c>
      <c r="S23" s="101">
        <v>0</v>
      </c>
      <c r="T23" s="102">
        <f>IF(D23&gt;0,P23/D23*100,"-")</f>
        <v>13.759946949602123</v>
      </c>
      <c r="U23" s="101">
        <v>18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49</v>
      </c>
      <c r="B24" s="100" t="s">
        <v>294</v>
      </c>
      <c r="C24" s="99" t="s">
        <v>295</v>
      </c>
      <c r="D24" s="101">
        <f>+SUM(E24,+I24)</f>
        <v>15465</v>
      </c>
      <c r="E24" s="101">
        <f>+SUM(G24+H24)</f>
        <v>3854</v>
      </c>
      <c r="F24" s="125">
        <f>IF(D24&gt;0,E24/D24*100,"-")</f>
        <v>24.920788878111864</v>
      </c>
      <c r="G24" s="101">
        <v>3854</v>
      </c>
      <c r="H24" s="101">
        <v>0</v>
      </c>
      <c r="I24" s="101">
        <f>+SUM(K24,+M24,O24+P24)</f>
        <v>11611</v>
      </c>
      <c r="J24" s="102">
        <f>IF(D24&gt;0,I24/D24*100,"-")</f>
        <v>75.079211121888136</v>
      </c>
      <c r="K24" s="101">
        <v>8326</v>
      </c>
      <c r="L24" s="102">
        <f>IF(D24&gt;0,K24/D24*100,"-")</f>
        <v>53.837698027804727</v>
      </c>
      <c r="M24" s="101">
        <v>0</v>
      </c>
      <c r="N24" s="102">
        <f>IF(D24&gt;0,M24/D24*100,"-")</f>
        <v>0</v>
      </c>
      <c r="O24" s="123">
        <v>1038</v>
      </c>
      <c r="P24" s="101">
        <f>SUM(Q24:S24)</f>
        <v>2247</v>
      </c>
      <c r="Q24" s="101">
        <v>576</v>
      </c>
      <c r="R24" s="101">
        <v>1671</v>
      </c>
      <c r="S24" s="101">
        <v>0</v>
      </c>
      <c r="T24" s="102">
        <f>IF(D24&gt;0,P24/D24*100,"-")</f>
        <v>14.529582929194957</v>
      </c>
      <c r="U24" s="101">
        <v>58</v>
      </c>
      <c r="V24" s="99"/>
      <c r="W24" s="99"/>
      <c r="X24" s="99"/>
      <c r="Y24" s="99" t="s">
        <v>263</v>
      </c>
      <c r="Z24" s="99"/>
      <c r="AA24" s="99"/>
      <c r="AB24" s="99"/>
      <c r="AC24" s="99" t="s">
        <v>263</v>
      </c>
      <c r="AD24" s="206" t="s">
        <v>262</v>
      </c>
      <c r="AE24" s="207"/>
    </row>
    <row r="25" spans="1:31" s="103" customFormat="1" ht="13.5" customHeight="1">
      <c r="A25" s="99" t="s">
        <v>49</v>
      </c>
      <c r="B25" s="100" t="s">
        <v>296</v>
      </c>
      <c r="C25" s="99" t="s">
        <v>297</v>
      </c>
      <c r="D25" s="101">
        <f>+SUM(E25,+I25)</f>
        <v>6722</v>
      </c>
      <c r="E25" s="101">
        <f>+SUM(G25+H25)</f>
        <v>1949</v>
      </c>
      <c r="F25" s="125">
        <f>IF(D25&gt;0,E25/D25*100,"-")</f>
        <v>28.994346920559355</v>
      </c>
      <c r="G25" s="101">
        <v>1949</v>
      </c>
      <c r="H25" s="101">
        <v>0</v>
      </c>
      <c r="I25" s="101">
        <f>+SUM(K25,+M25,O25+P25)</f>
        <v>4773</v>
      </c>
      <c r="J25" s="102">
        <f>IF(D25&gt;0,I25/D25*100,"-")</f>
        <v>71.005653079440648</v>
      </c>
      <c r="K25" s="101">
        <v>3402</v>
      </c>
      <c r="L25" s="102">
        <f>IF(D25&gt;0,K25/D25*100,"-")</f>
        <v>50.609937518595657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1371</v>
      </c>
      <c r="Q25" s="101">
        <v>93</v>
      </c>
      <c r="R25" s="101">
        <v>1278</v>
      </c>
      <c r="S25" s="101">
        <v>0</v>
      </c>
      <c r="T25" s="102">
        <f>IF(D25&gt;0,P25/D25*100,"-")</f>
        <v>20.395715560844987</v>
      </c>
      <c r="U25" s="101">
        <v>51</v>
      </c>
      <c r="V25" s="99" t="s">
        <v>263</v>
      </c>
      <c r="W25" s="99"/>
      <c r="X25" s="99"/>
      <c r="Y25" s="99"/>
      <c r="Z25" s="99" t="s">
        <v>263</v>
      </c>
      <c r="AA25" s="99"/>
      <c r="AB25" s="99"/>
      <c r="AC25" s="99"/>
      <c r="AD25" s="206" t="s">
        <v>262</v>
      </c>
      <c r="AE25" s="207"/>
    </row>
    <row r="26" spans="1:31" s="103" customFormat="1" ht="13.5" customHeight="1">
      <c r="A26" s="99" t="s">
        <v>49</v>
      </c>
      <c r="B26" s="100" t="s">
        <v>298</v>
      </c>
      <c r="C26" s="99" t="s">
        <v>299</v>
      </c>
      <c r="D26" s="101">
        <f>+SUM(E26,+I26)</f>
        <v>8653</v>
      </c>
      <c r="E26" s="101">
        <f>+SUM(G26+H26)</f>
        <v>2192</v>
      </c>
      <c r="F26" s="125">
        <f>IF(D26&gt;0,E26/D26*100,"-")</f>
        <v>25.33225470934936</v>
      </c>
      <c r="G26" s="101">
        <v>2192</v>
      </c>
      <c r="H26" s="101">
        <v>0</v>
      </c>
      <c r="I26" s="101">
        <f>+SUM(K26,+M26,O26+P26)</f>
        <v>6461</v>
      </c>
      <c r="J26" s="102">
        <f>IF(D26&gt;0,I26/D26*100,"-")</f>
        <v>74.667745290650643</v>
      </c>
      <c r="K26" s="101">
        <v>5405</v>
      </c>
      <c r="L26" s="102">
        <f>IF(D26&gt;0,K26/D26*100,"-")</f>
        <v>62.463885357679416</v>
      </c>
      <c r="M26" s="101">
        <v>0</v>
      </c>
      <c r="N26" s="102">
        <f>IF(D26&gt;0,M26/D26*100,"-")</f>
        <v>0</v>
      </c>
      <c r="O26" s="123">
        <v>0</v>
      </c>
      <c r="P26" s="101">
        <f>SUM(Q26:S26)</f>
        <v>1056</v>
      </c>
      <c r="Q26" s="101">
        <v>191</v>
      </c>
      <c r="R26" s="101">
        <v>865</v>
      </c>
      <c r="S26" s="101">
        <v>0</v>
      </c>
      <c r="T26" s="102">
        <f>IF(D26&gt;0,P26/D26*100,"-")</f>
        <v>12.203859932971223</v>
      </c>
      <c r="U26" s="101">
        <v>14</v>
      </c>
      <c r="V26" s="99" t="s">
        <v>263</v>
      </c>
      <c r="W26" s="99"/>
      <c r="X26" s="99"/>
      <c r="Y26" s="99"/>
      <c r="Z26" s="99" t="s">
        <v>263</v>
      </c>
      <c r="AA26" s="99"/>
      <c r="AB26" s="99"/>
      <c r="AC26" s="99"/>
      <c r="AD26" s="206" t="s">
        <v>262</v>
      </c>
      <c r="AE26" s="207"/>
    </row>
    <row r="27" spans="1:31" s="103" customFormat="1" ht="13.5" customHeight="1">
      <c r="A27" s="99" t="s">
        <v>49</v>
      </c>
      <c r="B27" s="100" t="s">
        <v>300</v>
      </c>
      <c r="C27" s="99" t="s">
        <v>301</v>
      </c>
      <c r="D27" s="101">
        <f>+SUM(E27,+I27)</f>
        <v>5513</v>
      </c>
      <c r="E27" s="101">
        <f>+SUM(G27+H27)</f>
        <v>295</v>
      </c>
      <c r="F27" s="125">
        <f>IF(D27&gt;0,E27/D27*100,"-")</f>
        <v>5.3509885724650825</v>
      </c>
      <c r="G27" s="101">
        <v>295</v>
      </c>
      <c r="H27" s="101">
        <v>0</v>
      </c>
      <c r="I27" s="101">
        <f>+SUM(K27,+M27,O27+P27)</f>
        <v>5218</v>
      </c>
      <c r="J27" s="102">
        <f>IF(D27&gt;0,I27/D27*100,"-")</f>
        <v>94.649011427534916</v>
      </c>
      <c r="K27" s="101">
        <v>4978</v>
      </c>
      <c r="L27" s="102">
        <f>IF(D27&gt;0,K27/D27*100,"-")</f>
        <v>90.295664792309083</v>
      </c>
      <c r="M27" s="101">
        <v>0</v>
      </c>
      <c r="N27" s="102">
        <f>IF(D27&gt;0,M27/D27*100,"-")</f>
        <v>0</v>
      </c>
      <c r="O27" s="123">
        <v>0</v>
      </c>
      <c r="P27" s="101">
        <f>SUM(Q27:S27)</f>
        <v>240</v>
      </c>
      <c r="Q27" s="101">
        <v>160</v>
      </c>
      <c r="R27" s="101">
        <v>80</v>
      </c>
      <c r="S27" s="101">
        <v>0</v>
      </c>
      <c r="T27" s="102">
        <f>IF(D27&gt;0,P27/D27*100,"-")</f>
        <v>4.3533466352258294</v>
      </c>
      <c r="U27" s="101">
        <v>25</v>
      </c>
      <c r="V27" s="99" t="s">
        <v>263</v>
      </c>
      <c r="W27" s="99"/>
      <c r="X27" s="99"/>
      <c r="Y27" s="99"/>
      <c r="Z27" s="99" t="s">
        <v>263</v>
      </c>
      <c r="AA27" s="99"/>
      <c r="AB27" s="99"/>
      <c r="AC27" s="99"/>
      <c r="AD27" s="206" t="s">
        <v>262</v>
      </c>
      <c r="AE27" s="207"/>
    </row>
    <row r="28" spans="1:31" s="103" customFormat="1" ht="13.5" customHeight="1">
      <c r="A28" s="99" t="s">
        <v>49</v>
      </c>
      <c r="B28" s="100" t="s">
        <v>302</v>
      </c>
      <c r="C28" s="99" t="s">
        <v>303</v>
      </c>
      <c r="D28" s="101">
        <f>+SUM(E28,+I28)</f>
        <v>4469</v>
      </c>
      <c r="E28" s="101">
        <f>+SUM(G28+H28)</f>
        <v>181</v>
      </c>
      <c r="F28" s="125">
        <f>IF(D28&gt;0,E28/D28*100,"-")</f>
        <v>4.0501230700380395</v>
      </c>
      <c r="G28" s="101">
        <v>181</v>
      </c>
      <c r="H28" s="101">
        <v>0</v>
      </c>
      <c r="I28" s="101">
        <f>+SUM(K28,+M28,O28+P28)</f>
        <v>4288</v>
      </c>
      <c r="J28" s="102">
        <f>IF(D28&gt;0,I28/D28*100,"-")</f>
        <v>95.94987692996196</v>
      </c>
      <c r="K28" s="101">
        <v>4150</v>
      </c>
      <c r="L28" s="102">
        <f>IF(D28&gt;0,K28/D28*100,"-")</f>
        <v>92.861937793689862</v>
      </c>
      <c r="M28" s="101">
        <v>0</v>
      </c>
      <c r="N28" s="102">
        <f>IF(D28&gt;0,M28/D28*100,"-")</f>
        <v>0</v>
      </c>
      <c r="O28" s="123">
        <v>0</v>
      </c>
      <c r="P28" s="101">
        <f>SUM(Q28:S28)</f>
        <v>138</v>
      </c>
      <c r="Q28" s="101">
        <v>0</v>
      </c>
      <c r="R28" s="101">
        <v>129</v>
      </c>
      <c r="S28" s="101">
        <v>9</v>
      </c>
      <c r="T28" s="102">
        <f>IF(D28&gt;0,P28/D28*100,"-")</f>
        <v>3.0879391362720967</v>
      </c>
      <c r="U28" s="101">
        <v>3</v>
      </c>
      <c r="V28" s="99" t="s">
        <v>263</v>
      </c>
      <c r="W28" s="99"/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>
      <c r="A29" s="99" t="s">
        <v>49</v>
      </c>
      <c r="B29" s="100" t="s">
        <v>304</v>
      </c>
      <c r="C29" s="99" t="s">
        <v>305</v>
      </c>
      <c r="D29" s="101">
        <f>+SUM(E29,+I29)</f>
        <v>3090</v>
      </c>
      <c r="E29" s="101">
        <f>+SUM(G29+H29)</f>
        <v>0</v>
      </c>
      <c r="F29" s="125">
        <f>IF(D29&gt;0,E29/D29*100,"-")</f>
        <v>0</v>
      </c>
      <c r="G29" s="101">
        <v>0</v>
      </c>
      <c r="H29" s="101">
        <v>0</v>
      </c>
      <c r="I29" s="101">
        <f>+SUM(K29,+M29,O29+P29)</f>
        <v>3090</v>
      </c>
      <c r="J29" s="102">
        <f>IF(D29&gt;0,I29/D29*100,"-")</f>
        <v>100</v>
      </c>
      <c r="K29" s="101">
        <v>3090</v>
      </c>
      <c r="L29" s="102">
        <f>IF(D29&gt;0,K29/D29*100,"-")</f>
        <v>100</v>
      </c>
      <c r="M29" s="101">
        <v>0</v>
      </c>
      <c r="N29" s="102">
        <f>IF(D29&gt;0,M29/D29*100,"-")</f>
        <v>0</v>
      </c>
      <c r="O29" s="123">
        <v>0</v>
      </c>
      <c r="P29" s="101">
        <f>SUM(Q29:S29)</f>
        <v>0</v>
      </c>
      <c r="Q29" s="101">
        <v>0</v>
      </c>
      <c r="R29" s="101">
        <v>0</v>
      </c>
      <c r="S29" s="101">
        <v>0</v>
      </c>
      <c r="T29" s="102">
        <f>IF(D29&gt;0,P29/D29*100,"-")</f>
        <v>0</v>
      </c>
      <c r="U29" s="101">
        <v>14</v>
      </c>
      <c r="V29" s="99"/>
      <c r="W29" s="99"/>
      <c r="X29" s="99"/>
      <c r="Y29" s="99" t="s">
        <v>263</v>
      </c>
      <c r="Z29" s="99"/>
      <c r="AA29" s="99"/>
      <c r="AB29" s="99"/>
      <c r="AC29" s="99" t="s">
        <v>263</v>
      </c>
      <c r="AD29" s="206" t="s">
        <v>262</v>
      </c>
      <c r="AE29" s="207"/>
    </row>
    <row r="30" spans="1:31" s="103" customFormat="1" ht="13.5" customHeight="1">
      <c r="A30" s="99" t="s">
        <v>49</v>
      </c>
      <c r="B30" s="100" t="s">
        <v>306</v>
      </c>
      <c r="C30" s="99" t="s">
        <v>307</v>
      </c>
      <c r="D30" s="101">
        <f>+SUM(E30,+I30)</f>
        <v>18667</v>
      </c>
      <c r="E30" s="101">
        <f>+SUM(G30+H30)</f>
        <v>3818</v>
      </c>
      <c r="F30" s="125">
        <f>IF(D30&gt;0,E30/D30*100,"-")</f>
        <v>20.45320619274656</v>
      </c>
      <c r="G30" s="101">
        <v>3818</v>
      </c>
      <c r="H30" s="101">
        <v>0</v>
      </c>
      <c r="I30" s="101">
        <f>+SUM(K30,+M30,O30+P30)</f>
        <v>14849</v>
      </c>
      <c r="J30" s="102">
        <f>IF(D30&gt;0,I30/D30*100,"-")</f>
        <v>79.546793807253451</v>
      </c>
      <c r="K30" s="101">
        <v>2458</v>
      </c>
      <c r="L30" s="102">
        <f>IF(D30&gt;0,K30/D30*100,"-")</f>
        <v>13.16762200674988</v>
      </c>
      <c r="M30" s="101">
        <v>0</v>
      </c>
      <c r="N30" s="102">
        <f>IF(D30&gt;0,M30/D30*100,"-")</f>
        <v>0</v>
      </c>
      <c r="O30" s="123">
        <v>3738</v>
      </c>
      <c r="P30" s="101">
        <f>SUM(Q30:S30)</f>
        <v>8653</v>
      </c>
      <c r="Q30" s="101">
        <v>66</v>
      </c>
      <c r="R30" s="101">
        <v>8587</v>
      </c>
      <c r="S30" s="101">
        <v>0</v>
      </c>
      <c r="T30" s="102">
        <f>IF(D30&gt;0,P30/D30*100,"-")</f>
        <v>46.354529383403872</v>
      </c>
      <c r="U30" s="101">
        <v>57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>
      <c r="A31" s="99" t="s">
        <v>49</v>
      </c>
      <c r="B31" s="100" t="s">
        <v>308</v>
      </c>
      <c r="C31" s="99" t="s">
        <v>309</v>
      </c>
      <c r="D31" s="101">
        <f>+SUM(E31,+I31)</f>
        <v>14055</v>
      </c>
      <c r="E31" s="101">
        <f>+SUM(G31+H31)</f>
        <v>5369</v>
      </c>
      <c r="F31" s="125">
        <f>IF(D31&gt;0,E31/D31*100,"-")</f>
        <v>38.199928850942726</v>
      </c>
      <c r="G31" s="101">
        <v>5369</v>
      </c>
      <c r="H31" s="101">
        <v>0</v>
      </c>
      <c r="I31" s="101">
        <f>+SUM(K31,+M31,O31+P31)</f>
        <v>8686</v>
      </c>
      <c r="J31" s="102">
        <f>IF(D31&gt;0,I31/D31*100,"-")</f>
        <v>61.800071149057281</v>
      </c>
      <c r="K31" s="101">
        <v>3587</v>
      </c>
      <c r="L31" s="102">
        <f>IF(D31&gt;0,K31/D31*100,"-")</f>
        <v>25.521166844539312</v>
      </c>
      <c r="M31" s="101">
        <v>0</v>
      </c>
      <c r="N31" s="102">
        <f>IF(D31&gt;0,M31/D31*100,"-")</f>
        <v>0</v>
      </c>
      <c r="O31" s="123">
        <v>1818</v>
      </c>
      <c r="P31" s="101">
        <f>SUM(Q31:S31)</f>
        <v>3281</v>
      </c>
      <c r="Q31" s="101">
        <v>927</v>
      </c>
      <c r="R31" s="101">
        <v>2150</v>
      </c>
      <c r="S31" s="101">
        <v>204</v>
      </c>
      <c r="T31" s="102">
        <f>IF(D31&gt;0,P31/D31*100,"-")</f>
        <v>23.344005691924583</v>
      </c>
      <c r="U31" s="101">
        <v>106</v>
      </c>
      <c r="V31" s="99"/>
      <c r="W31" s="99"/>
      <c r="X31" s="99"/>
      <c r="Y31" s="99" t="s">
        <v>263</v>
      </c>
      <c r="Z31" s="99"/>
      <c r="AA31" s="99"/>
      <c r="AB31" s="99"/>
      <c r="AC31" s="99" t="s">
        <v>263</v>
      </c>
      <c r="AD31" s="206" t="s">
        <v>262</v>
      </c>
      <c r="AE31" s="207"/>
    </row>
    <row r="32" spans="1:31" s="103" customFormat="1" ht="13.5" customHeight="1">
      <c r="A32" s="99" t="s">
        <v>49</v>
      </c>
      <c r="B32" s="100" t="s">
        <v>310</v>
      </c>
      <c r="C32" s="99" t="s">
        <v>311</v>
      </c>
      <c r="D32" s="101">
        <f>+SUM(E32,+I32)</f>
        <v>2453</v>
      </c>
      <c r="E32" s="101">
        <f>+SUM(G32+H32)</f>
        <v>354</v>
      </c>
      <c r="F32" s="125">
        <f>IF(D32&gt;0,E32/D32*100,"-")</f>
        <v>14.431308601712189</v>
      </c>
      <c r="G32" s="101">
        <v>354</v>
      </c>
      <c r="H32" s="101">
        <v>0</v>
      </c>
      <c r="I32" s="101">
        <f>+SUM(K32,+M32,O32+P32)</f>
        <v>2099</v>
      </c>
      <c r="J32" s="102">
        <f>IF(D32&gt;0,I32/D32*100,"-")</f>
        <v>85.568691398287811</v>
      </c>
      <c r="K32" s="101">
        <v>0</v>
      </c>
      <c r="L32" s="102">
        <f>IF(D32&gt;0,K32/D32*100,"-")</f>
        <v>0</v>
      </c>
      <c r="M32" s="101">
        <v>0</v>
      </c>
      <c r="N32" s="102">
        <f>IF(D32&gt;0,M32/D32*100,"-")</f>
        <v>0</v>
      </c>
      <c r="O32" s="123">
        <v>0</v>
      </c>
      <c r="P32" s="101">
        <f>SUM(Q32:S32)</f>
        <v>2099</v>
      </c>
      <c r="Q32" s="101">
        <v>33</v>
      </c>
      <c r="R32" s="101">
        <v>2066</v>
      </c>
      <c r="S32" s="101">
        <v>0</v>
      </c>
      <c r="T32" s="102">
        <f>IF(D32&gt;0,P32/D32*100,"-")</f>
        <v>85.568691398287811</v>
      </c>
      <c r="U32" s="101">
        <v>80</v>
      </c>
      <c r="V32" s="99" t="s">
        <v>263</v>
      </c>
      <c r="W32" s="99"/>
      <c r="X32" s="99"/>
      <c r="Y32" s="99"/>
      <c r="Z32" s="99" t="s">
        <v>263</v>
      </c>
      <c r="AA32" s="99"/>
      <c r="AB32" s="99"/>
      <c r="AC32" s="99"/>
      <c r="AD32" s="206" t="s">
        <v>262</v>
      </c>
      <c r="AE32" s="207"/>
    </row>
    <row r="33" spans="1:31" s="103" customFormat="1" ht="13.5" customHeight="1">
      <c r="A33" s="99"/>
      <c r="B33" s="100"/>
      <c r="C33" s="99"/>
      <c r="D33" s="101"/>
      <c r="E33" s="101"/>
      <c r="F33" s="125"/>
      <c r="G33" s="101"/>
      <c r="H33" s="101"/>
      <c r="I33" s="101"/>
      <c r="J33" s="102"/>
      <c r="K33" s="101"/>
      <c r="L33" s="102"/>
      <c r="M33" s="101"/>
      <c r="N33" s="102"/>
      <c r="O33" s="123"/>
      <c r="P33" s="101"/>
      <c r="Q33" s="101"/>
      <c r="R33" s="101"/>
      <c r="S33" s="101"/>
      <c r="T33" s="102"/>
      <c r="U33" s="101"/>
      <c r="V33" s="99"/>
      <c r="W33" s="99"/>
      <c r="X33" s="99"/>
      <c r="Y33" s="99"/>
      <c r="Z33" s="99"/>
      <c r="AA33" s="99"/>
      <c r="AB33" s="99"/>
      <c r="AC33" s="99"/>
      <c r="AD33" s="207"/>
      <c r="AE33" s="207"/>
    </row>
    <row r="34" spans="1:31" s="103" customFormat="1" ht="13.5" customHeight="1">
      <c r="A34" s="99"/>
      <c r="B34" s="100"/>
      <c r="C34" s="99"/>
      <c r="D34" s="101"/>
      <c r="E34" s="101"/>
      <c r="F34" s="125"/>
      <c r="G34" s="101"/>
      <c r="H34" s="101"/>
      <c r="I34" s="101"/>
      <c r="J34" s="102"/>
      <c r="K34" s="101"/>
      <c r="L34" s="102"/>
      <c r="M34" s="101"/>
      <c r="N34" s="102"/>
      <c r="O34" s="123"/>
      <c r="P34" s="101"/>
      <c r="Q34" s="101"/>
      <c r="R34" s="101"/>
      <c r="S34" s="101"/>
      <c r="T34" s="102"/>
      <c r="U34" s="101"/>
      <c r="V34" s="99"/>
      <c r="W34" s="99"/>
      <c r="X34" s="99"/>
      <c r="Y34" s="99"/>
      <c r="Z34" s="99"/>
      <c r="AA34" s="99"/>
      <c r="AB34" s="99"/>
      <c r="AC34" s="99"/>
      <c r="AD34" s="207"/>
      <c r="AE34" s="207"/>
    </row>
    <row r="35" spans="1:31" s="103" customFormat="1" ht="13.5" customHeight="1">
      <c r="A35" s="99"/>
      <c r="B35" s="100"/>
      <c r="C35" s="99"/>
      <c r="D35" s="101"/>
      <c r="E35" s="101"/>
      <c r="F35" s="125"/>
      <c r="G35" s="101"/>
      <c r="H35" s="101"/>
      <c r="I35" s="101"/>
      <c r="J35" s="102"/>
      <c r="K35" s="101"/>
      <c r="L35" s="102"/>
      <c r="M35" s="101"/>
      <c r="N35" s="102"/>
      <c r="O35" s="123"/>
      <c r="P35" s="101"/>
      <c r="Q35" s="101"/>
      <c r="R35" s="101"/>
      <c r="S35" s="101"/>
      <c r="T35" s="102"/>
      <c r="U35" s="101"/>
      <c r="V35" s="99"/>
      <c r="W35" s="99"/>
      <c r="X35" s="99"/>
      <c r="Y35" s="99"/>
      <c r="Z35" s="99"/>
      <c r="AA35" s="99"/>
      <c r="AB35" s="99"/>
      <c r="AC35" s="99"/>
      <c r="AD35" s="207"/>
      <c r="AE35" s="207"/>
    </row>
    <row r="36" spans="1:31" s="103" customFormat="1" ht="13.5" customHeight="1">
      <c r="A36" s="99"/>
      <c r="B36" s="100"/>
      <c r="C36" s="99"/>
      <c r="D36" s="101"/>
      <c r="E36" s="101"/>
      <c r="F36" s="125"/>
      <c r="G36" s="101"/>
      <c r="H36" s="101"/>
      <c r="I36" s="101"/>
      <c r="J36" s="102"/>
      <c r="K36" s="101"/>
      <c r="L36" s="102"/>
      <c r="M36" s="101"/>
      <c r="N36" s="102"/>
      <c r="O36" s="123"/>
      <c r="P36" s="101"/>
      <c r="Q36" s="101"/>
      <c r="R36" s="101"/>
      <c r="S36" s="101"/>
      <c r="T36" s="102"/>
      <c r="U36" s="101"/>
      <c r="V36" s="99"/>
      <c r="W36" s="99"/>
      <c r="X36" s="99"/>
      <c r="Y36" s="99"/>
      <c r="Z36" s="99"/>
      <c r="AA36" s="99"/>
      <c r="AB36" s="99"/>
      <c r="AC36" s="99"/>
      <c r="AD36" s="207"/>
      <c r="AE36" s="207"/>
    </row>
    <row r="37" spans="1:31" s="103" customFormat="1" ht="13.5" customHeight="1">
      <c r="A37" s="99"/>
      <c r="B37" s="100"/>
      <c r="C37" s="99"/>
      <c r="D37" s="101"/>
      <c r="E37" s="101"/>
      <c r="F37" s="125"/>
      <c r="G37" s="101"/>
      <c r="H37" s="101"/>
      <c r="I37" s="101"/>
      <c r="J37" s="102"/>
      <c r="K37" s="101"/>
      <c r="L37" s="102"/>
      <c r="M37" s="101"/>
      <c r="N37" s="102"/>
      <c r="O37" s="123"/>
      <c r="P37" s="101"/>
      <c r="Q37" s="101"/>
      <c r="R37" s="101"/>
      <c r="S37" s="101"/>
      <c r="T37" s="102"/>
      <c r="U37" s="101"/>
      <c r="V37" s="99"/>
      <c r="W37" s="99"/>
      <c r="X37" s="99"/>
      <c r="Y37" s="99"/>
      <c r="Z37" s="99"/>
      <c r="AA37" s="99"/>
      <c r="AB37" s="99"/>
      <c r="AC37" s="99"/>
      <c r="AD37" s="207"/>
      <c r="AE37" s="207"/>
    </row>
    <row r="38" spans="1:31" s="103" customFormat="1" ht="13.5" customHeight="1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32">
    <sortCondition ref="A8:A32"/>
    <sortCondition ref="B8:B32"/>
    <sortCondition ref="C8:C32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秋田県</v>
      </c>
      <c r="B7" s="105" t="str">
        <f>水洗化人口等!B7</f>
        <v>05000</v>
      </c>
      <c r="C7" s="104" t="s">
        <v>199</v>
      </c>
      <c r="D7" s="106">
        <f>SUM(E7,+H7,+K7)</f>
        <v>367426</v>
      </c>
      <c r="E7" s="106">
        <f>SUM(F7:G7)</f>
        <v>0</v>
      </c>
      <c r="F7" s="106">
        <f>SUM(F$8:F$207)</f>
        <v>0</v>
      </c>
      <c r="G7" s="106">
        <f>SUM(G$8:G$207)</f>
        <v>0</v>
      </c>
      <c r="H7" s="106">
        <f>SUM(I7:J7)</f>
        <v>13186</v>
      </c>
      <c r="I7" s="106">
        <f>SUM(I$8:I$207)</f>
        <v>7400</v>
      </c>
      <c r="J7" s="106">
        <f>SUM(J$8:J$207)</f>
        <v>5786</v>
      </c>
      <c r="K7" s="106">
        <f>SUM(L7:M7)</f>
        <v>354240</v>
      </c>
      <c r="L7" s="106">
        <f>SUM(L$8:L$207)</f>
        <v>150503</v>
      </c>
      <c r="M7" s="106">
        <f>SUM(M$8:M$207)</f>
        <v>203737</v>
      </c>
      <c r="N7" s="106">
        <f>SUM(O7,+V7,+AC7)</f>
        <v>367426</v>
      </c>
      <c r="O7" s="106">
        <f>SUM(P7:U7)</f>
        <v>157903</v>
      </c>
      <c r="P7" s="106">
        <f t="shared" ref="P7:U7" si="0">SUM(P$8:P$207)</f>
        <v>157903</v>
      </c>
      <c r="Q7" s="106">
        <f t="shared" si="0"/>
        <v>0</v>
      </c>
      <c r="R7" s="106">
        <f t="shared" si="0"/>
        <v>0</v>
      </c>
      <c r="S7" s="106">
        <f t="shared" si="0"/>
        <v>0</v>
      </c>
      <c r="T7" s="106">
        <f t="shared" si="0"/>
        <v>0</v>
      </c>
      <c r="U7" s="106">
        <f t="shared" si="0"/>
        <v>0</v>
      </c>
      <c r="V7" s="106">
        <f>SUM(W7:AB7)</f>
        <v>209523</v>
      </c>
      <c r="W7" s="106">
        <f t="shared" ref="W7:AB7" si="1">SUM(W$8:W$207)</f>
        <v>209523</v>
      </c>
      <c r="X7" s="106">
        <f t="shared" si="1"/>
        <v>0</v>
      </c>
      <c r="Y7" s="106">
        <f t="shared" si="1"/>
        <v>0</v>
      </c>
      <c r="Z7" s="106">
        <f t="shared" si="1"/>
        <v>0</v>
      </c>
      <c r="AA7" s="106">
        <f t="shared" si="1"/>
        <v>0</v>
      </c>
      <c r="AB7" s="106">
        <f t="shared" si="1"/>
        <v>0</v>
      </c>
      <c r="AC7" s="106">
        <f>SUM(AD7:AE7)</f>
        <v>0</v>
      </c>
      <c r="AD7" s="106">
        <f>SUM(AD$8:AD$207)</f>
        <v>0</v>
      </c>
      <c r="AE7" s="106">
        <f>SUM(AE$8:AE$207)</f>
        <v>0</v>
      </c>
      <c r="AF7" s="106">
        <f>SUM(AG7:AI7)</f>
        <v>7278</v>
      </c>
      <c r="AG7" s="106">
        <f>SUM(AG$8:AG$207)</f>
        <v>7278</v>
      </c>
      <c r="AH7" s="106">
        <f>SUM(AH$8:AH$207)</f>
        <v>0</v>
      </c>
      <c r="AI7" s="106">
        <f>SUM(AI$8:AI$207)</f>
        <v>0</v>
      </c>
      <c r="AJ7" s="106">
        <f>SUM(AK7:AS7)</f>
        <v>27297</v>
      </c>
      <c r="AK7" s="106">
        <f t="shared" ref="AK7:AS7" si="2">SUM(AK$8:AK$207)</f>
        <v>20563</v>
      </c>
      <c r="AL7" s="106">
        <f t="shared" si="2"/>
        <v>0</v>
      </c>
      <c r="AM7" s="106">
        <f t="shared" si="2"/>
        <v>5040</v>
      </c>
      <c r="AN7" s="106">
        <f t="shared" si="2"/>
        <v>0</v>
      </c>
      <c r="AO7" s="106">
        <f t="shared" si="2"/>
        <v>0</v>
      </c>
      <c r="AP7" s="106">
        <f t="shared" si="2"/>
        <v>0</v>
      </c>
      <c r="AQ7" s="106">
        <f t="shared" si="2"/>
        <v>0</v>
      </c>
      <c r="AR7" s="106">
        <f t="shared" si="2"/>
        <v>45</v>
      </c>
      <c r="AS7" s="106">
        <f t="shared" si="2"/>
        <v>1649</v>
      </c>
      <c r="AT7" s="106">
        <f>SUM(AU7:AY7)</f>
        <v>544</v>
      </c>
      <c r="AU7" s="106">
        <f>SUM(AU$8:AU$207)</f>
        <v>544</v>
      </c>
      <c r="AV7" s="106">
        <f>SUM(AV$8:AV$207)</f>
        <v>0</v>
      </c>
      <c r="AW7" s="106">
        <f>SUM(AW$8:AW$207)</f>
        <v>0</v>
      </c>
      <c r="AX7" s="106">
        <f>SUM(AX$8:AX$207)</f>
        <v>0</v>
      </c>
      <c r="AY7" s="106">
        <f>SUM(AY$8:AY$207)</f>
        <v>0</v>
      </c>
      <c r="AZ7" s="106">
        <f>SUM(BA7:BC7)</f>
        <v>422</v>
      </c>
      <c r="BA7" s="106">
        <f>SUM(BA$8:BA$207)</f>
        <v>422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49</v>
      </c>
      <c r="B8" s="111" t="s">
        <v>260</v>
      </c>
      <c r="C8" s="99" t="s">
        <v>261</v>
      </c>
      <c r="D8" s="101">
        <f>SUM(E8,+H8,+K8)</f>
        <v>33754</v>
      </c>
      <c r="E8" s="101">
        <f>SUM(F8:G8)</f>
        <v>0</v>
      </c>
      <c r="F8" s="101">
        <v>0</v>
      </c>
      <c r="G8" s="101">
        <v>0</v>
      </c>
      <c r="H8" s="101">
        <f>SUM(I8:J8)</f>
        <v>0</v>
      </c>
      <c r="I8" s="101">
        <v>0</v>
      </c>
      <c r="J8" s="101">
        <v>0</v>
      </c>
      <c r="K8" s="101">
        <f>SUM(L8:M8)</f>
        <v>33754</v>
      </c>
      <c r="L8" s="101">
        <v>13039</v>
      </c>
      <c r="M8" s="101">
        <v>20715</v>
      </c>
      <c r="N8" s="101">
        <f>SUM(O8,+V8,+AC8)</f>
        <v>33754</v>
      </c>
      <c r="O8" s="101">
        <f>SUM(P8:U8)</f>
        <v>13039</v>
      </c>
      <c r="P8" s="101">
        <v>13039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20715</v>
      </c>
      <c r="W8" s="101">
        <v>20715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1109</v>
      </c>
      <c r="AG8" s="101">
        <v>1109</v>
      </c>
      <c r="AH8" s="101">
        <v>0</v>
      </c>
      <c r="AI8" s="101">
        <v>0</v>
      </c>
      <c r="AJ8" s="101">
        <f>SUM(AK8:AS8)</f>
        <v>1109</v>
      </c>
      <c r="AK8" s="101">
        <v>0</v>
      </c>
      <c r="AL8" s="101">
        <v>0</v>
      </c>
      <c r="AM8" s="101">
        <v>1109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49</v>
      </c>
      <c r="B9" s="111" t="s">
        <v>264</v>
      </c>
      <c r="C9" s="99" t="s">
        <v>265</v>
      </c>
      <c r="D9" s="101">
        <f>SUM(E9,+H9,+K9)</f>
        <v>28410</v>
      </c>
      <c r="E9" s="101">
        <f>SUM(F9:G9)</f>
        <v>0</v>
      </c>
      <c r="F9" s="101">
        <v>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28410</v>
      </c>
      <c r="L9" s="101">
        <v>14487</v>
      </c>
      <c r="M9" s="101">
        <v>13923</v>
      </c>
      <c r="N9" s="101">
        <f>SUM(O9,+V9,+AC9)</f>
        <v>28410</v>
      </c>
      <c r="O9" s="101">
        <f>SUM(P9:U9)</f>
        <v>14487</v>
      </c>
      <c r="P9" s="101">
        <v>14487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13923</v>
      </c>
      <c r="W9" s="101">
        <v>13923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0</v>
      </c>
      <c r="AG9" s="101">
        <v>0</v>
      </c>
      <c r="AH9" s="101">
        <v>0</v>
      </c>
      <c r="AI9" s="101">
        <v>0</v>
      </c>
      <c r="AJ9" s="101">
        <f>SUM(AK9:AS9)</f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49</v>
      </c>
      <c r="B10" s="111" t="s">
        <v>266</v>
      </c>
      <c r="C10" s="99" t="s">
        <v>267</v>
      </c>
      <c r="D10" s="101">
        <f>SUM(E10,+H10,+K10)</f>
        <v>44594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44594</v>
      </c>
      <c r="L10" s="101">
        <v>20170</v>
      </c>
      <c r="M10" s="101">
        <v>24424</v>
      </c>
      <c r="N10" s="101">
        <f>SUM(O10,+V10,+AC10)</f>
        <v>44594</v>
      </c>
      <c r="O10" s="101">
        <f>SUM(P10:U10)</f>
        <v>20170</v>
      </c>
      <c r="P10" s="101">
        <v>20170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24424</v>
      </c>
      <c r="W10" s="101">
        <v>24424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196</v>
      </c>
      <c r="AG10" s="101">
        <v>196</v>
      </c>
      <c r="AH10" s="101">
        <v>0</v>
      </c>
      <c r="AI10" s="101">
        <v>0</v>
      </c>
      <c r="AJ10" s="101">
        <f>SUM(AK10:AS10)</f>
        <v>2294</v>
      </c>
      <c r="AK10" s="101">
        <v>2193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101</v>
      </c>
      <c r="AT10" s="101">
        <f>SUM(AU10:AY10)</f>
        <v>95</v>
      </c>
      <c r="AU10" s="101">
        <v>95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49</v>
      </c>
      <c r="B11" s="111" t="s">
        <v>268</v>
      </c>
      <c r="C11" s="99" t="s">
        <v>269</v>
      </c>
      <c r="D11" s="101">
        <f>SUM(E11,+H11,+K11)</f>
        <v>45067</v>
      </c>
      <c r="E11" s="101">
        <f>SUM(F11:G11)</f>
        <v>0</v>
      </c>
      <c r="F11" s="101">
        <v>0</v>
      </c>
      <c r="G11" s="101">
        <v>0</v>
      </c>
      <c r="H11" s="101">
        <f>SUM(I11:J11)</f>
        <v>0</v>
      </c>
      <c r="I11" s="101">
        <v>0</v>
      </c>
      <c r="J11" s="101">
        <v>0</v>
      </c>
      <c r="K11" s="101">
        <f>SUM(L11:M11)</f>
        <v>45067</v>
      </c>
      <c r="L11" s="101">
        <v>27641</v>
      </c>
      <c r="M11" s="101">
        <v>17426</v>
      </c>
      <c r="N11" s="101">
        <f>SUM(O11,+V11,+AC11)</f>
        <v>45067</v>
      </c>
      <c r="O11" s="101">
        <f>SUM(P11:U11)</f>
        <v>27641</v>
      </c>
      <c r="P11" s="101">
        <v>27641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17426</v>
      </c>
      <c r="W11" s="101">
        <v>17426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1312</v>
      </c>
      <c r="AG11" s="101">
        <v>1312</v>
      </c>
      <c r="AH11" s="101">
        <v>0</v>
      </c>
      <c r="AI11" s="101">
        <v>0</v>
      </c>
      <c r="AJ11" s="101">
        <f>SUM(AK11:AS11)</f>
        <v>1312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1312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49</v>
      </c>
      <c r="B12" s="111" t="s">
        <v>270</v>
      </c>
      <c r="C12" s="99" t="s">
        <v>271</v>
      </c>
      <c r="D12" s="101">
        <f>SUM(E12,+H12,+K12)</f>
        <v>10056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10056</v>
      </c>
      <c r="L12" s="101">
        <v>6627</v>
      </c>
      <c r="M12" s="101">
        <v>3429</v>
      </c>
      <c r="N12" s="101">
        <f>SUM(O12,+V12,+AC12)</f>
        <v>10056</v>
      </c>
      <c r="O12" s="101">
        <f>SUM(P12:U12)</f>
        <v>6627</v>
      </c>
      <c r="P12" s="101">
        <v>6627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3429</v>
      </c>
      <c r="W12" s="101">
        <v>3429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23</v>
      </c>
      <c r="AG12" s="101">
        <v>23</v>
      </c>
      <c r="AH12" s="101">
        <v>0</v>
      </c>
      <c r="AI12" s="101">
        <v>0</v>
      </c>
      <c r="AJ12" s="101">
        <f>SUM(AK12:AS12)</f>
        <v>171</v>
      </c>
      <c r="AK12" s="101">
        <v>171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23</v>
      </c>
      <c r="AU12" s="101">
        <v>23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49</v>
      </c>
      <c r="B13" s="111" t="s">
        <v>272</v>
      </c>
      <c r="C13" s="99" t="s">
        <v>273</v>
      </c>
      <c r="D13" s="101">
        <f>SUM(E13,+H13,+K13)</f>
        <v>30975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30975</v>
      </c>
      <c r="L13" s="101">
        <v>14432</v>
      </c>
      <c r="M13" s="101">
        <v>16543</v>
      </c>
      <c r="N13" s="101">
        <f>SUM(O13,+V13,+AC13)</f>
        <v>30975</v>
      </c>
      <c r="O13" s="101">
        <f>SUM(P13:U13)</f>
        <v>14432</v>
      </c>
      <c r="P13" s="101">
        <v>14432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16543</v>
      </c>
      <c r="W13" s="101">
        <v>16543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1031</v>
      </c>
      <c r="AG13" s="101">
        <v>1031</v>
      </c>
      <c r="AH13" s="101">
        <v>0</v>
      </c>
      <c r="AI13" s="101">
        <v>0</v>
      </c>
      <c r="AJ13" s="101">
        <f>SUM(AK13:AS13)</f>
        <v>1031</v>
      </c>
      <c r="AK13" s="101">
        <v>0</v>
      </c>
      <c r="AL13" s="101">
        <v>0</v>
      </c>
      <c r="AM13" s="101">
        <v>1031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49</v>
      </c>
      <c r="B14" s="111" t="s">
        <v>274</v>
      </c>
      <c r="C14" s="99" t="s">
        <v>275</v>
      </c>
      <c r="D14" s="101">
        <f>SUM(E14,+H14,+K14)</f>
        <v>18413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18413</v>
      </c>
      <c r="L14" s="101">
        <v>11118</v>
      </c>
      <c r="M14" s="101">
        <v>7295</v>
      </c>
      <c r="N14" s="101">
        <f>SUM(O14,+V14,+AC14)</f>
        <v>18413</v>
      </c>
      <c r="O14" s="101">
        <f>SUM(P14:U14)</f>
        <v>11118</v>
      </c>
      <c r="P14" s="101">
        <v>11118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7295</v>
      </c>
      <c r="W14" s="101">
        <v>7295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149</v>
      </c>
      <c r="AG14" s="101">
        <v>149</v>
      </c>
      <c r="AH14" s="101">
        <v>0</v>
      </c>
      <c r="AI14" s="101">
        <v>0</v>
      </c>
      <c r="AJ14" s="101">
        <f>SUM(AK14:AS14)</f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149</v>
      </c>
      <c r="AU14" s="101">
        <v>149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369</v>
      </c>
      <c r="BA14" s="101">
        <v>369</v>
      </c>
      <c r="BB14" s="101">
        <v>0</v>
      </c>
      <c r="BC14" s="101">
        <v>0</v>
      </c>
    </row>
    <row r="15" spans="1:55" s="103" customFormat="1" ht="13.5" customHeight="1">
      <c r="A15" s="113" t="s">
        <v>49</v>
      </c>
      <c r="B15" s="111" t="s">
        <v>276</v>
      </c>
      <c r="C15" s="99" t="s">
        <v>277</v>
      </c>
      <c r="D15" s="101">
        <f>SUM(E15,+H15,+K15)</f>
        <v>43098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43098</v>
      </c>
      <c r="L15" s="101">
        <v>6682</v>
      </c>
      <c r="M15" s="101">
        <v>36416</v>
      </c>
      <c r="N15" s="101">
        <f>SUM(O15,+V15,+AC15)</f>
        <v>43098</v>
      </c>
      <c r="O15" s="101">
        <f>SUM(P15:U15)</f>
        <v>6682</v>
      </c>
      <c r="P15" s="101">
        <v>6682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36416</v>
      </c>
      <c r="W15" s="101">
        <v>36416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143</v>
      </c>
      <c r="AG15" s="101">
        <v>143</v>
      </c>
      <c r="AH15" s="101">
        <v>0</v>
      </c>
      <c r="AI15" s="101">
        <v>0</v>
      </c>
      <c r="AJ15" s="101">
        <f>SUM(AK15:AS15)</f>
        <v>2174</v>
      </c>
      <c r="AK15" s="101">
        <v>2174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143</v>
      </c>
      <c r="AU15" s="101">
        <v>143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49</v>
      </c>
      <c r="B16" s="111" t="s">
        <v>278</v>
      </c>
      <c r="C16" s="99" t="s">
        <v>279</v>
      </c>
      <c r="D16" s="101">
        <f>SUM(E16,+H16,+K16)</f>
        <v>4747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4747</v>
      </c>
      <c r="L16" s="101">
        <v>2625</v>
      </c>
      <c r="M16" s="101">
        <v>2122</v>
      </c>
      <c r="N16" s="101">
        <f>SUM(O16,+V16,+AC16)</f>
        <v>4747</v>
      </c>
      <c r="O16" s="101">
        <f>SUM(P16:U16)</f>
        <v>2625</v>
      </c>
      <c r="P16" s="101">
        <v>2625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2122</v>
      </c>
      <c r="W16" s="101">
        <v>2122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0</v>
      </c>
      <c r="AG16" s="101">
        <v>0</v>
      </c>
      <c r="AH16" s="101">
        <v>0</v>
      </c>
      <c r="AI16" s="101">
        <v>0</v>
      </c>
      <c r="AJ16" s="101">
        <f>SUM(AK16:AS16)</f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49</v>
      </c>
      <c r="B17" s="111" t="s">
        <v>280</v>
      </c>
      <c r="C17" s="99" t="s">
        <v>281</v>
      </c>
      <c r="D17" s="101">
        <f>SUM(E17,+H17,+K17)</f>
        <v>38771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38771</v>
      </c>
      <c r="L17" s="101">
        <v>10994</v>
      </c>
      <c r="M17" s="101">
        <v>27777</v>
      </c>
      <c r="N17" s="101">
        <f>SUM(O17,+V17,+AC17)</f>
        <v>38771</v>
      </c>
      <c r="O17" s="101">
        <f>SUM(P17:U17)</f>
        <v>10994</v>
      </c>
      <c r="P17" s="101">
        <v>10994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27777</v>
      </c>
      <c r="W17" s="101">
        <v>27777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1328</v>
      </c>
      <c r="AG17" s="101">
        <v>1328</v>
      </c>
      <c r="AH17" s="101">
        <v>0</v>
      </c>
      <c r="AI17" s="101">
        <v>0</v>
      </c>
      <c r="AJ17" s="101">
        <f>SUM(AK17:AS17)</f>
        <v>1328</v>
      </c>
      <c r="AK17" s="101">
        <v>0</v>
      </c>
      <c r="AL17" s="101">
        <v>0</v>
      </c>
      <c r="AM17" s="101">
        <v>1328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49</v>
      </c>
      <c r="B18" s="111" t="s">
        <v>282</v>
      </c>
      <c r="C18" s="99" t="s">
        <v>283</v>
      </c>
      <c r="D18" s="101">
        <f>SUM(E18,+H18,+K18)</f>
        <v>13186</v>
      </c>
      <c r="E18" s="101">
        <f>SUM(F18:G18)</f>
        <v>0</v>
      </c>
      <c r="F18" s="101">
        <v>0</v>
      </c>
      <c r="G18" s="101">
        <v>0</v>
      </c>
      <c r="H18" s="101">
        <f>SUM(I18:J18)</f>
        <v>13186</v>
      </c>
      <c r="I18" s="101">
        <v>7400</v>
      </c>
      <c r="J18" s="101">
        <v>5786</v>
      </c>
      <c r="K18" s="101">
        <f>SUM(L18:M18)</f>
        <v>0</v>
      </c>
      <c r="L18" s="101">
        <v>0</v>
      </c>
      <c r="M18" s="101">
        <v>0</v>
      </c>
      <c r="N18" s="101">
        <f>SUM(O18,+V18,+AC18)</f>
        <v>13186</v>
      </c>
      <c r="O18" s="101">
        <f>SUM(P18:U18)</f>
        <v>7400</v>
      </c>
      <c r="P18" s="101">
        <v>7400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5786</v>
      </c>
      <c r="W18" s="101">
        <v>5786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1261</v>
      </c>
      <c r="AG18" s="101">
        <v>1261</v>
      </c>
      <c r="AH18" s="101">
        <v>0</v>
      </c>
      <c r="AI18" s="101">
        <v>0</v>
      </c>
      <c r="AJ18" s="101">
        <f>SUM(AK18:AS18)</f>
        <v>1261</v>
      </c>
      <c r="AK18" s="101">
        <v>0</v>
      </c>
      <c r="AL18" s="101">
        <v>0</v>
      </c>
      <c r="AM18" s="101">
        <v>1261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49</v>
      </c>
      <c r="B19" s="111" t="s">
        <v>284</v>
      </c>
      <c r="C19" s="99" t="s">
        <v>285</v>
      </c>
      <c r="D19" s="101">
        <f>SUM(E19,+H19,+K19)</f>
        <v>9235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9235</v>
      </c>
      <c r="L19" s="101">
        <v>1035</v>
      </c>
      <c r="M19" s="101">
        <v>8200</v>
      </c>
      <c r="N19" s="101">
        <f>SUM(O19,+V19,+AC19)</f>
        <v>9235</v>
      </c>
      <c r="O19" s="101">
        <f>SUM(P19:U19)</f>
        <v>1035</v>
      </c>
      <c r="P19" s="101">
        <v>1035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8200</v>
      </c>
      <c r="W19" s="101">
        <v>8200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29</v>
      </c>
      <c r="AG19" s="101">
        <v>29</v>
      </c>
      <c r="AH19" s="101">
        <v>0</v>
      </c>
      <c r="AI19" s="101">
        <v>0</v>
      </c>
      <c r="AJ19" s="101">
        <f>SUM(AK19:AS19)</f>
        <v>9235</v>
      </c>
      <c r="AK19" s="101">
        <v>9235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29</v>
      </c>
      <c r="AU19" s="101">
        <v>29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49</v>
      </c>
      <c r="B20" s="111" t="s">
        <v>286</v>
      </c>
      <c r="C20" s="99" t="s">
        <v>287</v>
      </c>
      <c r="D20" s="101">
        <f>SUM(E20,+H20,+K20)</f>
        <v>14541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14541</v>
      </c>
      <c r="L20" s="101">
        <v>7146</v>
      </c>
      <c r="M20" s="101">
        <v>7395</v>
      </c>
      <c r="N20" s="101">
        <f>SUM(O20,+V20,+AC20)</f>
        <v>14541</v>
      </c>
      <c r="O20" s="101">
        <f>SUM(P20:U20)</f>
        <v>7146</v>
      </c>
      <c r="P20" s="101">
        <v>7146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7395</v>
      </c>
      <c r="W20" s="101">
        <v>7395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0</v>
      </c>
      <c r="AG20" s="101">
        <v>0</v>
      </c>
      <c r="AH20" s="101">
        <v>0</v>
      </c>
      <c r="AI20" s="101">
        <v>0</v>
      </c>
      <c r="AJ20" s="101">
        <f>SUM(AK20:AS20)</f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49</v>
      </c>
      <c r="B21" s="111" t="s">
        <v>288</v>
      </c>
      <c r="C21" s="99" t="s">
        <v>289</v>
      </c>
      <c r="D21" s="101">
        <f>SUM(E21,+H21,+K21)</f>
        <v>2635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2635</v>
      </c>
      <c r="L21" s="101">
        <v>1433</v>
      </c>
      <c r="M21" s="101">
        <v>1202</v>
      </c>
      <c r="N21" s="101">
        <f>SUM(O21,+V21,+AC21)</f>
        <v>2635</v>
      </c>
      <c r="O21" s="101">
        <f>SUM(P21:U21)</f>
        <v>1433</v>
      </c>
      <c r="P21" s="101">
        <v>1433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1202</v>
      </c>
      <c r="W21" s="101">
        <v>1202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21</v>
      </c>
      <c r="AG21" s="101">
        <v>21</v>
      </c>
      <c r="AH21" s="101">
        <v>0</v>
      </c>
      <c r="AI21" s="101">
        <v>0</v>
      </c>
      <c r="AJ21" s="101">
        <f>SUM(AK21:AS21)</f>
        <v>21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21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53</v>
      </c>
      <c r="BA21" s="101">
        <v>53</v>
      </c>
      <c r="BB21" s="101">
        <v>0</v>
      </c>
      <c r="BC21" s="101">
        <v>0</v>
      </c>
    </row>
    <row r="22" spans="1:55" s="103" customFormat="1" ht="13.5" customHeight="1">
      <c r="A22" s="113" t="s">
        <v>49</v>
      </c>
      <c r="B22" s="111" t="s">
        <v>290</v>
      </c>
      <c r="C22" s="99" t="s">
        <v>291</v>
      </c>
      <c r="D22" s="101">
        <f>SUM(E22,+H22,+K22)</f>
        <v>772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772</v>
      </c>
      <c r="L22" s="101">
        <v>436</v>
      </c>
      <c r="M22" s="101">
        <v>336</v>
      </c>
      <c r="N22" s="101">
        <f>SUM(O22,+V22,+AC22)</f>
        <v>772</v>
      </c>
      <c r="O22" s="101">
        <f>SUM(P22:U22)</f>
        <v>436</v>
      </c>
      <c r="P22" s="101">
        <v>436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336</v>
      </c>
      <c r="W22" s="101">
        <v>336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16</v>
      </c>
      <c r="AG22" s="101">
        <v>16</v>
      </c>
      <c r="AH22" s="101">
        <v>0</v>
      </c>
      <c r="AI22" s="101">
        <v>0</v>
      </c>
      <c r="AJ22" s="101">
        <f>SUM(AK22:AS22)</f>
        <v>49</v>
      </c>
      <c r="AK22" s="101">
        <v>35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14</v>
      </c>
      <c r="AT22" s="101">
        <f>SUM(AU22:AY22)</f>
        <v>2</v>
      </c>
      <c r="AU22" s="101">
        <v>2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49</v>
      </c>
      <c r="B23" s="111" t="s">
        <v>292</v>
      </c>
      <c r="C23" s="99" t="s">
        <v>293</v>
      </c>
      <c r="D23" s="101">
        <f>SUM(E23,+H23,+K23)</f>
        <v>849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849</v>
      </c>
      <c r="L23" s="101">
        <v>176</v>
      </c>
      <c r="M23" s="101">
        <v>673</v>
      </c>
      <c r="N23" s="101">
        <f>SUM(O23,+V23,+AC23)</f>
        <v>849</v>
      </c>
      <c r="O23" s="101">
        <f>SUM(P23:U23)</f>
        <v>176</v>
      </c>
      <c r="P23" s="101">
        <v>176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673</v>
      </c>
      <c r="W23" s="101">
        <v>673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24</v>
      </c>
      <c r="AG23" s="101">
        <v>24</v>
      </c>
      <c r="AH23" s="101">
        <v>0</v>
      </c>
      <c r="AI23" s="101">
        <v>0</v>
      </c>
      <c r="AJ23" s="101">
        <f>SUM(AK23:AS23)</f>
        <v>24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24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49</v>
      </c>
      <c r="B24" s="111" t="s">
        <v>294</v>
      </c>
      <c r="C24" s="99" t="s">
        <v>295</v>
      </c>
      <c r="D24" s="101">
        <f>SUM(E24,+H24,+K24)</f>
        <v>4576</v>
      </c>
      <c r="E24" s="101">
        <f>SUM(F24:G24)</f>
        <v>0</v>
      </c>
      <c r="F24" s="101">
        <v>0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4576</v>
      </c>
      <c r="L24" s="101">
        <v>2823</v>
      </c>
      <c r="M24" s="101">
        <v>1753</v>
      </c>
      <c r="N24" s="101">
        <f>SUM(O24,+V24,+AC24)</f>
        <v>4576</v>
      </c>
      <c r="O24" s="101">
        <f>SUM(P24:U24)</f>
        <v>2823</v>
      </c>
      <c r="P24" s="101">
        <v>2823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1753</v>
      </c>
      <c r="W24" s="101">
        <v>1753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135</v>
      </c>
      <c r="AG24" s="101">
        <v>135</v>
      </c>
      <c r="AH24" s="101">
        <v>0</v>
      </c>
      <c r="AI24" s="101">
        <v>0</v>
      </c>
      <c r="AJ24" s="101">
        <f>SUM(AK24:AS24)</f>
        <v>135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135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49</v>
      </c>
      <c r="B25" s="111" t="s">
        <v>296</v>
      </c>
      <c r="C25" s="99" t="s">
        <v>297</v>
      </c>
      <c r="D25" s="101">
        <f>SUM(E25,+H25,+K25)</f>
        <v>2679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2679</v>
      </c>
      <c r="L25" s="101">
        <v>1502</v>
      </c>
      <c r="M25" s="101">
        <v>1177</v>
      </c>
      <c r="N25" s="101">
        <f>SUM(O25,+V25,+AC25)</f>
        <v>2679</v>
      </c>
      <c r="O25" s="101">
        <f>SUM(P25:U25)</f>
        <v>1502</v>
      </c>
      <c r="P25" s="101">
        <v>1502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1177</v>
      </c>
      <c r="W25" s="101">
        <v>1177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0</v>
      </c>
      <c r="AG25" s="101">
        <v>0</v>
      </c>
      <c r="AH25" s="101">
        <v>0</v>
      </c>
      <c r="AI25" s="101">
        <v>0</v>
      </c>
      <c r="AJ25" s="101">
        <f>SUM(AK25:AS25)</f>
        <v>79</v>
      </c>
      <c r="AK25" s="101">
        <v>79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49</v>
      </c>
      <c r="B26" s="111" t="s">
        <v>298</v>
      </c>
      <c r="C26" s="99" t="s">
        <v>299</v>
      </c>
      <c r="D26" s="101">
        <f>SUM(E26,+H26,+K26)</f>
        <v>1649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1649</v>
      </c>
      <c r="L26" s="101">
        <v>786</v>
      </c>
      <c r="M26" s="101">
        <v>863</v>
      </c>
      <c r="N26" s="101">
        <f>SUM(O26,+V26,+AC26)</f>
        <v>1649</v>
      </c>
      <c r="O26" s="101">
        <f>SUM(P26:U26)</f>
        <v>786</v>
      </c>
      <c r="P26" s="101">
        <v>786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863</v>
      </c>
      <c r="W26" s="101">
        <v>863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73</v>
      </c>
      <c r="AG26" s="101">
        <v>73</v>
      </c>
      <c r="AH26" s="101">
        <v>0</v>
      </c>
      <c r="AI26" s="101">
        <v>0</v>
      </c>
      <c r="AJ26" s="101">
        <f>SUM(AK26:AS26)</f>
        <v>73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73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49</v>
      </c>
      <c r="B27" s="111" t="s">
        <v>300</v>
      </c>
      <c r="C27" s="99" t="s">
        <v>301</v>
      </c>
      <c r="D27" s="101">
        <f>SUM(E27,+H27,+K27)</f>
        <v>340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340</v>
      </c>
      <c r="L27" s="101">
        <v>253</v>
      </c>
      <c r="M27" s="101">
        <v>87</v>
      </c>
      <c r="N27" s="101">
        <f>SUM(O27,+V27,+AC27)</f>
        <v>340</v>
      </c>
      <c r="O27" s="101">
        <f>SUM(P27:U27)</f>
        <v>253</v>
      </c>
      <c r="P27" s="101">
        <v>253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87</v>
      </c>
      <c r="W27" s="101">
        <v>87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14</v>
      </c>
      <c r="AG27" s="101">
        <v>14</v>
      </c>
      <c r="AH27" s="101">
        <v>0</v>
      </c>
      <c r="AI27" s="101">
        <v>0</v>
      </c>
      <c r="AJ27" s="101">
        <f>SUM(AK27:AS27)</f>
        <v>14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14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49</v>
      </c>
      <c r="B28" s="111" t="s">
        <v>302</v>
      </c>
      <c r="C28" s="99" t="s">
        <v>303</v>
      </c>
      <c r="D28" s="101">
        <f>SUM(E28,+H28,+K28)</f>
        <v>162</v>
      </c>
      <c r="E28" s="101">
        <f>SUM(F28:G28)</f>
        <v>0</v>
      </c>
      <c r="F28" s="101">
        <v>0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162</v>
      </c>
      <c r="L28" s="101">
        <v>81</v>
      </c>
      <c r="M28" s="101">
        <v>81</v>
      </c>
      <c r="N28" s="101">
        <f>SUM(O28,+V28,+AC28)</f>
        <v>162</v>
      </c>
      <c r="O28" s="101">
        <f>SUM(P28:U28)</f>
        <v>81</v>
      </c>
      <c r="P28" s="101">
        <v>81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81</v>
      </c>
      <c r="W28" s="101">
        <v>81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0</v>
      </c>
      <c r="AG28" s="101">
        <v>0</v>
      </c>
      <c r="AH28" s="101">
        <v>0</v>
      </c>
      <c r="AI28" s="101">
        <v>0</v>
      </c>
      <c r="AJ28" s="101">
        <f>SUM(AK28:AS28)</f>
        <v>81</v>
      </c>
      <c r="AK28" s="101">
        <v>81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49</v>
      </c>
      <c r="B29" s="111" t="s">
        <v>304</v>
      </c>
      <c r="C29" s="99" t="s">
        <v>305</v>
      </c>
      <c r="D29" s="101">
        <f>SUM(E29,+H29,+K29)</f>
        <v>0</v>
      </c>
      <c r="E29" s="101">
        <f>SUM(F29:G29)</f>
        <v>0</v>
      </c>
      <c r="F29" s="101">
        <v>0</v>
      </c>
      <c r="G29" s="101">
        <v>0</v>
      </c>
      <c r="H29" s="101">
        <f>SUM(I29:J29)</f>
        <v>0</v>
      </c>
      <c r="I29" s="101">
        <v>0</v>
      </c>
      <c r="J29" s="101">
        <v>0</v>
      </c>
      <c r="K29" s="101">
        <f>SUM(L29:M29)</f>
        <v>0</v>
      </c>
      <c r="L29" s="101">
        <v>0</v>
      </c>
      <c r="M29" s="101">
        <v>0</v>
      </c>
      <c r="N29" s="101">
        <f>SUM(O29,+V29,+AC29)</f>
        <v>0</v>
      </c>
      <c r="O29" s="101">
        <f>SUM(P29:U29)</f>
        <v>0</v>
      </c>
      <c r="P29" s="101">
        <v>0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0</v>
      </c>
      <c r="W29" s="101">
        <v>0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0</v>
      </c>
      <c r="AG29" s="101">
        <v>0</v>
      </c>
      <c r="AH29" s="101">
        <v>0</v>
      </c>
      <c r="AI29" s="101">
        <v>0</v>
      </c>
      <c r="AJ29" s="101">
        <f>SUM(AK29:AS29)</f>
        <v>0</v>
      </c>
      <c r="AK29" s="101">
        <v>0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0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49</v>
      </c>
      <c r="B30" s="111" t="s">
        <v>306</v>
      </c>
      <c r="C30" s="99" t="s">
        <v>307</v>
      </c>
      <c r="D30" s="101">
        <f>SUM(E30,+H30,+K30)</f>
        <v>9219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9219</v>
      </c>
      <c r="L30" s="101">
        <v>2466</v>
      </c>
      <c r="M30" s="101">
        <v>6753</v>
      </c>
      <c r="N30" s="101">
        <f>SUM(O30,+V30,+AC30)</f>
        <v>9219</v>
      </c>
      <c r="O30" s="101">
        <f>SUM(P30:U30)</f>
        <v>2466</v>
      </c>
      <c r="P30" s="101">
        <v>2466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6753</v>
      </c>
      <c r="W30" s="101">
        <v>6753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311</v>
      </c>
      <c r="AG30" s="101">
        <v>311</v>
      </c>
      <c r="AH30" s="101">
        <v>0</v>
      </c>
      <c r="AI30" s="101">
        <v>0</v>
      </c>
      <c r="AJ30" s="101">
        <f>SUM(AK30:AS30)</f>
        <v>311</v>
      </c>
      <c r="AK30" s="101">
        <v>0</v>
      </c>
      <c r="AL30" s="101">
        <v>0</v>
      </c>
      <c r="AM30" s="101">
        <v>311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49</v>
      </c>
      <c r="B31" s="111" t="s">
        <v>308</v>
      </c>
      <c r="C31" s="99" t="s">
        <v>309</v>
      </c>
      <c r="D31" s="101">
        <f>SUM(E31,+H31,+K31)</f>
        <v>6595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6595</v>
      </c>
      <c r="L31" s="101">
        <v>4156</v>
      </c>
      <c r="M31" s="101">
        <v>2439</v>
      </c>
      <c r="N31" s="101">
        <f>SUM(O31,+V31,+AC31)</f>
        <v>6595</v>
      </c>
      <c r="O31" s="101">
        <f>SUM(P31:U31)</f>
        <v>4156</v>
      </c>
      <c r="P31" s="101">
        <v>4156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2439</v>
      </c>
      <c r="W31" s="101">
        <v>2439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0</v>
      </c>
      <c r="AG31" s="101">
        <v>0</v>
      </c>
      <c r="AH31" s="101">
        <v>0</v>
      </c>
      <c r="AI31" s="101">
        <v>0</v>
      </c>
      <c r="AJ31" s="101">
        <f>SUM(AK31:AS31)</f>
        <v>6595</v>
      </c>
      <c r="AK31" s="101">
        <v>6595</v>
      </c>
      <c r="AL31" s="101">
        <v>0</v>
      </c>
      <c r="AM31" s="101">
        <v>0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49</v>
      </c>
      <c r="B32" s="111" t="s">
        <v>310</v>
      </c>
      <c r="C32" s="99" t="s">
        <v>311</v>
      </c>
      <c r="D32" s="101">
        <f>SUM(E32,+H32,+K32)</f>
        <v>3103</v>
      </c>
      <c r="E32" s="101">
        <f>SUM(F32:G32)</f>
        <v>0</v>
      </c>
      <c r="F32" s="101">
        <v>0</v>
      </c>
      <c r="G32" s="101">
        <v>0</v>
      </c>
      <c r="H32" s="101">
        <f>SUM(I32:J32)</f>
        <v>0</v>
      </c>
      <c r="I32" s="101">
        <v>0</v>
      </c>
      <c r="J32" s="101">
        <v>0</v>
      </c>
      <c r="K32" s="101">
        <f>SUM(L32:M32)</f>
        <v>3103</v>
      </c>
      <c r="L32" s="101">
        <v>395</v>
      </c>
      <c r="M32" s="101">
        <v>2708</v>
      </c>
      <c r="N32" s="101">
        <f>SUM(O32,+V32,+AC32)</f>
        <v>3103</v>
      </c>
      <c r="O32" s="101">
        <f>SUM(P32:U32)</f>
        <v>395</v>
      </c>
      <c r="P32" s="101">
        <v>395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2708</v>
      </c>
      <c r="W32" s="101">
        <v>2708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103</v>
      </c>
      <c r="AG32" s="101">
        <v>103</v>
      </c>
      <c r="AH32" s="101">
        <v>0</v>
      </c>
      <c r="AI32" s="101">
        <v>0</v>
      </c>
      <c r="AJ32" s="101">
        <f>SUM(AK32:AS32)</f>
        <v>0</v>
      </c>
      <c r="AK32" s="101">
        <v>0</v>
      </c>
      <c r="AL32" s="101">
        <v>0</v>
      </c>
      <c r="AM32" s="101">
        <v>0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0</v>
      </c>
      <c r="AT32" s="101">
        <f>SUM(AU32:AY32)</f>
        <v>103</v>
      </c>
      <c r="AU32" s="101">
        <v>103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/>
      <c r="B33" s="111"/>
      <c r="C33" s="99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</row>
    <row r="34" spans="1:55" s="103" customFormat="1" ht="13.5" customHeight="1">
      <c r="A34" s="113"/>
      <c r="B34" s="111"/>
      <c r="C34" s="99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</row>
    <row r="35" spans="1:55" s="103" customFormat="1" ht="13.5" customHeight="1">
      <c r="A35" s="113"/>
      <c r="B35" s="111"/>
      <c r="C35" s="99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</row>
    <row r="36" spans="1:55" s="103" customFormat="1" ht="13.5" customHeight="1">
      <c r="A36" s="113"/>
      <c r="B36" s="111"/>
      <c r="C36" s="99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s="103" customFormat="1" ht="13.5" customHeight="1">
      <c r="A37" s="113"/>
      <c r="B37" s="111"/>
      <c r="C37" s="99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</row>
    <row r="38" spans="1:55" s="103" customFormat="1" ht="13.5" customHeight="1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32">
    <sortCondition ref="A8:A32"/>
    <sortCondition ref="B8:B32"/>
    <sortCondition ref="C8:C3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31" man="1"/>
    <brk id="31" min="1" max="31" man="1"/>
    <brk id="45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05000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05201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05202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05203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05204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05206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05207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05209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05210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05211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05212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05213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05214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05215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05303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05327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05346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05348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05349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05361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05363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05366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05368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05434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05463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05464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>
        <f>+水洗化人口等!B33</f>
        <v>0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>
        <f>+水洗化人口等!B34</f>
        <v>0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>
        <f>+水洗化人口等!B35</f>
        <v>0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>
        <f>+水洗化人口等!B36</f>
        <v>0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>
        <f>+水洗化人口等!B37</f>
        <v>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2023-01-25T09:57:20Z</dcterms:modified>
</cp:coreProperties>
</file>