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4宮城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D37" i="2" s="1"/>
  <c r="E38" i="2"/>
  <c r="E39" i="2"/>
  <c r="E40" i="2"/>
  <c r="E41" i="2"/>
  <c r="E42" i="2"/>
  <c r="D8" i="2"/>
  <c r="D12" i="2"/>
  <c r="D14" i="2"/>
  <c r="D18" i="2"/>
  <c r="D20" i="2"/>
  <c r="D24" i="2"/>
  <c r="D26" i="2"/>
  <c r="D30" i="2"/>
  <c r="D32" i="2"/>
  <c r="D36" i="2"/>
  <c r="D38" i="2"/>
  <c r="D42" i="2"/>
  <c r="P8" i="1"/>
  <c r="I8" i="1" s="1"/>
  <c r="D8" i="1" s="1"/>
  <c r="P9" i="1"/>
  <c r="P10" i="1"/>
  <c r="P11" i="1"/>
  <c r="I11" i="1" s="1"/>
  <c r="D11" i="1" s="1"/>
  <c r="P12" i="1"/>
  <c r="P13" i="1"/>
  <c r="P14" i="1"/>
  <c r="I14" i="1" s="1"/>
  <c r="D14" i="1" s="1"/>
  <c r="P15" i="1"/>
  <c r="P16" i="1"/>
  <c r="P17" i="1"/>
  <c r="I17" i="1" s="1"/>
  <c r="D17" i="1" s="1"/>
  <c r="P18" i="1"/>
  <c r="P19" i="1"/>
  <c r="P20" i="1"/>
  <c r="P21" i="1"/>
  <c r="P22" i="1"/>
  <c r="P23" i="1"/>
  <c r="I23" i="1" s="1"/>
  <c r="D23" i="1" s="1"/>
  <c r="P24" i="1"/>
  <c r="P25" i="1"/>
  <c r="P26" i="1"/>
  <c r="P27" i="1"/>
  <c r="P28" i="1"/>
  <c r="P29" i="1"/>
  <c r="I29" i="1" s="1"/>
  <c r="D29" i="1" s="1"/>
  <c r="P30" i="1"/>
  <c r="P31" i="1"/>
  <c r="P32" i="1"/>
  <c r="P33" i="1"/>
  <c r="P34" i="1"/>
  <c r="P35" i="1"/>
  <c r="I35" i="1" s="1"/>
  <c r="D35" i="1" s="1"/>
  <c r="P36" i="1"/>
  <c r="P37" i="1"/>
  <c r="P38" i="1"/>
  <c r="P39" i="1"/>
  <c r="P40" i="1"/>
  <c r="P41" i="1"/>
  <c r="I41" i="1" s="1"/>
  <c r="D41" i="1" s="1"/>
  <c r="P42" i="1"/>
  <c r="I9" i="1"/>
  <c r="I10" i="1"/>
  <c r="I12" i="1"/>
  <c r="D12" i="1" s="1"/>
  <c r="I13" i="1"/>
  <c r="I15" i="1"/>
  <c r="I16" i="1"/>
  <c r="I18" i="1"/>
  <c r="D18" i="1" s="1"/>
  <c r="I19" i="1"/>
  <c r="I20" i="1"/>
  <c r="D20" i="1" s="1"/>
  <c r="I21" i="1"/>
  <c r="I22" i="1"/>
  <c r="I24" i="1"/>
  <c r="D24" i="1" s="1"/>
  <c r="I25" i="1"/>
  <c r="I26" i="1"/>
  <c r="D26" i="1" s="1"/>
  <c r="I27" i="1"/>
  <c r="I28" i="1"/>
  <c r="I30" i="1"/>
  <c r="D30" i="1" s="1"/>
  <c r="I31" i="1"/>
  <c r="I32" i="1"/>
  <c r="D32" i="1" s="1"/>
  <c r="I33" i="1"/>
  <c r="I34" i="1"/>
  <c r="I36" i="1"/>
  <c r="D36" i="1" s="1"/>
  <c r="I37" i="1"/>
  <c r="I38" i="1"/>
  <c r="D38" i="1" s="1"/>
  <c r="I39" i="1"/>
  <c r="I40" i="1"/>
  <c r="I42" i="1"/>
  <c r="D42" i="1" s="1"/>
  <c r="F13" i="1"/>
  <c r="F19" i="1"/>
  <c r="F25" i="1"/>
  <c r="F31" i="1"/>
  <c r="F37" i="1"/>
  <c r="E8" i="1"/>
  <c r="E9" i="1"/>
  <c r="E10" i="1"/>
  <c r="D10" i="1" s="1"/>
  <c r="E11" i="1"/>
  <c r="E12" i="1"/>
  <c r="E13" i="1"/>
  <c r="E14" i="1"/>
  <c r="E15" i="1"/>
  <c r="E16" i="1"/>
  <c r="D16" i="1" s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D28" i="1" s="1"/>
  <c r="E29" i="1"/>
  <c r="E30" i="1"/>
  <c r="E31" i="1"/>
  <c r="E32" i="1"/>
  <c r="E33" i="1"/>
  <c r="E34" i="1"/>
  <c r="D34" i="1" s="1"/>
  <c r="E35" i="1"/>
  <c r="E36" i="1"/>
  <c r="E37" i="1"/>
  <c r="E38" i="1"/>
  <c r="E39" i="1"/>
  <c r="E40" i="1"/>
  <c r="D40" i="1" s="1"/>
  <c r="E41" i="1"/>
  <c r="E42" i="1"/>
  <c r="D9" i="1"/>
  <c r="T9" i="1" s="1"/>
  <c r="D13" i="1"/>
  <c r="J13" i="1" s="1"/>
  <c r="D15" i="1"/>
  <c r="T15" i="1" s="1"/>
  <c r="D19" i="1"/>
  <c r="J19" i="1" s="1"/>
  <c r="D21" i="1"/>
  <c r="T21" i="1" s="1"/>
  <c r="D25" i="1"/>
  <c r="J25" i="1" s="1"/>
  <c r="D27" i="1"/>
  <c r="F27" i="1" s="1"/>
  <c r="D31" i="1"/>
  <c r="J31" i="1" s="1"/>
  <c r="D33" i="1"/>
  <c r="T33" i="1" s="1"/>
  <c r="D37" i="1"/>
  <c r="J37" i="1" s="1"/>
  <c r="D39" i="1"/>
  <c r="T39" i="1" s="1"/>
  <c r="T8" i="1" l="1"/>
  <c r="F8" i="1"/>
  <c r="J8" i="1"/>
  <c r="L8" i="1"/>
  <c r="N8" i="1"/>
  <c r="T32" i="1"/>
  <c r="F32" i="1"/>
  <c r="J32" i="1"/>
  <c r="L32" i="1"/>
  <c r="N32" i="1"/>
  <c r="T38" i="1"/>
  <c r="F38" i="1"/>
  <c r="J38" i="1"/>
  <c r="L38" i="1"/>
  <c r="N38" i="1"/>
  <c r="J24" i="1"/>
  <c r="L24" i="1"/>
  <c r="N24" i="1"/>
  <c r="T24" i="1"/>
  <c r="F24" i="1"/>
  <c r="N40" i="1"/>
  <c r="T40" i="1"/>
  <c r="F40" i="1"/>
  <c r="J40" i="1"/>
  <c r="L40" i="1"/>
  <c r="N28" i="1"/>
  <c r="T28" i="1"/>
  <c r="F28" i="1"/>
  <c r="J28" i="1"/>
  <c r="L28" i="1"/>
  <c r="N16" i="1"/>
  <c r="T16" i="1"/>
  <c r="F16" i="1"/>
  <c r="J16" i="1"/>
  <c r="L16" i="1"/>
  <c r="L35" i="1"/>
  <c r="N35" i="1"/>
  <c r="T35" i="1"/>
  <c r="F35" i="1"/>
  <c r="J35" i="1"/>
  <c r="L23" i="1"/>
  <c r="N23" i="1"/>
  <c r="T23" i="1"/>
  <c r="F23" i="1"/>
  <c r="J23" i="1"/>
  <c r="L11" i="1"/>
  <c r="N11" i="1"/>
  <c r="T11" i="1"/>
  <c r="F11" i="1"/>
  <c r="J11" i="1"/>
  <c r="T26" i="1"/>
  <c r="F26" i="1"/>
  <c r="J26" i="1"/>
  <c r="L26" i="1"/>
  <c r="N26" i="1"/>
  <c r="T14" i="1"/>
  <c r="F14" i="1"/>
  <c r="J14" i="1"/>
  <c r="L14" i="1"/>
  <c r="N14" i="1"/>
  <c r="J18" i="1"/>
  <c r="L18" i="1"/>
  <c r="N18" i="1"/>
  <c r="T18" i="1"/>
  <c r="F18" i="1"/>
  <c r="N34" i="1"/>
  <c r="T34" i="1"/>
  <c r="F34" i="1"/>
  <c r="J34" i="1"/>
  <c r="L34" i="1"/>
  <c r="N22" i="1"/>
  <c r="T22" i="1"/>
  <c r="F22" i="1"/>
  <c r="J22" i="1"/>
  <c r="L22" i="1"/>
  <c r="N10" i="1"/>
  <c r="T10" i="1"/>
  <c r="F10" i="1"/>
  <c r="J10" i="1"/>
  <c r="L10" i="1"/>
  <c r="J30" i="1"/>
  <c r="L30" i="1"/>
  <c r="N30" i="1"/>
  <c r="T30" i="1"/>
  <c r="F30" i="1"/>
  <c r="L41" i="1"/>
  <c r="N41" i="1"/>
  <c r="T41" i="1"/>
  <c r="F41" i="1"/>
  <c r="J41" i="1"/>
  <c r="L29" i="1"/>
  <c r="N29" i="1"/>
  <c r="T29" i="1"/>
  <c r="F29" i="1"/>
  <c r="J29" i="1"/>
  <c r="L17" i="1"/>
  <c r="N17" i="1"/>
  <c r="T17" i="1"/>
  <c r="F17" i="1"/>
  <c r="J17" i="1"/>
  <c r="J36" i="1"/>
  <c r="L36" i="1"/>
  <c r="N36" i="1"/>
  <c r="T36" i="1"/>
  <c r="F36" i="1"/>
  <c r="J42" i="1"/>
  <c r="L42" i="1"/>
  <c r="N42" i="1"/>
  <c r="T42" i="1"/>
  <c r="F42" i="1"/>
  <c r="T20" i="1"/>
  <c r="F20" i="1"/>
  <c r="J20" i="1"/>
  <c r="L20" i="1"/>
  <c r="N20" i="1"/>
  <c r="J12" i="1"/>
  <c r="L12" i="1"/>
  <c r="N12" i="1"/>
  <c r="T12" i="1"/>
  <c r="F12" i="1"/>
  <c r="N39" i="1"/>
  <c r="N33" i="1"/>
  <c r="N27" i="1"/>
  <c r="N21" i="1"/>
  <c r="N15" i="1"/>
  <c r="N9" i="1"/>
  <c r="T37" i="1"/>
  <c r="T31" i="1"/>
  <c r="T25" i="1"/>
  <c r="T19" i="1"/>
  <c r="T13" i="1"/>
  <c r="L39" i="1"/>
  <c r="L33" i="1"/>
  <c r="L27" i="1"/>
  <c r="L21" i="1"/>
  <c r="L15" i="1"/>
  <c r="L9" i="1"/>
  <c r="J39" i="1"/>
  <c r="J33" i="1"/>
  <c r="J27" i="1"/>
  <c r="J21" i="1"/>
  <c r="J15" i="1"/>
  <c r="J9" i="1"/>
  <c r="N37" i="1"/>
  <c r="N31" i="1"/>
  <c r="N25" i="1"/>
  <c r="N19" i="1"/>
  <c r="N13" i="1"/>
  <c r="L37" i="1"/>
  <c r="L31" i="1"/>
  <c r="L25" i="1"/>
  <c r="L19" i="1"/>
  <c r="L13" i="1"/>
  <c r="F39" i="1"/>
  <c r="F33" i="1"/>
  <c r="F21" i="1"/>
  <c r="F15" i="1"/>
  <c r="F9" i="1"/>
  <c r="T27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<sst xmlns="http://schemas.openxmlformats.org/spreadsheetml/2006/main" count="809" uniqueCount="332">
  <si>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</si>
  <si>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</si>
  <si>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</si>
  <si>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</si>
  <si>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</si>
  <si>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</si>
  <si>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</si>
  <si>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</si>
  <si>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</si>
  <si>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</si>
  <si>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</si>
  <si>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</si>
  <si>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</si>
  <si>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</si>
  <si>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</si>
  <si>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</si>
  <si>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</si>
  <si>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</si>
  <si>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</si>
  <si>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</si>
  <si>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</si>
  <si>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</si>
  <si>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</si>
  <si>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</si>
  <si>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</si>
  <si>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</si>
  <si>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</si>
  <si>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</si>
  <si>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</si>
  <si>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</si>
  <si>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</si>
  <si>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</si>
  <si>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</si>
  <si>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</si>
  <si>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</si>
  <si>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</si>
  <si>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</si>
  <si>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</si>
  <si>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</si>
  <si>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</si>
  <si>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</si>
  <si>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</si>
  <si>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</si>
  <si>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</si>
  <si>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</si>
  <si>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</si>
  <si>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</si>
  <si>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</si>
  <si>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</si>
  <si>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</si>
  <si>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</si>
  <si>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</si>
  <si>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</si>
  <si>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</si>
  <si>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</si>
  <si>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</si>
  <si>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</si>
  <si>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</si>
  <si>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</si>
  <si>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</si>
  <si>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</si>
  <si>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</si>
  <si>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</si>
  <si>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</si>
  <si>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</si>
  <si>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</si>
  <si>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</si>
  <si>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</si>
  <si>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</si>
  <si>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</si>
  <si>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</si>
  <si>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</si>
  <si>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</si>
  <si>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</si>
  <si>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</si>
  <si>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</si>
  <si>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</si>
  <si>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</si>
  <si>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</si>
  <si>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</si>
  <si>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</si>
  <si>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</si>
  <si>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</si>
  <si>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</si>
  <si>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</si>
  <si>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</si>
  <si>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</si>
  <si>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</si>
  <si>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</si>
  <si>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</si>
  <si>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</si>
  <si>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</si>
  <si>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</si>
  <si>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</si>
  <si>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</si>
  <si>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</si>
  <si>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</si>
  <si>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</si>
  <si>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</si>
  <si>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</si>
  <si>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</si>
  <si>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</si>
  <si>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</si>
  <si>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</si>
  <si>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</si>
  <si>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</si>
  <si>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</si>
  <si>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</si>
  <si>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</si>
  <si>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</si>
  <si>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</si>
  <si>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</si>
  <si>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</si>
  <si>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</si>
  <si>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</si>
  <si>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</si>
  <si>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</si>
  <si>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</si>
  <si>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</si>
  <si>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</si>
  <si>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</si>
  <si>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</si>
  <si>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</si>
  <si>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</si>
  <si>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</si>
  <si>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</si>
  <si>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</si>
  <si>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</si>
  <si>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</si>
  <si>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</si>
  <si>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</si>
  <si>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</si>
  <si>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</si>
  <si>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</si>
  <si>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</si>
  <si>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</si>
  <si>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</si>
  <si>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</si>
  <si>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</si>
  <si>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</si>
  <si>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</si>
  <si>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</si>
  <si>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</si>
  <si>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</si>
  <si>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</si>
  <si>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</si>
  <si>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</si>
  <si>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</si>
  <si>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</si>
  <si>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</si>
  <si>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</si>
  <si>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</si>
  <si>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</si>
  <si>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</si>
  <si>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</si>
  <si>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</si>
  <si>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</si>
  <si>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</si>
  <si>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</si>
  <si>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</si>
  <si>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</si>
  <si>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</si>
  <si>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</si>
  <si>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</si>
  <si>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</si>
  <si>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</si>
  <si>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</si>
  <si>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</si>
  <si>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</si>
  <si>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</si>
  <si>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</si>
  <si>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</si>
  <si>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</si>
  <si>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</si>
  <si>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</si>
  <si>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</si>
  <si>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</si>
  <si>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</si>
  <si>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</si>
  <si>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</si>
  <si>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</si>
  <si>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</si>
  <si>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</si>
  <si>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</si>
  <si>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</si>
  <si>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</si>
  <si>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</si>
  <si>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</si>
  <si>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</si>
  <si>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</si>
  <si>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</si>
  <si>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</si>
  <si>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</si>
  <si>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</si>
  <si>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</si>
  <si>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</si>
  <si>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</si>
  <si>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</si>
  <si>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</si>
  <si>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</si>
  <si>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</si>
  <si>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</si>
  <si>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</si>
  <si>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</si>
  <si>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</si>
  <si>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</si>
  <si>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</si>
  <si>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</si>
  <si>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</si>
  <si>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</si>
  <si>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</si>
  <si>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</si>
  <si>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</si>
  <si>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</si>
  <si>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</si>
  <si>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</si>
  <si>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</si>
  <si>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</si>
  <si>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</si>
  <si>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</si>
  <si>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</si>
  <si>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</si>
  <si>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</si>
  <si>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</si>
  <si>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</si>
  <si>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</si>
  <si>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</si>
  <si>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</si>
  <si>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</si>
  <si>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</si>
  <si>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</si>
  <si>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</si>
  <si>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</si>
  <si>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</si>
  <si>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</si>
  <si>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</si>
  <si>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</si>
  <si>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</si>
  <si>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</si>
  <si>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</si>
  <si>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</si>
  <si>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</si>
  <si>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</si>
  <si>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</si>
  <si>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</si>
  <si>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</si>
  <si>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</si>
  <si>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</si>
  <si>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</si>
  <si>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</si>
  <si>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</si>
  <si>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</si>
  <si>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</si>
  <si>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</si>
  <si>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</si>
  <si>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</si>
  <si>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</si>
  <si>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04000</t>
  </si>
  <si>
    <t>水洗化人口等（令和3年度実績）</t>
    <phoneticPr fontId="3"/>
  </si>
  <si>
    <t>し尿処理の状況（令和3年度実績）</t>
    <phoneticPr fontId="3"/>
  </si>
  <si>
    <t>04100</t>
  </si>
  <si>
    <t>仙台市</t>
  </si>
  <si>
    <t/>
  </si>
  <si>
    <t>○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</si>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</sst>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50</v>
      </c>
      <c r="B7" s="127" t="s">
        <v>257</v>
      </c>
      <c r="C7" s="107" t="s">
        <v>199</v>
      </c>
      <c r="D7" s="108">
        <f>+SUM(E7,+I7)</f>
        <v>2269119</v>
      </c>
      <c r="E7" s="108">
        <f>+SUM(G7+H7)</f>
        <v>193460</v>
      </c>
      <c r="F7" s="109">
        <f>IF(D7&gt;0,E7/D7*100,"-")</f>
        <v>8.5257758627908</v>
      </c>
      <c r="G7" s="108">
        <f>SUM(G$8:G$207)</f>
        <v>193460</v>
      </c>
      <c r="H7" s="108">
        <f>SUM(H$8:H$207)</f>
        <v>0</v>
      </c>
      <c r="I7" s="108">
        <f>+SUM(K7,+M7,O7+P7)</f>
        <v>2075659</v>
      </c>
      <c r="J7" s="109">
        <f>IF(D7&gt;0,I7/D7*100,"-")</f>
        <v>91.474224137209205</v>
      </c>
      <c r="K7" s="108">
        <f>SUM(K$8:K$207)</f>
        <v>1807562</v>
      </c>
      <c r="L7" s="109">
        <f>IF(D7&gt;0,K7/D7*100,"-")</f>
        <v>79.659198129318028</v>
      </c>
      <c r="M7" s="108">
        <f>SUM(M$8:M$207)</f>
        <v>1674</v>
      </c>
      <c r="N7" s="109">
        <f>IF(D7&gt;0,M7/D7*100,"-")</f>
        <v>7.3773125164436071E-2</v>
      </c>
      <c r="O7" s="106">
        <f>SUM(O$8:O$207)</f>
        <v>31808</v>
      </c>
      <c r="P7" s="108">
        <f>SUM(Q7:S7)</f>
        <v>234615</v>
      </c>
      <c r="Q7" s="108">
        <f>SUM(Q$8:Q$207)</f>
        <v>71334</v>
      </c>
      <c r="R7" s="108">
        <f>SUM(R$8:R$207)</f>
        <v>157562</v>
      </c>
      <c r="S7" s="108">
        <f>SUM(S$8:S$207)</f>
        <v>5719</v>
      </c>
      <c r="T7" s="109">
        <f>IF(D7&gt;0,P7/D7*100,"-")</f>
        <v>10.339475364667962</v>
      </c>
      <c r="U7" s="108">
        <f>SUM(U$8:U$207)</f>
        <v>20928</v>
      </c>
      <c r="V7" s="110">
        <f t="shared" ref="V7:AC7" si="0">COUNTIF(V$8:V$207,"○")</f>
        <v>28</v>
      </c>
      <c r="W7" s="110">
        <f t="shared" si="0"/>
        <v>0</v>
      </c>
      <c r="X7" s="110">
        <f t="shared" si="0"/>
        <v>0</v>
      </c>
      <c r="Y7" s="110">
        <f t="shared" si="0"/>
        <v>7</v>
      </c>
      <c r="Z7" s="110">
        <f t="shared" si="0"/>
        <v>21</v>
      </c>
      <c r="AA7" s="110">
        <f t="shared" si="0"/>
        <v>1</v>
      </c>
      <c r="AB7" s="110">
        <f t="shared" si="0"/>
        <v>0</v>
      </c>
      <c r="AC7" s="110">
        <f t="shared" si="0"/>
        <v>13</v>
      </c>
      <c r="AD7" s="205"/>
      <c r="AE7" s="205"/>
    </row>
    <row r="8" spans="1:31" s="103" customFormat="1" ht="13.5" customHeight="1">
      <c r="A8" s="99" t="s">
        <v>50</v>
      </c>
      <c r="B8" s="100" t="s">
        <v>260</v>
      </c>
      <c r="C8" s="99" t="s">
        <v>261</v>
      </c>
      <c r="D8" s="101">
        <f>+SUM(E8,+I8)</f>
        <v>1065979</v>
      </c>
      <c r="E8" s="101">
        <f>+SUM(G8+H8)</f>
        <v>6198</v>
      </c>
      <c r="F8" s="125">
        <f>IF(D8&gt;0,E8/D8*100,"-")</f>
        <v>0.58143734538860525</v>
      </c>
      <c r="G8" s="101">
        <v>6198</v>
      </c>
      <c r="H8" s="101">
        <v>0</v>
      </c>
      <c r="I8" s="101">
        <f>+SUM(K8,+M8,O8+P8)</f>
        <v>1059781</v>
      </c>
      <c r="J8" s="102">
        <f>IF(D8&gt;0,I8/D8*100,"-")</f>
        <v>99.418562654611392</v>
      </c>
      <c r="K8" s="101">
        <v>1048909</v>
      </c>
      <c r="L8" s="102">
        <f>IF(D8&gt;0,K8/D8*100,"-")</f>
        <v>98.398655132981034</v>
      </c>
      <c r="M8" s="101">
        <v>183</v>
      </c>
      <c r="N8" s="102">
        <f>IF(D8&gt;0,M8/D8*100,"-")</f>
        <v>1.7167317555036261E-2</v>
      </c>
      <c r="O8" s="123">
        <v>5007</v>
      </c>
      <c r="P8" s="101">
        <f>SUM(Q8:S8)</f>
        <v>5682</v>
      </c>
      <c r="Q8" s="101">
        <v>1843</v>
      </c>
      <c r="R8" s="101">
        <v>3839</v>
      </c>
      <c r="S8" s="101">
        <v>0</v>
      </c>
      <c r="T8" s="102">
        <f>IF(D8&gt;0,P8/D8*100,"-")</f>
        <v>0.53303113851210959</v>
      </c>
      <c r="U8" s="101">
        <v>12402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50</v>
      </c>
      <c r="B9" s="100" t="s">
        <v>264</v>
      </c>
      <c r="C9" s="99" t="s">
        <v>265</v>
      </c>
      <c r="D9" s="101">
        <f>+SUM(E9,+I9)</f>
        <v>139136</v>
      </c>
      <c r="E9" s="101">
        <f>+SUM(G9+H9)</f>
        <v>21098</v>
      </c>
      <c r="F9" s="125">
        <f>IF(D9&gt;0,E9/D9*100,"-")</f>
        <v>15.163580956761729</v>
      </c>
      <c r="G9" s="101">
        <v>21098</v>
      </c>
      <c r="H9" s="101">
        <v>0</v>
      </c>
      <c r="I9" s="101">
        <f>+SUM(K9,+M9,O9+P9)</f>
        <v>118038</v>
      </c>
      <c r="J9" s="102">
        <f>IF(D9&gt;0,I9/D9*100,"-")</f>
        <v>84.83641904323828</v>
      </c>
      <c r="K9" s="101">
        <v>82228</v>
      </c>
      <c r="L9" s="102">
        <f>IF(D9&gt;0,K9/D9*100,"-")</f>
        <v>59.099011039558413</v>
      </c>
      <c r="M9" s="101">
        <v>0</v>
      </c>
      <c r="N9" s="102">
        <f>IF(D9&gt;0,M9/D9*100,"-")</f>
        <v>0</v>
      </c>
      <c r="O9" s="123">
        <v>4189</v>
      </c>
      <c r="P9" s="101">
        <f>SUM(Q9:S9)</f>
        <v>31621</v>
      </c>
      <c r="Q9" s="101">
        <v>13061</v>
      </c>
      <c r="R9" s="101">
        <v>18560</v>
      </c>
      <c r="S9" s="101">
        <v>0</v>
      </c>
      <c r="T9" s="102">
        <f>IF(D9&gt;0,P9/D9*100,"-")</f>
        <v>22.726684682612696</v>
      </c>
      <c r="U9" s="101">
        <v>1270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50</v>
      </c>
      <c r="B10" s="100" t="s">
        <v>266</v>
      </c>
      <c r="C10" s="99" t="s">
        <v>267</v>
      </c>
      <c r="D10" s="101">
        <f>+SUM(E10,+I10)</f>
        <v>53155</v>
      </c>
      <c r="E10" s="101">
        <f>+SUM(G10+H10)</f>
        <v>1335</v>
      </c>
      <c r="F10" s="125">
        <f>IF(D10&gt;0,E10/D10*100,"-")</f>
        <v>2.5115229047126331</v>
      </c>
      <c r="G10" s="101">
        <v>1335</v>
      </c>
      <c r="H10" s="101">
        <v>0</v>
      </c>
      <c r="I10" s="101">
        <f>+SUM(K10,+M10,O10+P10)</f>
        <v>51820</v>
      </c>
      <c r="J10" s="102">
        <f>IF(D10&gt;0,I10/D10*100,"-")</f>
        <v>97.488477095287365</v>
      </c>
      <c r="K10" s="101">
        <v>51338</v>
      </c>
      <c r="L10" s="102">
        <f>IF(D10&gt;0,K10/D10*100,"-")</f>
        <v>96.581695042799367</v>
      </c>
      <c r="M10" s="101">
        <v>0</v>
      </c>
      <c r="N10" s="102">
        <f>IF(D10&gt;0,M10/D10*100,"-")</f>
        <v>0</v>
      </c>
      <c r="O10" s="123">
        <v>150</v>
      </c>
      <c r="P10" s="101">
        <f>SUM(Q10:S10)</f>
        <v>332</v>
      </c>
      <c r="Q10" s="101">
        <v>188</v>
      </c>
      <c r="R10" s="101">
        <v>144</v>
      </c>
      <c r="S10" s="101">
        <v>0</v>
      </c>
      <c r="T10" s="102">
        <f>IF(D10&gt;0,P10/D10*100,"-")</f>
        <v>0.62458846768883447</v>
      </c>
      <c r="U10" s="101">
        <v>550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50</v>
      </c>
      <c r="B11" s="100" t="s">
        <v>268</v>
      </c>
      <c r="C11" s="99" t="s">
        <v>269</v>
      </c>
      <c r="D11" s="101">
        <f>+SUM(E11,+I11)</f>
        <v>60401</v>
      </c>
      <c r="E11" s="101">
        <f>+SUM(G11+H11)</f>
        <v>27300</v>
      </c>
      <c r="F11" s="125">
        <f>IF(D11&gt;0,E11/D11*100,"-")</f>
        <v>45.197927186635987</v>
      </c>
      <c r="G11" s="101">
        <v>27300</v>
      </c>
      <c r="H11" s="101">
        <v>0</v>
      </c>
      <c r="I11" s="101">
        <f>+SUM(K11,+M11,O11+P11)</f>
        <v>33101</v>
      </c>
      <c r="J11" s="102">
        <f>IF(D11&gt;0,I11/D11*100,"-")</f>
        <v>54.80207281336402</v>
      </c>
      <c r="K11" s="101">
        <v>9139</v>
      </c>
      <c r="L11" s="102">
        <f>IF(D11&gt;0,K11/D11*100,"-")</f>
        <v>15.13054419628814</v>
      </c>
      <c r="M11" s="101">
        <v>0</v>
      </c>
      <c r="N11" s="102">
        <f>IF(D11&gt;0,M11/D11*100,"-")</f>
        <v>0</v>
      </c>
      <c r="O11" s="123">
        <v>801</v>
      </c>
      <c r="P11" s="101">
        <f>SUM(Q11:S11)</f>
        <v>23161</v>
      </c>
      <c r="Q11" s="101">
        <v>3752</v>
      </c>
      <c r="R11" s="101">
        <v>19409</v>
      </c>
      <c r="S11" s="101">
        <v>0</v>
      </c>
      <c r="T11" s="102">
        <f>IF(D11&gt;0,P11/D11*100,"-")</f>
        <v>38.345391632588864</v>
      </c>
      <c r="U11" s="101">
        <v>548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50</v>
      </c>
      <c r="B12" s="100" t="s">
        <v>270</v>
      </c>
      <c r="C12" s="99" t="s">
        <v>271</v>
      </c>
      <c r="D12" s="101">
        <f>+SUM(E12,+I12)</f>
        <v>32660</v>
      </c>
      <c r="E12" s="101">
        <f>+SUM(G12+H12)</f>
        <v>4881</v>
      </c>
      <c r="F12" s="125">
        <f>IF(D12&gt;0,E12/D12*100,"-")</f>
        <v>14.94488671157379</v>
      </c>
      <c r="G12" s="101">
        <v>4881</v>
      </c>
      <c r="H12" s="101">
        <v>0</v>
      </c>
      <c r="I12" s="101">
        <f>+SUM(K12,+M12,O12+P12)</f>
        <v>27779</v>
      </c>
      <c r="J12" s="102">
        <f>IF(D12&gt;0,I12/D12*100,"-")</f>
        <v>85.055113288426213</v>
      </c>
      <c r="K12" s="101">
        <v>20171</v>
      </c>
      <c r="L12" s="102">
        <f>IF(D12&gt;0,K12/D12*100,"-")</f>
        <v>61.760563380281688</v>
      </c>
      <c r="M12" s="101">
        <v>0</v>
      </c>
      <c r="N12" s="102">
        <f>IF(D12&gt;0,M12/D12*100,"-")</f>
        <v>0</v>
      </c>
      <c r="O12" s="123">
        <v>1026</v>
      </c>
      <c r="P12" s="101">
        <f>SUM(Q12:S12)</f>
        <v>6582</v>
      </c>
      <c r="Q12" s="101">
        <v>443</v>
      </c>
      <c r="R12" s="101">
        <v>6139</v>
      </c>
      <c r="S12" s="101">
        <v>0</v>
      </c>
      <c r="T12" s="102">
        <f>IF(D12&gt;0,P12/D12*100,"-")</f>
        <v>20.153092467850581</v>
      </c>
      <c r="U12" s="101">
        <v>223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50</v>
      </c>
      <c r="B13" s="100" t="s">
        <v>272</v>
      </c>
      <c r="C13" s="99" t="s">
        <v>273</v>
      </c>
      <c r="D13" s="101">
        <f>+SUM(E13,+I13)</f>
        <v>79450</v>
      </c>
      <c r="E13" s="101">
        <f>+SUM(G13+H13)</f>
        <v>1982</v>
      </c>
      <c r="F13" s="125">
        <f>IF(D13&gt;0,E13/D13*100,"-")</f>
        <v>2.4946507237256133</v>
      </c>
      <c r="G13" s="101">
        <v>1982</v>
      </c>
      <c r="H13" s="101">
        <v>0</v>
      </c>
      <c r="I13" s="101">
        <f>+SUM(K13,+M13,O13+P13)</f>
        <v>77468</v>
      </c>
      <c r="J13" s="102">
        <f>IF(D13&gt;0,I13/D13*100,"-")</f>
        <v>97.505349276274387</v>
      </c>
      <c r="K13" s="101">
        <v>72909</v>
      </c>
      <c r="L13" s="102">
        <f>IF(D13&gt;0,K13/D13*100,"-")</f>
        <v>91.767149150409068</v>
      </c>
      <c r="M13" s="101">
        <v>0</v>
      </c>
      <c r="N13" s="102">
        <f>IF(D13&gt;0,M13/D13*100,"-")</f>
        <v>0</v>
      </c>
      <c r="O13" s="123">
        <v>828</v>
      </c>
      <c r="P13" s="101">
        <f>SUM(Q13:S13)</f>
        <v>3731</v>
      </c>
      <c r="Q13" s="101">
        <v>0</v>
      </c>
      <c r="R13" s="101">
        <v>3731</v>
      </c>
      <c r="S13" s="101">
        <v>0</v>
      </c>
      <c r="T13" s="102">
        <f>IF(D13&gt;0,P13/D13*100,"-")</f>
        <v>4.6960352422907494</v>
      </c>
      <c r="U13" s="101">
        <v>435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50</v>
      </c>
      <c r="B14" s="100" t="s">
        <v>274</v>
      </c>
      <c r="C14" s="99" t="s">
        <v>275</v>
      </c>
      <c r="D14" s="101">
        <f>+SUM(E14,+I14)</f>
        <v>27586</v>
      </c>
      <c r="E14" s="101">
        <f>+SUM(G14+H14)</f>
        <v>4072</v>
      </c>
      <c r="F14" s="125">
        <f>IF(D14&gt;0,E14/D14*100,"-")</f>
        <v>14.761110708330314</v>
      </c>
      <c r="G14" s="101">
        <v>4072</v>
      </c>
      <c r="H14" s="101">
        <v>0</v>
      </c>
      <c r="I14" s="101">
        <f>+SUM(K14,+M14,O14+P14)</f>
        <v>23514</v>
      </c>
      <c r="J14" s="102">
        <f>IF(D14&gt;0,I14/D14*100,"-")</f>
        <v>85.238889291669679</v>
      </c>
      <c r="K14" s="101">
        <v>13698</v>
      </c>
      <c r="L14" s="102">
        <f>IF(D14&gt;0,K14/D14*100,"-")</f>
        <v>49.655622417168125</v>
      </c>
      <c r="M14" s="101">
        <v>0</v>
      </c>
      <c r="N14" s="102">
        <f>IF(D14&gt;0,M14/D14*100,"-")</f>
        <v>0</v>
      </c>
      <c r="O14" s="123">
        <v>1085</v>
      </c>
      <c r="P14" s="101">
        <f>SUM(Q14:S14)</f>
        <v>8731</v>
      </c>
      <c r="Q14" s="101">
        <v>3553</v>
      </c>
      <c r="R14" s="101">
        <v>5178</v>
      </c>
      <c r="S14" s="101">
        <v>0</v>
      </c>
      <c r="T14" s="102">
        <f>IF(D14&gt;0,P14/D14*100,"-")</f>
        <v>31.65011237584282</v>
      </c>
      <c r="U14" s="101">
        <v>228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50</v>
      </c>
      <c r="B15" s="100" t="s">
        <v>276</v>
      </c>
      <c r="C15" s="99" t="s">
        <v>277</v>
      </c>
      <c r="D15" s="101">
        <f>+SUM(E15,+I15)</f>
        <v>61890</v>
      </c>
      <c r="E15" s="101">
        <f>+SUM(G15+H15)</f>
        <v>614</v>
      </c>
      <c r="F15" s="125">
        <f>IF(D15&gt;0,E15/D15*100,"-")</f>
        <v>0.99208272741961534</v>
      </c>
      <c r="G15" s="101">
        <v>614</v>
      </c>
      <c r="H15" s="101">
        <v>0</v>
      </c>
      <c r="I15" s="101">
        <f>+SUM(K15,+M15,O15+P15)</f>
        <v>61276</v>
      </c>
      <c r="J15" s="102">
        <f>IF(D15&gt;0,I15/D15*100,"-")</f>
        <v>99.007917272580386</v>
      </c>
      <c r="K15" s="101">
        <v>61130</v>
      </c>
      <c r="L15" s="102">
        <f>IF(D15&gt;0,K15/D15*100,"-")</f>
        <v>98.772014865083207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146</v>
      </c>
      <c r="Q15" s="101">
        <v>117</v>
      </c>
      <c r="R15" s="101">
        <v>29</v>
      </c>
      <c r="S15" s="101">
        <v>0</v>
      </c>
      <c r="T15" s="102">
        <f>IF(D15&gt;0,P15/D15*100,"-")</f>
        <v>0.23590240749717239</v>
      </c>
      <c r="U15" s="101">
        <v>344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50</v>
      </c>
      <c r="B16" s="100" t="s">
        <v>278</v>
      </c>
      <c r="C16" s="99" t="s">
        <v>279</v>
      </c>
      <c r="D16" s="101">
        <f>+SUM(E16,+I16)</f>
        <v>43870</v>
      </c>
      <c r="E16" s="101">
        <f>+SUM(G16+H16)</f>
        <v>1118</v>
      </c>
      <c r="F16" s="125">
        <f>IF(D16&gt;0,E16/D16*100,"-")</f>
        <v>2.5484385684978346</v>
      </c>
      <c r="G16" s="101">
        <v>1118</v>
      </c>
      <c r="H16" s="101">
        <v>0</v>
      </c>
      <c r="I16" s="101">
        <f>+SUM(K16,+M16,O16+P16)</f>
        <v>42752</v>
      </c>
      <c r="J16" s="102">
        <f>IF(D16&gt;0,I16/D16*100,"-")</f>
        <v>97.451561431502171</v>
      </c>
      <c r="K16" s="101">
        <v>39816</v>
      </c>
      <c r="L16" s="102">
        <f>IF(D16&gt;0,K16/D16*100,"-")</f>
        <v>90.759060861636655</v>
      </c>
      <c r="M16" s="101">
        <v>0</v>
      </c>
      <c r="N16" s="102">
        <f>IF(D16&gt;0,M16/D16*100,"-")</f>
        <v>0</v>
      </c>
      <c r="O16" s="123">
        <v>920</v>
      </c>
      <c r="P16" s="101">
        <f>SUM(Q16:S16)</f>
        <v>2016</v>
      </c>
      <c r="Q16" s="101">
        <v>327</v>
      </c>
      <c r="R16" s="101">
        <v>1689</v>
      </c>
      <c r="S16" s="101">
        <v>0</v>
      </c>
      <c r="T16" s="102">
        <f>IF(D16&gt;0,P16/D16*100,"-")</f>
        <v>4.5953954866651472</v>
      </c>
      <c r="U16" s="101">
        <v>391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50</v>
      </c>
      <c r="B17" s="100" t="s">
        <v>280</v>
      </c>
      <c r="C17" s="99" t="s">
        <v>281</v>
      </c>
      <c r="D17" s="101">
        <f>+SUM(E17,+I17)</f>
        <v>76479</v>
      </c>
      <c r="E17" s="101">
        <f>+SUM(G17+H17)</f>
        <v>17297</v>
      </c>
      <c r="F17" s="125">
        <f>IF(D17&gt;0,E17/D17*100,"-")</f>
        <v>22.616666012892427</v>
      </c>
      <c r="G17" s="101">
        <v>17297</v>
      </c>
      <c r="H17" s="101">
        <v>0</v>
      </c>
      <c r="I17" s="101">
        <f>+SUM(K17,+M17,O17+P17)</f>
        <v>59182</v>
      </c>
      <c r="J17" s="102">
        <f>IF(D17&gt;0,I17/D17*100,"-")</f>
        <v>77.383333987107576</v>
      </c>
      <c r="K17" s="101">
        <v>27729</v>
      </c>
      <c r="L17" s="102">
        <f>IF(D17&gt;0,K17/D17*100,"-")</f>
        <v>36.257011728709841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31453</v>
      </c>
      <c r="Q17" s="101">
        <v>31453</v>
      </c>
      <c r="R17" s="101">
        <v>0</v>
      </c>
      <c r="S17" s="101">
        <v>0</v>
      </c>
      <c r="T17" s="102">
        <f>IF(D17&gt;0,P17/D17*100,"-")</f>
        <v>41.126322258397728</v>
      </c>
      <c r="U17" s="101">
        <v>381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50</v>
      </c>
      <c r="B18" s="100" t="s">
        <v>282</v>
      </c>
      <c r="C18" s="99" t="s">
        <v>283</v>
      </c>
      <c r="D18" s="101">
        <f>+SUM(E18,+I18)</f>
        <v>64102</v>
      </c>
      <c r="E18" s="101">
        <f>+SUM(G18+H18)</f>
        <v>20397</v>
      </c>
      <c r="F18" s="125">
        <f>IF(D18&gt;0,E18/D18*100,"-")</f>
        <v>31.819600012480109</v>
      </c>
      <c r="G18" s="101">
        <v>20397</v>
      </c>
      <c r="H18" s="101">
        <v>0</v>
      </c>
      <c r="I18" s="101">
        <f>+SUM(K18,+M18,O18+P18)</f>
        <v>43705</v>
      </c>
      <c r="J18" s="102">
        <f>IF(D18&gt;0,I18/D18*100,"-")</f>
        <v>68.180399987519891</v>
      </c>
      <c r="K18" s="101">
        <v>22855</v>
      </c>
      <c r="L18" s="102">
        <f>IF(D18&gt;0,K18/D18*100,"-")</f>
        <v>35.654113756201056</v>
      </c>
      <c r="M18" s="101">
        <v>0</v>
      </c>
      <c r="N18" s="102">
        <f>IF(D18&gt;0,M18/D18*100,"-")</f>
        <v>0</v>
      </c>
      <c r="O18" s="123">
        <v>1886</v>
      </c>
      <c r="P18" s="101">
        <f>SUM(Q18:S18)</f>
        <v>18964</v>
      </c>
      <c r="Q18" s="101">
        <v>3569</v>
      </c>
      <c r="R18" s="101">
        <v>15395</v>
      </c>
      <c r="S18" s="101">
        <v>0</v>
      </c>
      <c r="T18" s="102">
        <f>IF(D18&gt;0,P18/D18*100,"-")</f>
        <v>29.58410034008299</v>
      </c>
      <c r="U18" s="101">
        <v>473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50</v>
      </c>
      <c r="B19" s="100" t="s">
        <v>284</v>
      </c>
      <c r="C19" s="99" t="s">
        <v>285</v>
      </c>
      <c r="D19" s="101">
        <f>+SUM(E19,+I19)</f>
        <v>39392</v>
      </c>
      <c r="E19" s="101">
        <f>+SUM(G19+H19)</f>
        <v>7067</v>
      </c>
      <c r="F19" s="125">
        <f>IF(D19&gt;0,E19/D19*100,"-")</f>
        <v>17.940190901705929</v>
      </c>
      <c r="G19" s="101">
        <v>7067</v>
      </c>
      <c r="H19" s="101">
        <v>0</v>
      </c>
      <c r="I19" s="101">
        <f>+SUM(K19,+M19,O19+P19)</f>
        <v>32325</v>
      </c>
      <c r="J19" s="102">
        <f>IF(D19&gt;0,I19/D19*100,"-")</f>
        <v>82.059809098294068</v>
      </c>
      <c r="K19" s="101">
        <v>25840</v>
      </c>
      <c r="L19" s="102">
        <f>IF(D19&gt;0,K19/D19*100,"-")</f>
        <v>65.597075548334686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6485</v>
      </c>
      <c r="Q19" s="101">
        <v>0</v>
      </c>
      <c r="R19" s="101">
        <v>4790</v>
      </c>
      <c r="S19" s="101">
        <v>1695</v>
      </c>
      <c r="T19" s="102">
        <f>IF(D19&gt;0,P19/D19*100,"-")</f>
        <v>16.462733549959381</v>
      </c>
      <c r="U19" s="101">
        <v>152</v>
      </c>
      <c r="V19" s="99"/>
      <c r="W19" s="99"/>
      <c r="X19" s="99"/>
      <c r="Y19" s="99" t="s">
        <v>263</v>
      </c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50</v>
      </c>
      <c r="B20" s="100" t="s">
        <v>286</v>
      </c>
      <c r="C20" s="99" t="s">
        <v>287</v>
      </c>
      <c r="D20" s="101">
        <f>+SUM(E20,+I20)</f>
        <v>126264</v>
      </c>
      <c r="E20" s="101">
        <f>+SUM(G20+H20)</f>
        <v>37782</v>
      </c>
      <c r="F20" s="125">
        <f>IF(D20&gt;0,E20/D20*100,"-")</f>
        <v>29.923018437559399</v>
      </c>
      <c r="G20" s="101">
        <v>37782</v>
      </c>
      <c r="H20" s="101">
        <v>0</v>
      </c>
      <c r="I20" s="101">
        <f>+SUM(K20,+M20,O20+P20)</f>
        <v>88482</v>
      </c>
      <c r="J20" s="102">
        <f>IF(D20&gt;0,I20/D20*100,"-")</f>
        <v>70.076981562440594</v>
      </c>
      <c r="K20" s="101">
        <v>45579</v>
      </c>
      <c r="L20" s="102">
        <f>IF(D20&gt;0,K20/D20*100,"-")</f>
        <v>36.098175251853263</v>
      </c>
      <c r="M20" s="101">
        <v>251</v>
      </c>
      <c r="N20" s="102">
        <f>IF(D20&gt;0,M20/D20*100,"-")</f>
        <v>0.19878983716657161</v>
      </c>
      <c r="O20" s="123">
        <v>8265</v>
      </c>
      <c r="P20" s="101">
        <f>SUM(Q20:S20)</f>
        <v>34387</v>
      </c>
      <c r="Q20" s="101">
        <v>5940</v>
      </c>
      <c r="R20" s="101">
        <v>28447</v>
      </c>
      <c r="S20" s="101">
        <v>0</v>
      </c>
      <c r="T20" s="102">
        <f>IF(D20&gt;0,P20/D20*100,"-")</f>
        <v>27.234207691820313</v>
      </c>
      <c r="U20" s="101">
        <v>779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50</v>
      </c>
      <c r="B21" s="100" t="s">
        <v>288</v>
      </c>
      <c r="C21" s="99" t="s">
        <v>289</v>
      </c>
      <c r="D21" s="101">
        <f>+SUM(E21,+I21)</f>
        <v>52401</v>
      </c>
      <c r="E21" s="101">
        <f>+SUM(G21+H21)</f>
        <v>268</v>
      </c>
      <c r="F21" s="125">
        <f>IF(D21&gt;0,E21/D21*100,"-")</f>
        <v>0.51144062136218771</v>
      </c>
      <c r="G21" s="101">
        <v>268</v>
      </c>
      <c r="H21" s="101">
        <v>0</v>
      </c>
      <c r="I21" s="101">
        <f>+SUM(K21,+M21,O21+P21)</f>
        <v>52133</v>
      </c>
      <c r="J21" s="102">
        <f>IF(D21&gt;0,I21/D21*100,"-")</f>
        <v>99.488559378637802</v>
      </c>
      <c r="K21" s="101">
        <v>50697</v>
      </c>
      <c r="L21" s="102">
        <f>IF(D21&gt;0,K21/D21*100,"-")</f>
        <v>96.748153661189676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1436</v>
      </c>
      <c r="Q21" s="101">
        <v>76</v>
      </c>
      <c r="R21" s="101">
        <v>1360</v>
      </c>
      <c r="S21" s="101">
        <v>0</v>
      </c>
      <c r="T21" s="102">
        <f>IF(D21&gt;0,P21/D21*100,"-")</f>
        <v>2.7404057174481404</v>
      </c>
      <c r="U21" s="101">
        <v>235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50</v>
      </c>
      <c r="B22" s="100" t="s">
        <v>290</v>
      </c>
      <c r="C22" s="99" t="s">
        <v>291</v>
      </c>
      <c r="D22" s="101">
        <f>+SUM(E22,+I22)</f>
        <v>11428</v>
      </c>
      <c r="E22" s="101">
        <f>+SUM(G22+H22)</f>
        <v>2701</v>
      </c>
      <c r="F22" s="125">
        <f>IF(D22&gt;0,E22/D22*100,"-")</f>
        <v>23.634931746587327</v>
      </c>
      <c r="G22" s="101">
        <v>2701</v>
      </c>
      <c r="H22" s="101">
        <v>0</v>
      </c>
      <c r="I22" s="101">
        <f>+SUM(K22,+M22,O22+P22)</f>
        <v>8727</v>
      </c>
      <c r="J22" s="102">
        <f>IF(D22&gt;0,I22/D22*100,"-")</f>
        <v>76.365068253412673</v>
      </c>
      <c r="K22" s="101">
        <v>5134</v>
      </c>
      <c r="L22" s="102">
        <f>IF(D22&gt;0,K22/D22*100,"-")</f>
        <v>44.924746237311865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3593</v>
      </c>
      <c r="Q22" s="101">
        <v>386</v>
      </c>
      <c r="R22" s="101">
        <v>3207</v>
      </c>
      <c r="S22" s="101">
        <v>0</v>
      </c>
      <c r="T22" s="102">
        <f>IF(D22&gt;0,P22/D22*100,"-")</f>
        <v>31.440322016100801</v>
      </c>
      <c r="U22" s="101">
        <v>81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50</v>
      </c>
      <c r="B23" s="100" t="s">
        <v>292</v>
      </c>
      <c r="C23" s="99" t="s">
        <v>293</v>
      </c>
      <c r="D23" s="101">
        <f>+SUM(E23,+I23)</f>
        <v>1263</v>
      </c>
      <c r="E23" s="101">
        <f>+SUM(G23+H23)</f>
        <v>137</v>
      </c>
      <c r="F23" s="125">
        <f>IF(D23&gt;0,E23/D23*100,"-")</f>
        <v>10.847189231987333</v>
      </c>
      <c r="G23" s="101">
        <v>137</v>
      </c>
      <c r="H23" s="101">
        <v>0</v>
      </c>
      <c r="I23" s="101">
        <f>+SUM(K23,+M23,O23+P23)</f>
        <v>1126</v>
      </c>
      <c r="J23" s="102">
        <f>IF(D23&gt;0,I23/D23*100,"-")</f>
        <v>89.152810768012671</v>
      </c>
      <c r="K23" s="101">
        <v>1057</v>
      </c>
      <c r="L23" s="102">
        <f>IF(D23&gt;0,K23/D23*100,"-")</f>
        <v>83.689627870150446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69</v>
      </c>
      <c r="Q23" s="101">
        <v>0</v>
      </c>
      <c r="R23" s="101">
        <v>69</v>
      </c>
      <c r="S23" s="101">
        <v>0</v>
      </c>
      <c r="T23" s="102">
        <f>IF(D23&gt;0,P23/D23*100,"-")</f>
        <v>5.4631828978622332</v>
      </c>
      <c r="U23" s="101">
        <v>31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50</v>
      </c>
      <c r="B24" s="100" t="s">
        <v>294</v>
      </c>
      <c r="C24" s="99" t="s">
        <v>295</v>
      </c>
      <c r="D24" s="101">
        <f>+SUM(E24,+I24)</f>
        <v>23636</v>
      </c>
      <c r="E24" s="101">
        <f>+SUM(G24+H24)</f>
        <v>913</v>
      </c>
      <c r="F24" s="125">
        <f>IF(D24&gt;0,E24/D24*100,"-")</f>
        <v>3.862751734642071</v>
      </c>
      <c r="G24" s="101">
        <v>913</v>
      </c>
      <c r="H24" s="101">
        <v>0</v>
      </c>
      <c r="I24" s="101">
        <f>+SUM(K24,+M24,O24+P24)</f>
        <v>22723</v>
      </c>
      <c r="J24" s="102">
        <f>IF(D24&gt;0,I24/D24*100,"-")</f>
        <v>96.13724826535794</v>
      </c>
      <c r="K24" s="101">
        <v>21507</v>
      </c>
      <c r="L24" s="102">
        <f>IF(D24&gt;0,K24/D24*100,"-")</f>
        <v>90.992553731595876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1216</v>
      </c>
      <c r="Q24" s="101">
        <v>474</v>
      </c>
      <c r="R24" s="101">
        <v>742</v>
      </c>
      <c r="S24" s="101">
        <v>0</v>
      </c>
      <c r="T24" s="102">
        <f>IF(D24&gt;0,P24/D24*100,"-")</f>
        <v>5.144694533762058</v>
      </c>
      <c r="U24" s="101">
        <v>114</v>
      </c>
      <c r="V24" s="99" t="s">
        <v>263</v>
      </c>
      <c r="W24" s="99"/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50</v>
      </c>
      <c r="B25" s="100" t="s">
        <v>296</v>
      </c>
      <c r="C25" s="99" t="s">
        <v>297</v>
      </c>
      <c r="D25" s="101">
        <f>+SUM(E25,+I25)</f>
        <v>10351</v>
      </c>
      <c r="E25" s="101">
        <f>+SUM(G25+H25)</f>
        <v>2022</v>
      </c>
      <c r="F25" s="125">
        <f>IF(D25&gt;0,E25/D25*100,"-")</f>
        <v>19.534344507777028</v>
      </c>
      <c r="G25" s="101">
        <v>2022</v>
      </c>
      <c r="H25" s="101">
        <v>0</v>
      </c>
      <c r="I25" s="101">
        <f>+SUM(K25,+M25,O25+P25)</f>
        <v>8329</v>
      </c>
      <c r="J25" s="102">
        <f>IF(D25&gt;0,I25/D25*100,"-")</f>
        <v>80.465655492222979</v>
      </c>
      <c r="K25" s="101">
        <v>5731</v>
      </c>
      <c r="L25" s="102">
        <f>IF(D25&gt;0,K25/D25*100,"-")</f>
        <v>55.366631243358135</v>
      </c>
      <c r="M25" s="101">
        <v>0</v>
      </c>
      <c r="N25" s="102">
        <f>IF(D25&gt;0,M25/D25*100,"-")</f>
        <v>0</v>
      </c>
      <c r="O25" s="123">
        <v>301</v>
      </c>
      <c r="P25" s="101">
        <f>SUM(Q25:S25)</f>
        <v>2297</v>
      </c>
      <c r="Q25" s="101">
        <v>230</v>
      </c>
      <c r="R25" s="101">
        <v>2067</v>
      </c>
      <c r="S25" s="101">
        <v>0</v>
      </c>
      <c r="T25" s="102">
        <f>IF(D25&gt;0,P25/D25*100,"-")</f>
        <v>22.191092648053328</v>
      </c>
      <c r="U25" s="101">
        <v>47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50</v>
      </c>
      <c r="B26" s="100" t="s">
        <v>298</v>
      </c>
      <c r="C26" s="99" t="s">
        <v>299</v>
      </c>
      <c r="D26" s="101">
        <f>+SUM(E26,+I26)</f>
        <v>37409</v>
      </c>
      <c r="E26" s="101">
        <f>+SUM(G26+H26)</f>
        <v>3121</v>
      </c>
      <c r="F26" s="125">
        <f>IF(D26&gt;0,E26/D26*100,"-")</f>
        <v>8.3429121334438232</v>
      </c>
      <c r="G26" s="101">
        <v>3121</v>
      </c>
      <c r="H26" s="101">
        <v>0</v>
      </c>
      <c r="I26" s="101">
        <f>+SUM(K26,+M26,O26+P26)</f>
        <v>34288</v>
      </c>
      <c r="J26" s="102">
        <f>IF(D26&gt;0,I26/D26*100,"-")</f>
        <v>91.657087866556168</v>
      </c>
      <c r="K26" s="101">
        <v>27972</v>
      </c>
      <c r="L26" s="102">
        <f>IF(D26&gt;0,K26/D26*100,"-")</f>
        <v>74.773450239247239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6316</v>
      </c>
      <c r="Q26" s="101">
        <v>771</v>
      </c>
      <c r="R26" s="101">
        <v>5545</v>
      </c>
      <c r="S26" s="101">
        <v>0</v>
      </c>
      <c r="T26" s="102">
        <f>IF(D26&gt;0,P26/D26*100,"-")</f>
        <v>16.883637627308936</v>
      </c>
      <c r="U26" s="101">
        <v>177</v>
      </c>
      <c r="V26" s="99" t="s">
        <v>263</v>
      </c>
      <c r="W26" s="99"/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50</v>
      </c>
      <c r="B27" s="100" t="s">
        <v>300</v>
      </c>
      <c r="C27" s="99" t="s">
        <v>301</v>
      </c>
      <c r="D27" s="101">
        <f>+SUM(E27,+I27)</f>
        <v>8311</v>
      </c>
      <c r="E27" s="101">
        <f>+SUM(G27+H27)</f>
        <v>1103</v>
      </c>
      <c r="F27" s="125">
        <f>IF(D27&gt;0,E27/D27*100,"-")</f>
        <v>13.271567801708578</v>
      </c>
      <c r="G27" s="101">
        <v>1103</v>
      </c>
      <c r="H27" s="101">
        <v>0</v>
      </c>
      <c r="I27" s="101">
        <f>+SUM(K27,+M27,O27+P27)</f>
        <v>7208</v>
      </c>
      <c r="J27" s="102">
        <f>IF(D27&gt;0,I27/D27*100,"-")</f>
        <v>86.728432198291415</v>
      </c>
      <c r="K27" s="101">
        <v>5128</v>
      </c>
      <c r="L27" s="102">
        <f>IF(D27&gt;0,K27/D27*100,"-")</f>
        <v>61.701359643845507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2080</v>
      </c>
      <c r="Q27" s="101">
        <v>87</v>
      </c>
      <c r="R27" s="101">
        <v>1777</v>
      </c>
      <c r="S27" s="101">
        <v>216</v>
      </c>
      <c r="T27" s="102">
        <f>IF(D27&gt;0,P27/D27*100,"-")</f>
        <v>25.027072554445915</v>
      </c>
      <c r="U27" s="101">
        <v>129</v>
      </c>
      <c r="V27" s="99" t="s">
        <v>263</v>
      </c>
      <c r="W27" s="99"/>
      <c r="X27" s="99"/>
      <c r="Y27" s="99"/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50</v>
      </c>
      <c r="B28" s="100" t="s">
        <v>302</v>
      </c>
      <c r="C28" s="99" t="s">
        <v>303</v>
      </c>
      <c r="D28" s="101">
        <f>+SUM(E28,+I28)</f>
        <v>12621</v>
      </c>
      <c r="E28" s="101">
        <f>+SUM(G28+H28)</f>
        <v>3053</v>
      </c>
      <c r="F28" s="125">
        <f>IF(D28&gt;0,E28/D28*100,"-")</f>
        <v>24.189842326281592</v>
      </c>
      <c r="G28" s="101">
        <v>3053</v>
      </c>
      <c r="H28" s="101">
        <v>0</v>
      </c>
      <c r="I28" s="101">
        <f>+SUM(K28,+M28,O28+P28)</f>
        <v>9568</v>
      </c>
      <c r="J28" s="102">
        <f>IF(D28&gt;0,I28/D28*100,"-")</f>
        <v>75.810157673718408</v>
      </c>
      <c r="K28" s="101">
        <v>5133</v>
      </c>
      <c r="L28" s="102">
        <f>IF(D28&gt;0,K28/D28*100,"-")</f>
        <v>40.670311385785595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4435</v>
      </c>
      <c r="Q28" s="101">
        <v>0</v>
      </c>
      <c r="R28" s="101">
        <v>4435</v>
      </c>
      <c r="S28" s="101">
        <v>0</v>
      </c>
      <c r="T28" s="102">
        <f>IF(D28&gt;0,P28/D28*100,"-")</f>
        <v>35.139846287932805</v>
      </c>
      <c r="U28" s="101">
        <v>178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50</v>
      </c>
      <c r="B29" s="100" t="s">
        <v>304</v>
      </c>
      <c r="C29" s="99" t="s">
        <v>305</v>
      </c>
      <c r="D29" s="101">
        <f>+SUM(E29,+I29)</f>
        <v>33442</v>
      </c>
      <c r="E29" s="101">
        <f>+SUM(G29+H29)</f>
        <v>0</v>
      </c>
      <c r="F29" s="125">
        <f>IF(D29&gt;0,E29/D29*100,"-")</f>
        <v>0</v>
      </c>
      <c r="G29" s="101">
        <v>0</v>
      </c>
      <c r="H29" s="101">
        <v>0</v>
      </c>
      <c r="I29" s="101">
        <f>+SUM(K29,+M29,O29+P29)</f>
        <v>33442</v>
      </c>
      <c r="J29" s="102">
        <f>IF(D29&gt;0,I29/D29*100,"-")</f>
        <v>100</v>
      </c>
      <c r="K29" s="101">
        <v>28228</v>
      </c>
      <c r="L29" s="102">
        <f>IF(D29&gt;0,K29/D29*100,"-")</f>
        <v>84.408827223252203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5214</v>
      </c>
      <c r="Q29" s="101">
        <v>740</v>
      </c>
      <c r="R29" s="101">
        <v>2897</v>
      </c>
      <c r="S29" s="101">
        <v>1577</v>
      </c>
      <c r="T29" s="102">
        <f>IF(D29&gt;0,P29/D29*100,"-")</f>
        <v>15.591172776747802</v>
      </c>
      <c r="U29" s="101">
        <v>160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50</v>
      </c>
      <c r="B30" s="100" t="s">
        <v>306</v>
      </c>
      <c r="C30" s="99" t="s">
        <v>307</v>
      </c>
      <c r="D30" s="101">
        <f>+SUM(E30,+I30)</f>
        <v>11909</v>
      </c>
      <c r="E30" s="101">
        <f>+SUM(G30+H30)</f>
        <v>2299</v>
      </c>
      <c r="F30" s="125">
        <f>IF(D30&gt;0,E30/D30*100,"-")</f>
        <v>19.304727517003947</v>
      </c>
      <c r="G30" s="101">
        <v>2299</v>
      </c>
      <c r="H30" s="101">
        <v>0</v>
      </c>
      <c r="I30" s="101">
        <f>+SUM(K30,+M30,O30+P30)</f>
        <v>9610</v>
      </c>
      <c r="J30" s="102">
        <f>IF(D30&gt;0,I30/D30*100,"-")</f>
        <v>80.695272482996046</v>
      </c>
      <c r="K30" s="101">
        <v>7178</v>
      </c>
      <c r="L30" s="102">
        <f>IF(D30&gt;0,K30/D30*100,"-")</f>
        <v>60.273742547653029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2432</v>
      </c>
      <c r="Q30" s="101">
        <v>201</v>
      </c>
      <c r="R30" s="101">
        <v>0</v>
      </c>
      <c r="S30" s="101">
        <v>2231</v>
      </c>
      <c r="T30" s="102">
        <f>IF(D30&gt;0,P30/D30*100,"-")</f>
        <v>20.42152993534302</v>
      </c>
      <c r="U30" s="101">
        <v>82</v>
      </c>
      <c r="V30" s="99" t="s">
        <v>263</v>
      </c>
      <c r="W30" s="99"/>
      <c r="X30" s="99"/>
      <c r="Y30" s="99"/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50</v>
      </c>
      <c r="B31" s="100" t="s">
        <v>308</v>
      </c>
      <c r="C31" s="99" t="s">
        <v>309</v>
      </c>
      <c r="D31" s="101">
        <f>+SUM(E31,+I31)</f>
        <v>13445</v>
      </c>
      <c r="E31" s="101">
        <f>+SUM(G31+H31)</f>
        <v>1505</v>
      </c>
      <c r="F31" s="125">
        <f>IF(D31&gt;0,E31/D31*100,"-")</f>
        <v>11.193752324284119</v>
      </c>
      <c r="G31" s="101">
        <v>1505</v>
      </c>
      <c r="H31" s="101">
        <v>0</v>
      </c>
      <c r="I31" s="101">
        <f>+SUM(K31,+M31,O31+P31)</f>
        <v>11940</v>
      </c>
      <c r="J31" s="102">
        <f>IF(D31&gt;0,I31/D31*100,"-")</f>
        <v>88.806247675715881</v>
      </c>
      <c r="K31" s="101">
        <v>9155</v>
      </c>
      <c r="L31" s="102">
        <f>IF(D31&gt;0,K31/D31*100,"-")</f>
        <v>68.092227593901072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2785</v>
      </c>
      <c r="Q31" s="101">
        <v>149</v>
      </c>
      <c r="R31" s="101">
        <v>2636</v>
      </c>
      <c r="S31" s="101">
        <v>0</v>
      </c>
      <c r="T31" s="102">
        <f>IF(D31&gt;0,P31/D31*100,"-")</f>
        <v>20.714020081814802</v>
      </c>
      <c r="U31" s="101">
        <v>68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50</v>
      </c>
      <c r="B32" s="100" t="s">
        <v>310</v>
      </c>
      <c r="C32" s="99" t="s">
        <v>311</v>
      </c>
      <c r="D32" s="101">
        <f>+SUM(E32,+I32)</f>
        <v>18379</v>
      </c>
      <c r="E32" s="101">
        <f>+SUM(G32+H32)</f>
        <v>320</v>
      </c>
      <c r="F32" s="125">
        <f>IF(D32&gt;0,E32/D32*100,"-")</f>
        <v>1.7411175798465641</v>
      </c>
      <c r="G32" s="101">
        <v>320</v>
      </c>
      <c r="H32" s="101">
        <v>0</v>
      </c>
      <c r="I32" s="101">
        <f>+SUM(K32,+M32,O32+P32)</f>
        <v>18059</v>
      </c>
      <c r="J32" s="102">
        <f>IF(D32&gt;0,I32/D32*100,"-")</f>
        <v>98.258882420153441</v>
      </c>
      <c r="K32" s="101">
        <v>17964</v>
      </c>
      <c r="L32" s="102">
        <f>IF(D32&gt;0,K32/D32*100,"-")</f>
        <v>97.741988138636486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95</v>
      </c>
      <c r="Q32" s="101">
        <v>0</v>
      </c>
      <c r="R32" s="101">
        <v>95</v>
      </c>
      <c r="S32" s="101">
        <v>0</v>
      </c>
      <c r="T32" s="102">
        <f>IF(D32&gt;0,P32/D32*100,"-")</f>
        <v>0.51689428151694872</v>
      </c>
      <c r="U32" s="101">
        <v>100</v>
      </c>
      <c r="V32" s="99" t="s">
        <v>263</v>
      </c>
      <c r="W32" s="99"/>
      <c r="X32" s="99"/>
      <c r="Y32" s="99"/>
      <c r="Z32" s="99"/>
      <c r="AA32" s="99" t="s">
        <v>263</v>
      </c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50</v>
      </c>
      <c r="B33" s="100" t="s">
        <v>312</v>
      </c>
      <c r="C33" s="99" t="s">
        <v>313</v>
      </c>
      <c r="D33" s="101">
        <f>+SUM(E33,+I33)</f>
        <v>36037</v>
      </c>
      <c r="E33" s="101">
        <f>+SUM(G33+H33)</f>
        <v>1208</v>
      </c>
      <c r="F33" s="125">
        <f>IF(D33&gt;0,E33/D33*100,"-")</f>
        <v>3.3521103310486446</v>
      </c>
      <c r="G33" s="101">
        <v>1208</v>
      </c>
      <c r="H33" s="101">
        <v>0</v>
      </c>
      <c r="I33" s="101">
        <f>+SUM(K33,+M33,O33+P33)</f>
        <v>34829</v>
      </c>
      <c r="J33" s="102">
        <f>IF(D33&gt;0,I33/D33*100,"-")</f>
        <v>96.647889668951365</v>
      </c>
      <c r="K33" s="101">
        <v>33653</v>
      </c>
      <c r="L33" s="102">
        <f>IF(D33&gt;0,K33/D33*100,"-")</f>
        <v>93.384576962566243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1176</v>
      </c>
      <c r="Q33" s="101">
        <v>245</v>
      </c>
      <c r="R33" s="101">
        <v>931</v>
      </c>
      <c r="S33" s="101">
        <v>0</v>
      </c>
      <c r="T33" s="102">
        <f>IF(D33&gt;0,P33/D33*100,"-")</f>
        <v>3.2633127063851042</v>
      </c>
      <c r="U33" s="101">
        <v>136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50</v>
      </c>
      <c r="B34" s="100" t="s">
        <v>314</v>
      </c>
      <c r="C34" s="99" t="s">
        <v>315</v>
      </c>
      <c r="D34" s="101">
        <f>+SUM(E34,+I34)</f>
        <v>28252</v>
      </c>
      <c r="E34" s="101">
        <f>+SUM(G34+H34)</f>
        <v>1799</v>
      </c>
      <c r="F34" s="125">
        <f>IF(D34&gt;0,E34/D34*100,"-")</f>
        <v>6.3676907829534199</v>
      </c>
      <c r="G34" s="101">
        <v>1799</v>
      </c>
      <c r="H34" s="101">
        <v>0</v>
      </c>
      <c r="I34" s="101">
        <f>+SUM(K34,+M34,O34+P34)</f>
        <v>26453</v>
      </c>
      <c r="J34" s="102">
        <f>IF(D34&gt;0,I34/D34*100,"-")</f>
        <v>93.632309217046583</v>
      </c>
      <c r="K34" s="101">
        <v>23565</v>
      </c>
      <c r="L34" s="102">
        <f>IF(D34&gt;0,K34/D34*100,"-")</f>
        <v>83.410024069092458</v>
      </c>
      <c r="M34" s="101">
        <v>0</v>
      </c>
      <c r="N34" s="102">
        <f>IF(D34&gt;0,M34/D34*100,"-")</f>
        <v>0</v>
      </c>
      <c r="O34" s="123">
        <v>776</v>
      </c>
      <c r="P34" s="101">
        <f>SUM(Q34:S34)</f>
        <v>2112</v>
      </c>
      <c r="Q34" s="101">
        <v>500</v>
      </c>
      <c r="R34" s="101">
        <v>1612</v>
      </c>
      <c r="S34" s="101">
        <v>0</v>
      </c>
      <c r="T34" s="102">
        <f>IF(D34&gt;0,P34/D34*100,"-")</f>
        <v>7.4755769503044034</v>
      </c>
      <c r="U34" s="101">
        <v>388</v>
      </c>
      <c r="V34" s="99"/>
      <c r="W34" s="99"/>
      <c r="X34" s="99"/>
      <c r="Y34" s="99" t="s">
        <v>263</v>
      </c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50</v>
      </c>
      <c r="B35" s="100" t="s">
        <v>316</v>
      </c>
      <c r="C35" s="99" t="s">
        <v>317</v>
      </c>
      <c r="D35" s="101">
        <f>+SUM(E35,+I35)</f>
        <v>7797</v>
      </c>
      <c r="E35" s="101">
        <f>+SUM(G35+H35)</f>
        <v>1746</v>
      </c>
      <c r="F35" s="125">
        <f>IF(D35&gt;0,E35/D35*100,"-")</f>
        <v>22.393228164678721</v>
      </c>
      <c r="G35" s="101">
        <v>1746</v>
      </c>
      <c r="H35" s="101">
        <v>0</v>
      </c>
      <c r="I35" s="101">
        <f>+SUM(K35,+M35,O35+P35)</f>
        <v>6051</v>
      </c>
      <c r="J35" s="102">
        <f>IF(D35&gt;0,I35/D35*100,"-")</f>
        <v>77.606771835321268</v>
      </c>
      <c r="K35" s="101">
        <v>3081</v>
      </c>
      <c r="L35" s="102">
        <f>IF(D35&gt;0,K35/D35*100,"-")</f>
        <v>39.51519815313582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2970</v>
      </c>
      <c r="Q35" s="101">
        <v>0</v>
      </c>
      <c r="R35" s="101">
        <v>2970</v>
      </c>
      <c r="S35" s="101">
        <v>0</v>
      </c>
      <c r="T35" s="102">
        <f>IF(D35&gt;0,P35/D35*100,"-")</f>
        <v>38.091573682185455</v>
      </c>
      <c r="U35" s="101">
        <v>101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50</v>
      </c>
      <c r="B36" s="100" t="s">
        <v>318</v>
      </c>
      <c r="C36" s="99" t="s">
        <v>319</v>
      </c>
      <c r="D36" s="101">
        <f>+SUM(E36,+I36)</f>
        <v>5804</v>
      </c>
      <c r="E36" s="101">
        <f>+SUM(G36+H36)</f>
        <v>638</v>
      </c>
      <c r="F36" s="125">
        <f>IF(D36&gt;0,E36/D36*100,"-")</f>
        <v>10.992419021364576</v>
      </c>
      <c r="G36" s="101">
        <v>638</v>
      </c>
      <c r="H36" s="101">
        <v>0</v>
      </c>
      <c r="I36" s="101">
        <f>+SUM(K36,+M36,O36+P36)</f>
        <v>5166</v>
      </c>
      <c r="J36" s="102">
        <f>IF(D36&gt;0,I36/D36*100,"-")</f>
        <v>89.007580978635431</v>
      </c>
      <c r="K36" s="101">
        <v>3320</v>
      </c>
      <c r="L36" s="102">
        <f>IF(D36&gt;0,K36/D36*100,"-")</f>
        <v>57.201929703652652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1846</v>
      </c>
      <c r="Q36" s="101">
        <v>145</v>
      </c>
      <c r="R36" s="101">
        <v>1701</v>
      </c>
      <c r="S36" s="101">
        <v>0</v>
      </c>
      <c r="T36" s="102">
        <f>IF(D36&gt;0,P36/D36*100,"-")</f>
        <v>31.805651274982772</v>
      </c>
      <c r="U36" s="101">
        <v>69</v>
      </c>
      <c r="V36" s="99"/>
      <c r="W36" s="99"/>
      <c r="X36" s="99"/>
      <c r="Y36" s="99" t="s">
        <v>263</v>
      </c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50</v>
      </c>
      <c r="B37" s="100" t="s">
        <v>320</v>
      </c>
      <c r="C37" s="99" t="s">
        <v>321</v>
      </c>
      <c r="D37" s="101">
        <f>+SUM(E37,+I37)</f>
        <v>6554</v>
      </c>
      <c r="E37" s="101">
        <f>+SUM(G37+H37)</f>
        <v>1461</v>
      </c>
      <c r="F37" s="125">
        <f>IF(D37&gt;0,E37/D37*100,"-")</f>
        <v>22.291730241074152</v>
      </c>
      <c r="G37" s="101">
        <v>1461</v>
      </c>
      <c r="H37" s="101">
        <v>0</v>
      </c>
      <c r="I37" s="101">
        <f>+SUM(K37,+M37,O37+P37)</f>
        <v>5093</v>
      </c>
      <c r="J37" s="102">
        <f>IF(D37&gt;0,I37/D37*100,"-")</f>
        <v>77.708269758925852</v>
      </c>
      <c r="K37" s="101">
        <v>2704</v>
      </c>
      <c r="L37" s="102">
        <f>IF(D37&gt;0,K37/D37*100,"-")</f>
        <v>41.257247482453465</v>
      </c>
      <c r="M37" s="101">
        <v>0</v>
      </c>
      <c r="N37" s="102">
        <f>IF(D37&gt;0,M37/D37*100,"-")</f>
        <v>0</v>
      </c>
      <c r="O37" s="123">
        <v>722</v>
      </c>
      <c r="P37" s="101">
        <f>SUM(Q37:S37)</f>
        <v>1667</v>
      </c>
      <c r="Q37" s="101">
        <v>330</v>
      </c>
      <c r="R37" s="101">
        <v>1337</v>
      </c>
      <c r="S37" s="101">
        <v>0</v>
      </c>
      <c r="T37" s="102">
        <f>IF(D37&gt;0,P37/D37*100,"-")</f>
        <v>25.434848947207811</v>
      </c>
      <c r="U37" s="101">
        <v>32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50</v>
      </c>
      <c r="B38" s="100" t="s">
        <v>322</v>
      </c>
      <c r="C38" s="99" t="s">
        <v>323</v>
      </c>
      <c r="D38" s="101">
        <f>+SUM(E38,+I38)</f>
        <v>22208</v>
      </c>
      <c r="E38" s="101">
        <f>+SUM(G38+H38)</f>
        <v>6447</v>
      </c>
      <c r="F38" s="125">
        <f>IF(D38&gt;0,E38/D38*100,"-")</f>
        <v>29.030079250720458</v>
      </c>
      <c r="G38" s="101">
        <v>6447</v>
      </c>
      <c r="H38" s="101">
        <v>0</v>
      </c>
      <c r="I38" s="101">
        <f>+SUM(K38,+M38,O38+P38)</f>
        <v>15761</v>
      </c>
      <c r="J38" s="102">
        <f>IF(D38&gt;0,I38/D38*100,"-")</f>
        <v>70.969920749279538</v>
      </c>
      <c r="K38" s="101">
        <v>12076</v>
      </c>
      <c r="L38" s="102">
        <f>IF(D38&gt;0,K38/D38*100,"-")</f>
        <v>54.376801152737755</v>
      </c>
      <c r="M38" s="101">
        <v>0</v>
      </c>
      <c r="N38" s="102">
        <f>IF(D38&gt;0,M38/D38*100,"-")</f>
        <v>0</v>
      </c>
      <c r="O38" s="123">
        <v>11</v>
      </c>
      <c r="P38" s="101">
        <f>SUM(Q38:S38)</f>
        <v>3674</v>
      </c>
      <c r="Q38" s="101">
        <v>558</v>
      </c>
      <c r="R38" s="101">
        <v>3116</v>
      </c>
      <c r="S38" s="101">
        <v>0</v>
      </c>
      <c r="T38" s="102">
        <f>IF(D38&gt;0,P38/D38*100,"-")</f>
        <v>16.543587896253602</v>
      </c>
      <c r="U38" s="101">
        <v>168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50</v>
      </c>
      <c r="B39" s="100" t="s">
        <v>324</v>
      </c>
      <c r="C39" s="99" t="s">
        <v>325</v>
      </c>
      <c r="D39" s="101">
        <f>+SUM(E39,+I39)</f>
        <v>15298</v>
      </c>
      <c r="E39" s="101">
        <f>+SUM(G39+H39)</f>
        <v>3600</v>
      </c>
      <c r="F39" s="125">
        <f>IF(D39&gt;0,E39/D39*100,"-")</f>
        <v>23.532487906915936</v>
      </c>
      <c r="G39" s="101">
        <v>3600</v>
      </c>
      <c r="H39" s="101">
        <v>0</v>
      </c>
      <c r="I39" s="101">
        <f>+SUM(K39,+M39,O39+P39)</f>
        <v>11698</v>
      </c>
      <c r="J39" s="102">
        <f>IF(D39&gt;0,I39/D39*100,"-")</f>
        <v>76.467512093084068</v>
      </c>
      <c r="K39" s="101">
        <v>8789</v>
      </c>
      <c r="L39" s="102">
        <f>IF(D39&gt;0,K39/D39*100,"-")</f>
        <v>57.451954503856719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2909</v>
      </c>
      <c r="Q39" s="101">
        <v>660</v>
      </c>
      <c r="R39" s="101">
        <v>2249</v>
      </c>
      <c r="S39" s="101">
        <v>0</v>
      </c>
      <c r="T39" s="102">
        <f>IF(D39&gt;0,P39/D39*100,"-")</f>
        <v>19.015557589227349</v>
      </c>
      <c r="U39" s="101">
        <v>28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50</v>
      </c>
      <c r="B40" s="100" t="s">
        <v>326</v>
      </c>
      <c r="C40" s="99" t="s">
        <v>327</v>
      </c>
      <c r="D40" s="101">
        <f>+SUM(E40,+I40)</f>
        <v>23905</v>
      </c>
      <c r="E40" s="101">
        <f>+SUM(G40+H40)</f>
        <v>4905</v>
      </c>
      <c r="F40" s="125">
        <f>IF(D40&gt;0,E40/D40*100,"-")</f>
        <v>20.518719933068397</v>
      </c>
      <c r="G40" s="101">
        <v>4905</v>
      </c>
      <c r="H40" s="101">
        <v>0</v>
      </c>
      <c r="I40" s="101">
        <f>+SUM(K40,+M40,O40+P40)</f>
        <v>19000</v>
      </c>
      <c r="J40" s="102">
        <f>IF(D40&gt;0,I40/D40*100,"-")</f>
        <v>79.481280066931603</v>
      </c>
      <c r="K40" s="101">
        <v>8447</v>
      </c>
      <c r="L40" s="102">
        <f>IF(D40&gt;0,K40/D40*100,"-")</f>
        <v>35.335703827651123</v>
      </c>
      <c r="M40" s="101">
        <v>1240</v>
      </c>
      <c r="N40" s="102">
        <f>IF(D40&gt;0,M40/D40*100,"-")</f>
        <v>5.1871993306839572</v>
      </c>
      <c r="O40" s="123">
        <v>5724</v>
      </c>
      <c r="P40" s="101">
        <f>SUM(Q40:S40)</f>
        <v>3589</v>
      </c>
      <c r="Q40" s="101">
        <v>1112</v>
      </c>
      <c r="R40" s="101">
        <v>2477</v>
      </c>
      <c r="S40" s="101">
        <v>0</v>
      </c>
      <c r="T40" s="102">
        <f>IF(D40&gt;0,P40/D40*100,"-")</f>
        <v>15.013595482116711</v>
      </c>
      <c r="U40" s="101">
        <v>79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50</v>
      </c>
      <c r="B41" s="100" t="s">
        <v>328</v>
      </c>
      <c r="C41" s="99" t="s">
        <v>329</v>
      </c>
      <c r="D41" s="101">
        <f>+SUM(E41,+I41)</f>
        <v>6170</v>
      </c>
      <c r="E41" s="101">
        <f>+SUM(G41+H41)</f>
        <v>218</v>
      </c>
      <c r="F41" s="125">
        <f>IF(D41&gt;0,E41/D41*100,"-")</f>
        <v>3.5332252836304701</v>
      </c>
      <c r="G41" s="101">
        <v>218</v>
      </c>
      <c r="H41" s="101">
        <v>0</v>
      </c>
      <c r="I41" s="101">
        <f>+SUM(K41,+M41,O41+P41)</f>
        <v>5952</v>
      </c>
      <c r="J41" s="102">
        <f>IF(D41&gt;0,I41/D41*100,"-")</f>
        <v>96.466774716369528</v>
      </c>
      <c r="K41" s="101">
        <v>5000</v>
      </c>
      <c r="L41" s="102">
        <f>IF(D41&gt;0,K41/D41*100,"-")</f>
        <v>81.037277147487842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952</v>
      </c>
      <c r="Q41" s="101">
        <v>94</v>
      </c>
      <c r="R41" s="101">
        <v>858</v>
      </c>
      <c r="S41" s="101">
        <v>0</v>
      </c>
      <c r="T41" s="102">
        <f>IF(D41&gt;0,P41/D41*100,"-")</f>
        <v>15.429497568881686</v>
      </c>
      <c r="U41" s="101">
        <v>204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50</v>
      </c>
      <c r="B42" s="100" t="s">
        <v>330</v>
      </c>
      <c r="C42" s="99" t="s">
        <v>331</v>
      </c>
      <c r="D42" s="101">
        <f>+SUM(E42,+I42)</f>
        <v>12135</v>
      </c>
      <c r="E42" s="101">
        <f>+SUM(G42+H42)</f>
        <v>2855</v>
      </c>
      <c r="F42" s="125">
        <f>IF(D42&gt;0,E42/D42*100,"-")</f>
        <v>23.526988051091884</v>
      </c>
      <c r="G42" s="101">
        <v>2855</v>
      </c>
      <c r="H42" s="101">
        <v>0</v>
      </c>
      <c r="I42" s="101">
        <f>+SUM(K42,+M42,O42+P42)</f>
        <v>9280</v>
      </c>
      <c r="J42" s="102">
        <f>IF(D42&gt;0,I42/D42*100,"-")</f>
        <v>76.473011948908123</v>
      </c>
      <c r="K42" s="101">
        <v>702</v>
      </c>
      <c r="L42" s="102">
        <f>IF(D42&gt;0,K42/D42*100,"-")</f>
        <v>5.784919653893696</v>
      </c>
      <c r="M42" s="101">
        <v>0</v>
      </c>
      <c r="N42" s="102">
        <f>IF(D42&gt;0,M42/D42*100,"-")</f>
        <v>0</v>
      </c>
      <c r="O42" s="123">
        <v>117</v>
      </c>
      <c r="P42" s="101">
        <f>SUM(Q42:S42)</f>
        <v>8461</v>
      </c>
      <c r="Q42" s="101">
        <v>330</v>
      </c>
      <c r="R42" s="101">
        <v>8131</v>
      </c>
      <c r="S42" s="101">
        <v>0</v>
      </c>
      <c r="T42" s="102">
        <f>IF(D42&gt;0,P42/D42*100,"-")</f>
        <v>69.72393901936546</v>
      </c>
      <c r="U42" s="101">
        <v>145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2">
    <sortCondition ref="A8:A42"/>
    <sortCondition ref="B8:B42"/>
    <sortCondition ref="C8:C4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宮城県</v>
      </c>
      <c r="B7" s="105" t="str">
        <f>水洗化人口等!B7</f>
        <v>04000</v>
      </c>
      <c r="C7" s="104" t="s">
        <v>199</v>
      </c>
      <c r="D7" s="106">
        <f>SUM(E7,+H7,+K7)</f>
        <v>414552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80950</v>
      </c>
      <c r="I7" s="106">
        <f>SUM(I$8:I$207)</f>
        <v>80950</v>
      </c>
      <c r="J7" s="106">
        <f>SUM(J$8:J$207)</f>
        <v>0</v>
      </c>
      <c r="K7" s="106">
        <f>SUM(L7:M7)</f>
        <v>333602</v>
      </c>
      <c r="L7" s="106">
        <f>SUM(L$8:L$207)</f>
        <v>125184</v>
      </c>
      <c r="M7" s="106">
        <f>SUM(M$8:M$207)</f>
        <v>208418</v>
      </c>
      <c r="N7" s="106">
        <f>SUM(O7,+V7,+AC7)</f>
        <v>414552</v>
      </c>
      <c r="O7" s="106">
        <f>SUM(P7:U7)</f>
        <v>206134</v>
      </c>
      <c r="P7" s="106">
        <f t="shared" ref="P7:U7" si="0">SUM(P$8:P$207)</f>
        <v>206134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208418</v>
      </c>
      <c r="W7" s="106">
        <f t="shared" ref="W7:AB7" si="1">SUM(W$8:W$207)</f>
        <v>208418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6038</v>
      </c>
      <c r="AG7" s="106">
        <f>SUM(AG$8:AG$207)</f>
        <v>6038</v>
      </c>
      <c r="AH7" s="106">
        <f>SUM(AH$8:AH$207)</f>
        <v>0</v>
      </c>
      <c r="AI7" s="106">
        <f>SUM(AI$8:AI$207)</f>
        <v>0</v>
      </c>
      <c r="AJ7" s="106">
        <f>SUM(AK7:AS7)</f>
        <v>9460</v>
      </c>
      <c r="AK7" s="106">
        <f t="shared" ref="AK7:AS7" si="2">SUM(AK$8:AK$207)</f>
        <v>2097</v>
      </c>
      <c r="AL7" s="106">
        <f t="shared" si="2"/>
        <v>1689</v>
      </c>
      <c r="AM7" s="106">
        <f t="shared" si="2"/>
        <v>3031</v>
      </c>
      <c r="AN7" s="106">
        <f t="shared" si="2"/>
        <v>344</v>
      </c>
      <c r="AO7" s="106">
        <f t="shared" si="2"/>
        <v>0</v>
      </c>
      <c r="AP7" s="106">
        <f t="shared" si="2"/>
        <v>0</v>
      </c>
      <c r="AQ7" s="106">
        <f t="shared" si="2"/>
        <v>59</v>
      </c>
      <c r="AR7" s="106">
        <f t="shared" si="2"/>
        <v>9</v>
      </c>
      <c r="AS7" s="106">
        <f t="shared" si="2"/>
        <v>2231</v>
      </c>
      <c r="AT7" s="106">
        <f>SUM(AU7:AY7)</f>
        <v>381</v>
      </c>
      <c r="AU7" s="106">
        <f>SUM(AU$8:AU$207)</f>
        <v>364</v>
      </c>
      <c r="AV7" s="106">
        <f>SUM(AV$8:AV$207)</f>
        <v>0</v>
      </c>
      <c r="AW7" s="106">
        <f>SUM(AW$8:AW$207)</f>
        <v>17</v>
      </c>
      <c r="AX7" s="106">
        <f>SUM(AX$8:AX$207)</f>
        <v>0</v>
      </c>
      <c r="AY7" s="106">
        <f>SUM(AY$8:AY$207)</f>
        <v>0</v>
      </c>
      <c r="AZ7" s="106">
        <f>SUM(BA7:BC7)</f>
        <v>1320</v>
      </c>
      <c r="BA7" s="106">
        <f>SUM(BA$8:BA$207)</f>
        <v>1320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50</v>
      </c>
      <c r="B8" s="111" t="s">
        <v>260</v>
      </c>
      <c r="C8" s="99" t="s">
        <v>261</v>
      </c>
      <c r="D8" s="101">
        <f>SUM(E8,+H8,+K8)</f>
        <v>22532</v>
      </c>
      <c r="E8" s="101">
        <f>SUM(F8:G8)</f>
        <v>0</v>
      </c>
      <c r="F8" s="101">
        <v>0</v>
      </c>
      <c r="G8" s="101">
        <v>0</v>
      </c>
      <c r="H8" s="101">
        <f>SUM(I8:J8)</f>
        <v>7749</v>
      </c>
      <c r="I8" s="101">
        <v>7749</v>
      </c>
      <c r="J8" s="101">
        <v>0</v>
      </c>
      <c r="K8" s="101">
        <f>SUM(L8:M8)</f>
        <v>14783</v>
      </c>
      <c r="L8" s="101">
        <v>3047</v>
      </c>
      <c r="M8" s="101">
        <v>11736</v>
      </c>
      <c r="N8" s="101">
        <f>SUM(O8,+V8,+AC8)</f>
        <v>22532</v>
      </c>
      <c r="O8" s="101">
        <f>SUM(P8:U8)</f>
        <v>10796</v>
      </c>
      <c r="P8" s="101">
        <v>10796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11736</v>
      </c>
      <c r="W8" s="101">
        <v>11736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357</v>
      </c>
      <c r="AG8" s="101">
        <v>357</v>
      </c>
      <c r="AH8" s="101">
        <v>0</v>
      </c>
      <c r="AI8" s="101">
        <v>0</v>
      </c>
      <c r="AJ8" s="101">
        <f>SUM(AK8:AS8)</f>
        <v>354</v>
      </c>
      <c r="AK8" s="101">
        <v>0</v>
      </c>
      <c r="AL8" s="101">
        <v>0</v>
      </c>
      <c r="AM8" s="101">
        <v>10</v>
      </c>
      <c r="AN8" s="101">
        <v>344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3</v>
      </c>
      <c r="AU8" s="101">
        <v>3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50</v>
      </c>
      <c r="B9" s="111" t="s">
        <v>264</v>
      </c>
      <c r="C9" s="99" t="s">
        <v>265</v>
      </c>
      <c r="D9" s="101">
        <f>SUM(E9,+H9,+K9)</f>
        <v>41940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41940</v>
      </c>
      <c r="L9" s="101">
        <v>12947</v>
      </c>
      <c r="M9" s="101">
        <v>28993</v>
      </c>
      <c r="N9" s="101">
        <f>SUM(O9,+V9,+AC9)</f>
        <v>41940</v>
      </c>
      <c r="O9" s="101">
        <f>SUM(P9:U9)</f>
        <v>12947</v>
      </c>
      <c r="P9" s="101">
        <v>12947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28993</v>
      </c>
      <c r="W9" s="101">
        <v>28993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102</v>
      </c>
      <c r="AG9" s="101">
        <v>102</v>
      </c>
      <c r="AH9" s="101">
        <v>0</v>
      </c>
      <c r="AI9" s="101">
        <v>0</v>
      </c>
      <c r="AJ9" s="101">
        <f>SUM(AK9:AS9)</f>
        <v>981</v>
      </c>
      <c r="AK9" s="101">
        <v>981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102</v>
      </c>
      <c r="AU9" s="101">
        <v>102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102</v>
      </c>
      <c r="BA9" s="101">
        <v>102</v>
      </c>
      <c r="BB9" s="101">
        <v>0</v>
      </c>
      <c r="BC9" s="101">
        <v>0</v>
      </c>
    </row>
    <row r="10" spans="1:55" s="103" customFormat="1" ht="13.5" customHeight="1">
      <c r="A10" s="113" t="s">
        <v>50</v>
      </c>
      <c r="B10" s="111" t="s">
        <v>266</v>
      </c>
      <c r="C10" s="99" t="s">
        <v>267</v>
      </c>
      <c r="D10" s="101">
        <f>SUM(E10,+H10,+K10)</f>
        <v>1155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1155</v>
      </c>
      <c r="L10" s="101">
        <v>782</v>
      </c>
      <c r="M10" s="101">
        <v>373</v>
      </c>
      <c r="N10" s="101">
        <f>SUM(O10,+V10,+AC10)</f>
        <v>1155</v>
      </c>
      <c r="O10" s="101">
        <f>SUM(P10:U10)</f>
        <v>782</v>
      </c>
      <c r="P10" s="101">
        <v>782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373</v>
      </c>
      <c r="W10" s="101">
        <v>373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6</v>
      </c>
      <c r="AG10" s="101">
        <v>6</v>
      </c>
      <c r="AH10" s="101">
        <v>0</v>
      </c>
      <c r="AI10" s="101">
        <v>0</v>
      </c>
      <c r="AJ10" s="101">
        <f>SUM(AK10:AS10)</f>
        <v>22</v>
      </c>
      <c r="AK10" s="101">
        <v>0</v>
      </c>
      <c r="AL10" s="101">
        <v>16</v>
      </c>
      <c r="AM10" s="101">
        <v>6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16</v>
      </c>
      <c r="BA10" s="101">
        <v>16</v>
      </c>
      <c r="BB10" s="101">
        <v>0</v>
      </c>
      <c r="BC10" s="101">
        <v>0</v>
      </c>
    </row>
    <row r="11" spans="1:55" s="103" customFormat="1" ht="13.5" customHeight="1">
      <c r="A11" s="113" t="s">
        <v>50</v>
      </c>
      <c r="B11" s="111" t="s">
        <v>268</v>
      </c>
      <c r="C11" s="99" t="s">
        <v>269</v>
      </c>
      <c r="D11" s="101">
        <f>SUM(E11,+H11,+K11)</f>
        <v>40522</v>
      </c>
      <c r="E11" s="101">
        <f>SUM(F11:G11)</f>
        <v>0</v>
      </c>
      <c r="F11" s="101">
        <v>0</v>
      </c>
      <c r="G11" s="101">
        <v>0</v>
      </c>
      <c r="H11" s="101">
        <f>SUM(I11:J11)</f>
        <v>20742</v>
      </c>
      <c r="I11" s="101">
        <v>20742</v>
      </c>
      <c r="J11" s="101">
        <v>0</v>
      </c>
      <c r="K11" s="101">
        <f>SUM(L11:M11)</f>
        <v>19780</v>
      </c>
      <c r="L11" s="101">
        <v>0</v>
      </c>
      <c r="M11" s="101">
        <v>19780</v>
      </c>
      <c r="N11" s="101">
        <f>SUM(O11,+V11,+AC11)</f>
        <v>40522</v>
      </c>
      <c r="O11" s="101">
        <f>SUM(P11:U11)</f>
        <v>20742</v>
      </c>
      <c r="P11" s="101">
        <v>20742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19780</v>
      </c>
      <c r="W11" s="101">
        <v>19780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1843</v>
      </c>
      <c r="AG11" s="101">
        <v>1843</v>
      </c>
      <c r="AH11" s="101">
        <v>0</v>
      </c>
      <c r="AI11" s="101">
        <v>0</v>
      </c>
      <c r="AJ11" s="101">
        <f>SUM(AK11:AS11)</f>
        <v>1843</v>
      </c>
      <c r="AK11" s="101">
        <v>0</v>
      </c>
      <c r="AL11" s="101">
        <v>0</v>
      </c>
      <c r="AM11" s="101">
        <v>4</v>
      </c>
      <c r="AN11" s="101">
        <v>0</v>
      </c>
      <c r="AO11" s="101">
        <v>0</v>
      </c>
      <c r="AP11" s="101">
        <v>0</v>
      </c>
      <c r="AQ11" s="101">
        <v>0</v>
      </c>
      <c r="AR11" s="101">
        <v>9</v>
      </c>
      <c r="AS11" s="101">
        <v>1830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50</v>
      </c>
      <c r="B12" s="111" t="s">
        <v>270</v>
      </c>
      <c r="C12" s="99" t="s">
        <v>271</v>
      </c>
      <c r="D12" s="101">
        <f>SUM(E12,+H12,+K12)</f>
        <v>9742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9742</v>
      </c>
      <c r="L12" s="101">
        <v>5710</v>
      </c>
      <c r="M12" s="101">
        <v>4032</v>
      </c>
      <c r="N12" s="101">
        <f>SUM(O12,+V12,+AC12)</f>
        <v>9742</v>
      </c>
      <c r="O12" s="101">
        <f>SUM(P12:U12)</f>
        <v>5710</v>
      </c>
      <c r="P12" s="101">
        <v>5710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4032</v>
      </c>
      <c r="W12" s="101">
        <v>4032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343</v>
      </c>
      <c r="AG12" s="101">
        <v>343</v>
      </c>
      <c r="AH12" s="101">
        <v>0</v>
      </c>
      <c r="AI12" s="101">
        <v>0</v>
      </c>
      <c r="AJ12" s="101">
        <f>SUM(AK12:AS12)</f>
        <v>343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343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50</v>
      </c>
      <c r="B13" s="111" t="s">
        <v>272</v>
      </c>
      <c r="C13" s="99" t="s">
        <v>273</v>
      </c>
      <c r="D13" s="101">
        <f>SUM(E13,+H13,+K13)</f>
        <v>5964</v>
      </c>
      <c r="E13" s="101">
        <f>SUM(F13:G13)</f>
        <v>0</v>
      </c>
      <c r="F13" s="101">
        <v>0</v>
      </c>
      <c r="G13" s="101">
        <v>0</v>
      </c>
      <c r="H13" s="101">
        <f>SUM(I13:J13)</f>
        <v>1163</v>
      </c>
      <c r="I13" s="101">
        <v>1163</v>
      </c>
      <c r="J13" s="101">
        <v>0</v>
      </c>
      <c r="K13" s="101">
        <f>SUM(L13:M13)</f>
        <v>4801</v>
      </c>
      <c r="L13" s="101">
        <v>0</v>
      </c>
      <c r="M13" s="101">
        <v>4801</v>
      </c>
      <c r="N13" s="101">
        <f>SUM(O13,+V13,+AC13)</f>
        <v>5964</v>
      </c>
      <c r="O13" s="101">
        <f>SUM(P13:U13)</f>
        <v>1163</v>
      </c>
      <c r="P13" s="101">
        <v>1163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4801</v>
      </c>
      <c r="W13" s="101">
        <v>4801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17</v>
      </c>
      <c r="AG13" s="101">
        <v>17</v>
      </c>
      <c r="AH13" s="101">
        <v>0</v>
      </c>
      <c r="AI13" s="101">
        <v>0</v>
      </c>
      <c r="AJ13" s="101">
        <f>SUM(AK13:AS13)</f>
        <v>60</v>
      </c>
      <c r="AK13" s="101">
        <v>60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17</v>
      </c>
      <c r="AU13" s="101">
        <v>17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50</v>
      </c>
      <c r="B14" s="111" t="s">
        <v>274</v>
      </c>
      <c r="C14" s="99" t="s">
        <v>275</v>
      </c>
      <c r="D14" s="101">
        <f>SUM(E14,+H14,+K14)</f>
        <v>10719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10719</v>
      </c>
      <c r="L14" s="101">
        <v>3893</v>
      </c>
      <c r="M14" s="101">
        <v>6826</v>
      </c>
      <c r="N14" s="101">
        <f>SUM(O14,+V14,+AC14)</f>
        <v>10719</v>
      </c>
      <c r="O14" s="101">
        <f>SUM(P14:U14)</f>
        <v>3893</v>
      </c>
      <c r="P14" s="101">
        <v>3893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6826</v>
      </c>
      <c r="W14" s="101">
        <v>6826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317</v>
      </c>
      <c r="AG14" s="101">
        <v>317</v>
      </c>
      <c r="AH14" s="101">
        <v>0</v>
      </c>
      <c r="AI14" s="101">
        <v>0</v>
      </c>
      <c r="AJ14" s="101">
        <f>SUM(AK14:AS14)</f>
        <v>317</v>
      </c>
      <c r="AK14" s="101">
        <v>0</v>
      </c>
      <c r="AL14" s="101">
        <v>0</v>
      </c>
      <c r="AM14" s="101">
        <v>317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50</v>
      </c>
      <c r="B15" s="111" t="s">
        <v>276</v>
      </c>
      <c r="C15" s="99" t="s">
        <v>277</v>
      </c>
      <c r="D15" s="101">
        <f>SUM(E15,+H15,+K15)</f>
        <v>940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940</v>
      </c>
      <c r="L15" s="101">
        <v>678</v>
      </c>
      <c r="M15" s="101">
        <v>262</v>
      </c>
      <c r="N15" s="101">
        <f>SUM(O15,+V15,+AC15)</f>
        <v>940</v>
      </c>
      <c r="O15" s="101">
        <f>SUM(P15:U15)</f>
        <v>678</v>
      </c>
      <c r="P15" s="101">
        <v>678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262</v>
      </c>
      <c r="W15" s="101">
        <v>262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5</v>
      </c>
      <c r="AG15" s="101">
        <v>5</v>
      </c>
      <c r="AH15" s="101">
        <v>0</v>
      </c>
      <c r="AI15" s="101">
        <v>0</v>
      </c>
      <c r="AJ15" s="101">
        <f>SUM(AK15:AS15)</f>
        <v>5</v>
      </c>
      <c r="AK15" s="101">
        <v>0</v>
      </c>
      <c r="AL15" s="101">
        <v>0</v>
      </c>
      <c r="AM15" s="101">
        <v>5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13</v>
      </c>
      <c r="BA15" s="101">
        <v>13</v>
      </c>
      <c r="BB15" s="101">
        <v>0</v>
      </c>
      <c r="BC15" s="101">
        <v>0</v>
      </c>
    </row>
    <row r="16" spans="1:55" s="103" customFormat="1" ht="13.5" customHeight="1">
      <c r="A16" s="113" t="s">
        <v>50</v>
      </c>
      <c r="B16" s="111" t="s">
        <v>278</v>
      </c>
      <c r="C16" s="99" t="s">
        <v>279</v>
      </c>
      <c r="D16" s="101">
        <f>SUM(E16,+H16,+K16)</f>
        <v>3133</v>
      </c>
      <c r="E16" s="101">
        <f>SUM(F16:G16)</f>
        <v>0</v>
      </c>
      <c r="F16" s="101">
        <v>0</v>
      </c>
      <c r="G16" s="101">
        <v>0</v>
      </c>
      <c r="H16" s="101">
        <f>SUM(I16:J16)</f>
        <v>1057</v>
      </c>
      <c r="I16" s="101">
        <v>1057</v>
      </c>
      <c r="J16" s="101">
        <v>0</v>
      </c>
      <c r="K16" s="101">
        <f>SUM(L16:M16)</f>
        <v>2076</v>
      </c>
      <c r="L16" s="101">
        <v>0</v>
      </c>
      <c r="M16" s="101">
        <v>2076</v>
      </c>
      <c r="N16" s="101">
        <f>SUM(O16,+V16,+AC16)</f>
        <v>3133</v>
      </c>
      <c r="O16" s="101">
        <f>SUM(P16:U16)</f>
        <v>1057</v>
      </c>
      <c r="P16" s="101">
        <v>1057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2076</v>
      </c>
      <c r="W16" s="101">
        <v>2076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11</v>
      </c>
      <c r="AG16" s="101">
        <v>11</v>
      </c>
      <c r="AH16" s="101">
        <v>0</v>
      </c>
      <c r="AI16" s="101">
        <v>0</v>
      </c>
      <c r="AJ16" s="101">
        <f>SUM(AK16:AS16)</f>
        <v>38</v>
      </c>
      <c r="AK16" s="101">
        <v>38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11</v>
      </c>
      <c r="AU16" s="101">
        <v>11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50</v>
      </c>
      <c r="B17" s="111" t="s">
        <v>280</v>
      </c>
      <c r="C17" s="99" t="s">
        <v>281</v>
      </c>
      <c r="D17" s="101">
        <f>SUM(E17,+H17,+K17)</f>
        <v>43030</v>
      </c>
      <c r="E17" s="101">
        <f>SUM(F17:G17)</f>
        <v>0</v>
      </c>
      <c r="F17" s="101">
        <v>0</v>
      </c>
      <c r="G17" s="101">
        <v>0</v>
      </c>
      <c r="H17" s="101">
        <f>SUM(I17:J17)</f>
        <v>20726</v>
      </c>
      <c r="I17" s="101">
        <v>20726</v>
      </c>
      <c r="J17" s="101">
        <v>0</v>
      </c>
      <c r="K17" s="101">
        <f>SUM(L17:M17)</f>
        <v>22304</v>
      </c>
      <c r="L17" s="101">
        <v>0</v>
      </c>
      <c r="M17" s="101">
        <v>22304</v>
      </c>
      <c r="N17" s="101">
        <f>SUM(O17,+V17,+AC17)</f>
        <v>43030</v>
      </c>
      <c r="O17" s="101">
        <f>SUM(P17:U17)</f>
        <v>20726</v>
      </c>
      <c r="P17" s="101">
        <v>20726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22304</v>
      </c>
      <c r="W17" s="101">
        <v>22304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30</v>
      </c>
      <c r="AG17" s="101">
        <v>30</v>
      </c>
      <c r="AH17" s="101">
        <v>0</v>
      </c>
      <c r="AI17" s="101">
        <v>0</v>
      </c>
      <c r="AJ17" s="101">
        <f>SUM(AK17:AS17)</f>
        <v>30</v>
      </c>
      <c r="AK17" s="101">
        <v>0</v>
      </c>
      <c r="AL17" s="101">
        <v>0</v>
      </c>
      <c r="AM17" s="101">
        <v>30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130</v>
      </c>
      <c r="BA17" s="101">
        <v>130</v>
      </c>
      <c r="BB17" s="101">
        <v>0</v>
      </c>
      <c r="BC17" s="101">
        <v>0</v>
      </c>
    </row>
    <row r="18" spans="1:55" s="103" customFormat="1" ht="13.5" customHeight="1">
      <c r="A18" s="113" t="s">
        <v>50</v>
      </c>
      <c r="B18" s="111" t="s">
        <v>282</v>
      </c>
      <c r="C18" s="99" t="s">
        <v>283</v>
      </c>
      <c r="D18" s="101">
        <f>SUM(E18,+H18,+K18)</f>
        <v>34693</v>
      </c>
      <c r="E18" s="101">
        <f>SUM(F18:G18)</f>
        <v>0</v>
      </c>
      <c r="F18" s="101">
        <v>0</v>
      </c>
      <c r="G18" s="101">
        <v>0</v>
      </c>
      <c r="H18" s="101">
        <f>SUM(I18:J18)</f>
        <v>22512</v>
      </c>
      <c r="I18" s="101">
        <v>22512</v>
      </c>
      <c r="J18" s="101">
        <v>0</v>
      </c>
      <c r="K18" s="101">
        <f>SUM(L18:M18)</f>
        <v>12181</v>
      </c>
      <c r="L18" s="101">
        <v>0</v>
      </c>
      <c r="M18" s="101">
        <v>12181</v>
      </c>
      <c r="N18" s="101">
        <f>SUM(O18,+V18,+AC18)</f>
        <v>34693</v>
      </c>
      <c r="O18" s="101">
        <f>SUM(P18:U18)</f>
        <v>22512</v>
      </c>
      <c r="P18" s="101">
        <v>22512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12181</v>
      </c>
      <c r="W18" s="101">
        <v>12181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1147</v>
      </c>
      <c r="AK18" s="101">
        <v>522</v>
      </c>
      <c r="AL18" s="101">
        <v>625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50</v>
      </c>
      <c r="B19" s="111" t="s">
        <v>284</v>
      </c>
      <c r="C19" s="99" t="s">
        <v>285</v>
      </c>
      <c r="D19" s="101">
        <f>SUM(E19,+H19,+K19)</f>
        <v>6660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6660</v>
      </c>
      <c r="L19" s="101">
        <v>2398</v>
      </c>
      <c r="M19" s="101">
        <v>4262</v>
      </c>
      <c r="N19" s="101">
        <f>SUM(O19,+V19,+AC19)</f>
        <v>6660</v>
      </c>
      <c r="O19" s="101">
        <f>SUM(P19:U19)</f>
        <v>2398</v>
      </c>
      <c r="P19" s="101">
        <v>2398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4262</v>
      </c>
      <c r="W19" s="101">
        <v>4262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16</v>
      </c>
      <c r="AG19" s="101">
        <v>16</v>
      </c>
      <c r="AH19" s="101">
        <v>0</v>
      </c>
      <c r="AI19" s="101">
        <v>0</v>
      </c>
      <c r="AJ19" s="101">
        <f>SUM(AK19:AS19)</f>
        <v>171</v>
      </c>
      <c r="AK19" s="101">
        <v>171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16</v>
      </c>
      <c r="AU19" s="101">
        <v>16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50</v>
      </c>
      <c r="B20" s="111" t="s">
        <v>286</v>
      </c>
      <c r="C20" s="99" t="s">
        <v>287</v>
      </c>
      <c r="D20" s="101">
        <f>SUM(E20,+H20,+K20)</f>
        <v>89093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89093</v>
      </c>
      <c r="L20" s="101">
        <v>54770</v>
      </c>
      <c r="M20" s="101">
        <v>34323</v>
      </c>
      <c r="N20" s="101">
        <f>SUM(O20,+V20,+AC20)</f>
        <v>89093</v>
      </c>
      <c r="O20" s="101">
        <f>SUM(P20:U20)</f>
        <v>54770</v>
      </c>
      <c r="P20" s="101">
        <v>54770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34323</v>
      </c>
      <c r="W20" s="101">
        <v>34323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1101</v>
      </c>
      <c r="AG20" s="101">
        <v>1101</v>
      </c>
      <c r="AH20" s="101">
        <v>0</v>
      </c>
      <c r="AI20" s="101">
        <v>0</v>
      </c>
      <c r="AJ20" s="101">
        <f>SUM(AK20:AS20)</f>
        <v>1347</v>
      </c>
      <c r="AK20" s="101">
        <v>0</v>
      </c>
      <c r="AL20" s="101">
        <v>399</v>
      </c>
      <c r="AM20" s="101">
        <v>948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153</v>
      </c>
      <c r="AU20" s="101">
        <v>153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399</v>
      </c>
      <c r="BA20" s="101">
        <v>399</v>
      </c>
      <c r="BB20" s="101">
        <v>0</v>
      </c>
      <c r="BC20" s="101">
        <v>0</v>
      </c>
    </row>
    <row r="21" spans="1:55" s="103" customFormat="1" ht="13.5" customHeight="1">
      <c r="A21" s="113" t="s">
        <v>50</v>
      </c>
      <c r="B21" s="111" t="s">
        <v>288</v>
      </c>
      <c r="C21" s="99" t="s">
        <v>289</v>
      </c>
      <c r="D21" s="101">
        <f>SUM(E21,+H21,+K21)</f>
        <v>2113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2113</v>
      </c>
      <c r="L21" s="101">
        <v>450</v>
      </c>
      <c r="M21" s="101">
        <v>1663</v>
      </c>
      <c r="N21" s="101">
        <f>SUM(O21,+V21,+AC21)</f>
        <v>2113</v>
      </c>
      <c r="O21" s="101">
        <f>SUM(P21:U21)</f>
        <v>450</v>
      </c>
      <c r="P21" s="101">
        <v>450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1663</v>
      </c>
      <c r="W21" s="101">
        <v>1663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2</v>
      </c>
      <c r="AG21" s="101">
        <v>2</v>
      </c>
      <c r="AH21" s="101">
        <v>0</v>
      </c>
      <c r="AI21" s="101">
        <v>0</v>
      </c>
      <c r="AJ21" s="101">
        <f>SUM(AK21:AS21)</f>
        <v>35</v>
      </c>
      <c r="AK21" s="101">
        <v>35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2</v>
      </c>
      <c r="AU21" s="101">
        <v>2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50</v>
      </c>
      <c r="B22" s="111" t="s">
        <v>290</v>
      </c>
      <c r="C22" s="99" t="s">
        <v>291</v>
      </c>
      <c r="D22" s="101">
        <f>SUM(E22,+H22,+K22)</f>
        <v>4172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4172</v>
      </c>
      <c r="L22" s="101">
        <v>1690</v>
      </c>
      <c r="M22" s="101">
        <v>2482</v>
      </c>
      <c r="N22" s="101">
        <f>SUM(O22,+V22,+AC22)</f>
        <v>4172</v>
      </c>
      <c r="O22" s="101">
        <f>SUM(P22:U22)</f>
        <v>1690</v>
      </c>
      <c r="P22" s="101">
        <v>1690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2482</v>
      </c>
      <c r="W22" s="101">
        <v>2482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102</v>
      </c>
      <c r="AG22" s="101">
        <v>102</v>
      </c>
      <c r="AH22" s="101">
        <v>0</v>
      </c>
      <c r="AI22" s="101">
        <v>0</v>
      </c>
      <c r="AJ22" s="101">
        <f>SUM(AK22:AS22)</f>
        <v>102</v>
      </c>
      <c r="AK22" s="101">
        <v>0</v>
      </c>
      <c r="AL22" s="101">
        <v>0</v>
      </c>
      <c r="AM22" s="101">
        <v>102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50</v>
      </c>
      <c r="B23" s="111" t="s">
        <v>292</v>
      </c>
      <c r="C23" s="99" t="s">
        <v>293</v>
      </c>
      <c r="D23" s="101">
        <f>SUM(E23,+H23,+K23)</f>
        <v>211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211</v>
      </c>
      <c r="L23" s="101">
        <v>137</v>
      </c>
      <c r="M23" s="101">
        <v>74</v>
      </c>
      <c r="N23" s="101">
        <f>SUM(O23,+V23,+AC23)</f>
        <v>211</v>
      </c>
      <c r="O23" s="101">
        <f>SUM(P23:U23)</f>
        <v>137</v>
      </c>
      <c r="P23" s="101">
        <v>137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74</v>
      </c>
      <c r="W23" s="101">
        <v>74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8</v>
      </c>
      <c r="AG23" s="101">
        <v>8</v>
      </c>
      <c r="AH23" s="101">
        <v>0</v>
      </c>
      <c r="AI23" s="101">
        <v>0</v>
      </c>
      <c r="AJ23" s="101">
        <f>SUM(AK23:AS23)</f>
        <v>8</v>
      </c>
      <c r="AK23" s="101">
        <v>0</v>
      </c>
      <c r="AL23" s="101">
        <v>0</v>
      </c>
      <c r="AM23" s="101">
        <v>8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50</v>
      </c>
      <c r="B24" s="111" t="s">
        <v>294</v>
      </c>
      <c r="C24" s="99" t="s">
        <v>295</v>
      </c>
      <c r="D24" s="101">
        <f>SUM(E24,+H24,+K24)</f>
        <v>1804</v>
      </c>
      <c r="E24" s="101">
        <f>SUM(F24:G24)</f>
        <v>0</v>
      </c>
      <c r="F24" s="101">
        <v>0</v>
      </c>
      <c r="G24" s="101">
        <v>0</v>
      </c>
      <c r="H24" s="101">
        <f>SUM(I24:J24)</f>
        <v>961</v>
      </c>
      <c r="I24" s="101">
        <v>961</v>
      </c>
      <c r="J24" s="101">
        <v>0</v>
      </c>
      <c r="K24" s="101">
        <f>SUM(L24:M24)</f>
        <v>843</v>
      </c>
      <c r="L24" s="101">
        <v>0</v>
      </c>
      <c r="M24" s="101">
        <v>843</v>
      </c>
      <c r="N24" s="101">
        <f>SUM(O24,+V24,+AC24)</f>
        <v>1804</v>
      </c>
      <c r="O24" s="101">
        <f>SUM(P24:U24)</f>
        <v>961</v>
      </c>
      <c r="P24" s="101">
        <v>961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843</v>
      </c>
      <c r="W24" s="101">
        <v>843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58</v>
      </c>
      <c r="AG24" s="101">
        <v>58</v>
      </c>
      <c r="AH24" s="101">
        <v>0</v>
      </c>
      <c r="AI24" s="101">
        <v>0</v>
      </c>
      <c r="AJ24" s="101">
        <f>SUM(AK24:AS24)</f>
        <v>58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58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50</v>
      </c>
      <c r="B25" s="111" t="s">
        <v>296</v>
      </c>
      <c r="C25" s="99" t="s">
        <v>297</v>
      </c>
      <c r="D25" s="101">
        <f>SUM(E25,+H25,+K25)</f>
        <v>3572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3572</v>
      </c>
      <c r="L25" s="101">
        <v>1894</v>
      </c>
      <c r="M25" s="101">
        <v>1678</v>
      </c>
      <c r="N25" s="101">
        <f>SUM(O25,+V25,+AC25)</f>
        <v>3572</v>
      </c>
      <c r="O25" s="101">
        <f>SUM(P25:U25)</f>
        <v>1894</v>
      </c>
      <c r="P25" s="101">
        <v>1894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1678</v>
      </c>
      <c r="W25" s="101">
        <v>1678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114</v>
      </c>
      <c r="AG25" s="101">
        <v>114</v>
      </c>
      <c r="AH25" s="101">
        <v>0</v>
      </c>
      <c r="AI25" s="101">
        <v>0</v>
      </c>
      <c r="AJ25" s="101">
        <f>SUM(AK25:AS25)</f>
        <v>114</v>
      </c>
      <c r="AK25" s="101">
        <v>0</v>
      </c>
      <c r="AL25" s="101">
        <v>0</v>
      </c>
      <c r="AM25" s="101">
        <v>114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50</v>
      </c>
      <c r="B26" s="111" t="s">
        <v>298</v>
      </c>
      <c r="C26" s="99" t="s">
        <v>299</v>
      </c>
      <c r="D26" s="101">
        <f>SUM(E26,+H26,+K26)</f>
        <v>8464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8464</v>
      </c>
      <c r="L26" s="101">
        <v>3247</v>
      </c>
      <c r="M26" s="101">
        <v>5217</v>
      </c>
      <c r="N26" s="101">
        <f>SUM(O26,+V26,+AC26)</f>
        <v>8464</v>
      </c>
      <c r="O26" s="101">
        <f>SUM(P26:U26)</f>
        <v>3247</v>
      </c>
      <c r="P26" s="101">
        <v>3247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5217</v>
      </c>
      <c r="W26" s="101">
        <v>5217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195</v>
      </c>
      <c r="AG26" s="101">
        <v>195</v>
      </c>
      <c r="AH26" s="101">
        <v>0</v>
      </c>
      <c r="AI26" s="101">
        <v>0</v>
      </c>
      <c r="AJ26" s="101">
        <f>SUM(AK26:AS26)</f>
        <v>195</v>
      </c>
      <c r="AK26" s="101">
        <v>0</v>
      </c>
      <c r="AL26" s="101">
        <v>0</v>
      </c>
      <c r="AM26" s="101">
        <v>195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50</v>
      </c>
      <c r="B27" s="111" t="s">
        <v>300</v>
      </c>
      <c r="C27" s="99" t="s">
        <v>301</v>
      </c>
      <c r="D27" s="101">
        <f>SUM(E27,+H27,+K27)</f>
        <v>2540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2540</v>
      </c>
      <c r="L27" s="101">
        <v>1413</v>
      </c>
      <c r="M27" s="101">
        <v>1127</v>
      </c>
      <c r="N27" s="101">
        <f>SUM(O27,+V27,+AC27)</f>
        <v>2540</v>
      </c>
      <c r="O27" s="101">
        <f>SUM(P27:U27)</f>
        <v>1413</v>
      </c>
      <c r="P27" s="101">
        <v>1413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1127</v>
      </c>
      <c r="W27" s="101">
        <v>1127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85</v>
      </c>
      <c r="AG27" s="101">
        <v>85</v>
      </c>
      <c r="AH27" s="101">
        <v>0</v>
      </c>
      <c r="AI27" s="101">
        <v>0</v>
      </c>
      <c r="AJ27" s="101">
        <f>SUM(AK27:AS27)</f>
        <v>85</v>
      </c>
      <c r="AK27" s="101">
        <v>0</v>
      </c>
      <c r="AL27" s="101">
        <v>0</v>
      </c>
      <c r="AM27" s="101">
        <v>85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50</v>
      </c>
      <c r="B28" s="111" t="s">
        <v>302</v>
      </c>
      <c r="C28" s="99" t="s">
        <v>303</v>
      </c>
      <c r="D28" s="101">
        <f>SUM(E28,+H28,+K28)</f>
        <v>6072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6072</v>
      </c>
      <c r="L28" s="101">
        <v>2306</v>
      </c>
      <c r="M28" s="101">
        <v>3766</v>
      </c>
      <c r="N28" s="101">
        <f>SUM(O28,+V28,+AC28)</f>
        <v>6072</v>
      </c>
      <c r="O28" s="101">
        <f>SUM(P28:U28)</f>
        <v>2306</v>
      </c>
      <c r="P28" s="101">
        <v>2306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3766</v>
      </c>
      <c r="W28" s="101">
        <v>3766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188</v>
      </c>
      <c r="AG28" s="101">
        <v>188</v>
      </c>
      <c r="AH28" s="101">
        <v>0</v>
      </c>
      <c r="AI28" s="101">
        <v>0</v>
      </c>
      <c r="AJ28" s="101">
        <f>SUM(AK28:AS28)</f>
        <v>188</v>
      </c>
      <c r="AK28" s="101">
        <v>0</v>
      </c>
      <c r="AL28" s="101">
        <v>0</v>
      </c>
      <c r="AM28" s="101">
        <v>188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50</v>
      </c>
      <c r="B29" s="111" t="s">
        <v>304</v>
      </c>
      <c r="C29" s="99" t="s">
        <v>305</v>
      </c>
      <c r="D29" s="101">
        <f>SUM(E29,+H29,+K29)</f>
        <v>5574</v>
      </c>
      <c r="E29" s="101">
        <f>SUM(F29:G29)</f>
        <v>0</v>
      </c>
      <c r="F29" s="101">
        <v>0</v>
      </c>
      <c r="G29" s="101">
        <v>0</v>
      </c>
      <c r="H29" s="101">
        <f>SUM(I29:J29)</f>
        <v>1576</v>
      </c>
      <c r="I29" s="101">
        <v>1576</v>
      </c>
      <c r="J29" s="101">
        <v>0</v>
      </c>
      <c r="K29" s="101">
        <f>SUM(L29:M29)</f>
        <v>3998</v>
      </c>
      <c r="L29" s="101">
        <v>0</v>
      </c>
      <c r="M29" s="101">
        <v>3998</v>
      </c>
      <c r="N29" s="101">
        <f>SUM(O29,+V29,+AC29)</f>
        <v>5574</v>
      </c>
      <c r="O29" s="101">
        <f>SUM(P29:U29)</f>
        <v>1576</v>
      </c>
      <c r="P29" s="101">
        <v>1576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3998</v>
      </c>
      <c r="W29" s="101">
        <v>3998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62</v>
      </c>
      <c r="AG29" s="101">
        <v>62</v>
      </c>
      <c r="AH29" s="101">
        <v>0</v>
      </c>
      <c r="AI29" s="101">
        <v>0</v>
      </c>
      <c r="AJ29" s="101">
        <f>SUM(AK29:AS29)</f>
        <v>62</v>
      </c>
      <c r="AK29" s="101">
        <v>0</v>
      </c>
      <c r="AL29" s="101">
        <v>0</v>
      </c>
      <c r="AM29" s="101">
        <v>62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17</v>
      </c>
      <c r="AU29" s="101">
        <v>0</v>
      </c>
      <c r="AV29" s="101">
        <v>0</v>
      </c>
      <c r="AW29" s="101">
        <v>17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50</v>
      </c>
      <c r="B30" s="111" t="s">
        <v>306</v>
      </c>
      <c r="C30" s="99" t="s">
        <v>307</v>
      </c>
      <c r="D30" s="101">
        <f>SUM(E30,+H30,+K30)</f>
        <v>2961</v>
      </c>
      <c r="E30" s="101">
        <f>SUM(F30:G30)</f>
        <v>0</v>
      </c>
      <c r="F30" s="101">
        <v>0</v>
      </c>
      <c r="G30" s="101">
        <v>0</v>
      </c>
      <c r="H30" s="101">
        <f>SUM(I30:J30)</f>
        <v>905</v>
      </c>
      <c r="I30" s="101">
        <v>905</v>
      </c>
      <c r="J30" s="101">
        <v>0</v>
      </c>
      <c r="K30" s="101">
        <f>SUM(L30:M30)</f>
        <v>2056</v>
      </c>
      <c r="L30" s="101">
        <v>0</v>
      </c>
      <c r="M30" s="101">
        <v>2056</v>
      </c>
      <c r="N30" s="101">
        <f>SUM(O30,+V30,+AC30)</f>
        <v>2961</v>
      </c>
      <c r="O30" s="101">
        <f>SUM(P30:U30)</f>
        <v>905</v>
      </c>
      <c r="P30" s="101">
        <v>905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2056</v>
      </c>
      <c r="W30" s="101">
        <v>2056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11</v>
      </c>
      <c r="AG30" s="101">
        <v>11</v>
      </c>
      <c r="AH30" s="101">
        <v>0</v>
      </c>
      <c r="AI30" s="101">
        <v>0</v>
      </c>
      <c r="AJ30" s="101">
        <f>SUM(AK30:AS30)</f>
        <v>38</v>
      </c>
      <c r="AK30" s="101">
        <v>38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11</v>
      </c>
      <c r="AU30" s="101">
        <v>11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50</v>
      </c>
      <c r="B31" s="111" t="s">
        <v>308</v>
      </c>
      <c r="C31" s="99" t="s">
        <v>309</v>
      </c>
      <c r="D31" s="101">
        <f>SUM(E31,+H31,+K31)</f>
        <v>3801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3801</v>
      </c>
      <c r="L31" s="101">
        <v>2593</v>
      </c>
      <c r="M31" s="101">
        <v>1208</v>
      </c>
      <c r="N31" s="101">
        <f>SUM(O31,+V31,+AC31)</f>
        <v>3801</v>
      </c>
      <c r="O31" s="101">
        <f>SUM(P31:U31)</f>
        <v>2593</v>
      </c>
      <c r="P31" s="101">
        <v>2593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1208</v>
      </c>
      <c r="W31" s="101">
        <v>1208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72</v>
      </c>
      <c r="AG31" s="101">
        <v>72</v>
      </c>
      <c r="AH31" s="101">
        <v>0</v>
      </c>
      <c r="AI31" s="101">
        <v>0</v>
      </c>
      <c r="AJ31" s="101">
        <f>SUM(AK31:AS31)</f>
        <v>72</v>
      </c>
      <c r="AK31" s="101">
        <v>0</v>
      </c>
      <c r="AL31" s="101">
        <v>0</v>
      </c>
      <c r="AM31" s="101">
        <v>19</v>
      </c>
      <c r="AN31" s="101">
        <v>0</v>
      </c>
      <c r="AO31" s="101">
        <v>0</v>
      </c>
      <c r="AP31" s="101">
        <v>0</v>
      </c>
      <c r="AQ31" s="101">
        <v>53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50</v>
      </c>
      <c r="B32" s="111" t="s">
        <v>310</v>
      </c>
      <c r="C32" s="99" t="s">
        <v>311</v>
      </c>
      <c r="D32" s="101">
        <f>SUM(E32,+H32,+K32)</f>
        <v>479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479</v>
      </c>
      <c r="L32" s="101">
        <v>319</v>
      </c>
      <c r="M32" s="101">
        <v>160</v>
      </c>
      <c r="N32" s="101">
        <f>SUM(O32,+V32,+AC32)</f>
        <v>479</v>
      </c>
      <c r="O32" s="101">
        <f>SUM(P32:U32)</f>
        <v>319</v>
      </c>
      <c r="P32" s="101">
        <v>319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160</v>
      </c>
      <c r="W32" s="101">
        <v>160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7</v>
      </c>
      <c r="AG32" s="101">
        <v>7</v>
      </c>
      <c r="AH32" s="101">
        <v>0</v>
      </c>
      <c r="AI32" s="101">
        <v>0</v>
      </c>
      <c r="AJ32" s="101">
        <f>SUM(AK32:AS32)</f>
        <v>7</v>
      </c>
      <c r="AK32" s="101">
        <v>0</v>
      </c>
      <c r="AL32" s="101">
        <v>0</v>
      </c>
      <c r="AM32" s="101">
        <v>1</v>
      </c>
      <c r="AN32" s="101">
        <v>0</v>
      </c>
      <c r="AO32" s="101">
        <v>0</v>
      </c>
      <c r="AP32" s="101">
        <v>0</v>
      </c>
      <c r="AQ32" s="101">
        <v>6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7</v>
      </c>
      <c r="BA32" s="101">
        <v>7</v>
      </c>
      <c r="BB32" s="101">
        <v>0</v>
      </c>
      <c r="BC32" s="101">
        <v>0</v>
      </c>
    </row>
    <row r="33" spans="1:55" s="103" customFormat="1" ht="13.5" customHeight="1">
      <c r="A33" s="113" t="s">
        <v>50</v>
      </c>
      <c r="B33" s="111" t="s">
        <v>312</v>
      </c>
      <c r="C33" s="99" t="s">
        <v>313</v>
      </c>
      <c r="D33" s="101">
        <f>SUM(E33,+H33,+K33)</f>
        <v>2082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2082</v>
      </c>
      <c r="L33" s="101">
        <v>1018</v>
      </c>
      <c r="M33" s="101">
        <v>1064</v>
      </c>
      <c r="N33" s="101">
        <f>SUM(O33,+V33,+AC33)</f>
        <v>2082</v>
      </c>
      <c r="O33" s="101">
        <f>SUM(P33:U33)</f>
        <v>1018</v>
      </c>
      <c r="P33" s="101">
        <v>1018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1064</v>
      </c>
      <c r="W33" s="101">
        <v>1064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6</v>
      </c>
      <c r="AG33" s="101">
        <v>6</v>
      </c>
      <c r="AH33" s="101">
        <v>0</v>
      </c>
      <c r="AI33" s="101">
        <v>0</v>
      </c>
      <c r="AJ33" s="101">
        <f>SUM(AK33:AS33)</f>
        <v>35</v>
      </c>
      <c r="AK33" s="101">
        <v>0</v>
      </c>
      <c r="AL33" s="101">
        <v>29</v>
      </c>
      <c r="AM33" s="101">
        <v>6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29</v>
      </c>
      <c r="BA33" s="101">
        <v>29</v>
      </c>
      <c r="BB33" s="101">
        <v>0</v>
      </c>
      <c r="BC33" s="101">
        <v>0</v>
      </c>
    </row>
    <row r="34" spans="1:55" s="103" customFormat="1" ht="13.5" customHeight="1">
      <c r="A34" s="113" t="s">
        <v>50</v>
      </c>
      <c r="B34" s="111" t="s">
        <v>314</v>
      </c>
      <c r="C34" s="99" t="s">
        <v>315</v>
      </c>
      <c r="D34" s="101">
        <f>SUM(E34,+H34,+K34)</f>
        <v>4947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4947</v>
      </c>
      <c r="L34" s="101">
        <v>1931</v>
      </c>
      <c r="M34" s="101">
        <v>3016</v>
      </c>
      <c r="N34" s="101">
        <f>SUM(O34,+V34,+AC34)</f>
        <v>4947</v>
      </c>
      <c r="O34" s="101">
        <f>SUM(P34:U34)</f>
        <v>1931</v>
      </c>
      <c r="P34" s="101">
        <v>1931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3016</v>
      </c>
      <c r="W34" s="101">
        <v>3016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4</v>
      </c>
      <c r="AG34" s="101">
        <v>4</v>
      </c>
      <c r="AH34" s="101">
        <v>0</v>
      </c>
      <c r="AI34" s="101">
        <v>0</v>
      </c>
      <c r="AJ34" s="101">
        <f>SUM(AK34:AS34)</f>
        <v>83</v>
      </c>
      <c r="AK34" s="101">
        <v>83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4</v>
      </c>
      <c r="AU34" s="101">
        <v>4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50</v>
      </c>
      <c r="B35" s="111" t="s">
        <v>316</v>
      </c>
      <c r="C35" s="99" t="s">
        <v>317</v>
      </c>
      <c r="D35" s="101">
        <f>SUM(E35,+H35,+K35)</f>
        <v>4415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4415</v>
      </c>
      <c r="L35" s="101">
        <v>1638</v>
      </c>
      <c r="M35" s="101">
        <v>2777</v>
      </c>
      <c r="N35" s="101">
        <f>SUM(O35,+V35,+AC35)</f>
        <v>4415</v>
      </c>
      <c r="O35" s="101">
        <f>SUM(P35:U35)</f>
        <v>1638</v>
      </c>
      <c r="P35" s="101">
        <v>1638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2777</v>
      </c>
      <c r="W35" s="101">
        <v>2777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4</v>
      </c>
      <c r="AG35" s="101">
        <v>4</v>
      </c>
      <c r="AH35" s="101">
        <v>0</v>
      </c>
      <c r="AI35" s="101">
        <v>0</v>
      </c>
      <c r="AJ35" s="101">
        <f>SUM(AK35:AS35)</f>
        <v>74</v>
      </c>
      <c r="AK35" s="101">
        <v>74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4</v>
      </c>
      <c r="AU35" s="101">
        <v>4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50</v>
      </c>
      <c r="B36" s="111" t="s">
        <v>318</v>
      </c>
      <c r="C36" s="99" t="s">
        <v>319</v>
      </c>
      <c r="D36" s="101">
        <f>SUM(E36,+H36,+K36)</f>
        <v>2958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2958</v>
      </c>
      <c r="L36" s="101">
        <v>841</v>
      </c>
      <c r="M36" s="101">
        <v>2117</v>
      </c>
      <c r="N36" s="101">
        <f>SUM(O36,+V36,+AC36)</f>
        <v>2958</v>
      </c>
      <c r="O36" s="101">
        <f>SUM(P36:U36)</f>
        <v>841</v>
      </c>
      <c r="P36" s="101">
        <v>841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2117</v>
      </c>
      <c r="W36" s="101">
        <v>2117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3</v>
      </c>
      <c r="AG36" s="101">
        <v>3</v>
      </c>
      <c r="AH36" s="101">
        <v>0</v>
      </c>
      <c r="AI36" s="101">
        <v>0</v>
      </c>
      <c r="AJ36" s="101">
        <f>SUM(AK36:AS36)</f>
        <v>50</v>
      </c>
      <c r="AK36" s="101">
        <v>50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3</v>
      </c>
      <c r="AU36" s="101">
        <v>3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50</v>
      </c>
      <c r="B37" s="111" t="s">
        <v>320</v>
      </c>
      <c r="C37" s="99" t="s">
        <v>321</v>
      </c>
      <c r="D37" s="101">
        <f>SUM(E37,+H37,+K37)</f>
        <v>3855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3855</v>
      </c>
      <c r="L37" s="101">
        <v>2203</v>
      </c>
      <c r="M37" s="101">
        <v>1652</v>
      </c>
      <c r="N37" s="101">
        <f>SUM(O37,+V37,+AC37)</f>
        <v>3855</v>
      </c>
      <c r="O37" s="101">
        <f>SUM(P37:U37)</f>
        <v>2203</v>
      </c>
      <c r="P37" s="101">
        <v>2203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1652</v>
      </c>
      <c r="W37" s="101">
        <v>1652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108</v>
      </c>
      <c r="AG37" s="101">
        <v>108</v>
      </c>
      <c r="AH37" s="101">
        <v>0</v>
      </c>
      <c r="AI37" s="101">
        <v>0</v>
      </c>
      <c r="AJ37" s="101">
        <f>SUM(AK37:AS37)</f>
        <v>99</v>
      </c>
      <c r="AK37" s="101">
        <v>0</v>
      </c>
      <c r="AL37" s="101">
        <v>1</v>
      </c>
      <c r="AM37" s="101">
        <v>98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10</v>
      </c>
      <c r="AU37" s="101">
        <v>10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1</v>
      </c>
      <c r="BA37" s="101">
        <v>1</v>
      </c>
      <c r="BB37" s="101">
        <v>0</v>
      </c>
      <c r="BC37" s="101">
        <v>0</v>
      </c>
    </row>
    <row r="38" spans="1:55" s="103" customFormat="1" ht="13.5" customHeight="1">
      <c r="A38" s="113" t="s">
        <v>50</v>
      </c>
      <c r="B38" s="111" t="s">
        <v>322</v>
      </c>
      <c r="C38" s="99" t="s">
        <v>323</v>
      </c>
      <c r="D38" s="101">
        <f>SUM(E38,+H38,+K38)</f>
        <v>9496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9496</v>
      </c>
      <c r="L38" s="101">
        <v>6501</v>
      </c>
      <c r="M38" s="101">
        <v>2995</v>
      </c>
      <c r="N38" s="101">
        <f>SUM(O38,+V38,+AC38)</f>
        <v>9496</v>
      </c>
      <c r="O38" s="101">
        <f>SUM(P38:U38)</f>
        <v>6501</v>
      </c>
      <c r="P38" s="101">
        <v>6501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2995</v>
      </c>
      <c r="W38" s="101">
        <v>2995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264</v>
      </c>
      <c r="AG38" s="101">
        <v>264</v>
      </c>
      <c r="AH38" s="101">
        <v>0</v>
      </c>
      <c r="AI38" s="101">
        <v>0</v>
      </c>
      <c r="AJ38" s="101">
        <f>SUM(AK38:AS38)</f>
        <v>242</v>
      </c>
      <c r="AK38" s="101">
        <v>0</v>
      </c>
      <c r="AL38" s="101">
        <v>1</v>
      </c>
      <c r="AM38" s="101">
        <v>241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23</v>
      </c>
      <c r="AU38" s="101">
        <v>23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50</v>
      </c>
      <c r="B39" s="111" t="s">
        <v>324</v>
      </c>
      <c r="C39" s="99" t="s">
        <v>325</v>
      </c>
      <c r="D39" s="101">
        <f>SUM(E39,+H39,+K39)</f>
        <v>8895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8895</v>
      </c>
      <c r="L39" s="101">
        <v>5972</v>
      </c>
      <c r="M39" s="101">
        <v>2923</v>
      </c>
      <c r="N39" s="101">
        <f>SUM(O39,+V39,+AC39)</f>
        <v>8895</v>
      </c>
      <c r="O39" s="101">
        <f>SUM(P39:U39)</f>
        <v>5972</v>
      </c>
      <c r="P39" s="101">
        <v>5972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2923</v>
      </c>
      <c r="W39" s="101">
        <v>2923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238</v>
      </c>
      <c r="AG39" s="101">
        <v>238</v>
      </c>
      <c r="AH39" s="101">
        <v>0</v>
      </c>
      <c r="AI39" s="101">
        <v>0</v>
      </c>
      <c r="AJ39" s="101">
        <f>SUM(AK39:AS39)</f>
        <v>486</v>
      </c>
      <c r="AK39" s="101">
        <v>0</v>
      </c>
      <c r="AL39" s="101">
        <v>248</v>
      </c>
      <c r="AM39" s="101">
        <v>238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248</v>
      </c>
      <c r="BA39" s="101">
        <v>248</v>
      </c>
      <c r="BB39" s="101">
        <v>0</v>
      </c>
      <c r="BC39" s="101">
        <v>0</v>
      </c>
    </row>
    <row r="40" spans="1:55" s="103" customFormat="1" ht="13.5" customHeight="1">
      <c r="A40" s="113" t="s">
        <v>50</v>
      </c>
      <c r="B40" s="111" t="s">
        <v>326</v>
      </c>
      <c r="C40" s="99" t="s">
        <v>327</v>
      </c>
      <c r="D40" s="101">
        <f>SUM(E40,+H40,+K40)</f>
        <v>13258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13258</v>
      </c>
      <c r="L40" s="101">
        <v>6257</v>
      </c>
      <c r="M40" s="101">
        <v>7001</v>
      </c>
      <c r="N40" s="101">
        <f>SUM(O40,+V40,+AC40)</f>
        <v>13258</v>
      </c>
      <c r="O40" s="101">
        <f>SUM(P40:U40)</f>
        <v>6257</v>
      </c>
      <c r="P40" s="101">
        <v>6257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7001</v>
      </c>
      <c r="W40" s="101">
        <v>7001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354</v>
      </c>
      <c r="AG40" s="101">
        <v>354</v>
      </c>
      <c r="AH40" s="101">
        <v>0</v>
      </c>
      <c r="AI40" s="101">
        <v>0</v>
      </c>
      <c r="AJ40" s="101">
        <f>SUM(AK40:AS40)</f>
        <v>724</v>
      </c>
      <c r="AK40" s="101">
        <v>0</v>
      </c>
      <c r="AL40" s="101">
        <v>370</v>
      </c>
      <c r="AM40" s="101">
        <v>354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370</v>
      </c>
      <c r="BA40" s="101">
        <v>370</v>
      </c>
      <c r="BB40" s="101">
        <v>0</v>
      </c>
      <c r="BC40" s="101">
        <v>0</v>
      </c>
    </row>
    <row r="41" spans="1:55" s="103" customFormat="1" ht="13.5" customHeight="1">
      <c r="A41" s="113" t="s">
        <v>50</v>
      </c>
      <c r="B41" s="111" t="s">
        <v>328</v>
      </c>
      <c r="C41" s="99" t="s">
        <v>329</v>
      </c>
      <c r="D41" s="101">
        <f>SUM(E41,+H41,+K41)</f>
        <v>1903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1903</v>
      </c>
      <c r="L41" s="101">
        <v>549</v>
      </c>
      <c r="M41" s="101">
        <v>1354</v>
      </c>
      <c r="N41" s="101">
        <f>SUM(O41,+V41,+AC41)</f>
        <v>1903</v>
      </c>
      <c r="O41" s="101">
        <f>SUM(P41:U41)</f>
        <v>549</v>
      </c>
      <c r="P41" s="101">
        <v>549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1354</v>
      </c>
      <c r="W41" s="101">
        <v>1354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5</v>
      </c>
      <c r="AG41" s="101">
        <v>5</v>
      </c>
      <c r="AH41" s="101">
        <v>0</v>
      </c>
      <c r="AI41" s="101">
        <v>0</v>
      </c>
      <c r="AJ41" s="101">
        <f>SUM(AK41:AS41)</f>
        <v>45</v>
      </c>
      <c r="AK41" s="101">
        <v>45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5</v>
      </c>
      <c r="AU41" s="101">
        <v>5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5</v>
      </c>
      <c r="BA41" s="101">
        <v>5</v>
      </c>
      <c r="BB41" s="101">
        <v>0</v>
      </c>
      <c r="BC41" s="101">
        <v>0</v>
      </c>
    </row>
    <row r="42" spans="1:55" s="103" customFormat="1" ht="13.5" customHeight="1">
      <c r="A42" s="113" t="s">
        <v>50</v>
      </c>
      <c r="B42" s="111" t="s">
        <v>330</v>
      </c>
      <c r="C42" s="99" t="s">
        <v>331</v>
      </c>
      <c r="D42" s="101">
        <f>SUM(E42,+H42,+K42)</f>
        <v>10857</v>
      </c>
      <c r="E42" s="101">
        <f>SUM(F42:G42)</f>
        <v>0</v>
      </c>
      <c r="F42" s="101">
        <v>0</v>
      </c>
      <c r="G42" s="101">
        <v>0</v>
      </c>
      <c r="H42" s="101">
        <f>SUM(I42:J42)</f>
        <v>3559</v>
      </c>
      <c r="I42" s="101">
        <v>3559</v>
      </c>
      <c r="J42" s="101">
        <v>0</v>
      </c>
      <c r="K42" s="101">
        <f>SUM(L42:M42)</f>
        <v>7298</v>
      </c>
      <c r="L42" s="101">
        <v>0</v>
      </c>
      <c r="M42" s="101">
        <v>7298</v>
      </c>
      <c r="N42" s="101">
        <f>SUM(O42,+V42,+AC42)</f>
        <v>10857</v>
      </c>
      <c r="O42" s="101">
        <f>SUM(P42:U42)</f>
        <v>3559</v>
      </c>
      <c r="P42" s="101">
        <v>3559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7298</v>
      </c>
      <c r="W42" s="101">
        <v>7298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0</v>
      </c>
      <c r="AG42" s="101">
        <v>0</v>
      </c>
      <c r="AH42" s="101">
        <v>0</v>
      </c>
      <c r="AI42" s="101">
        <v>0</v>
      </c>
      <c r="AJ42" s="101">
        <f>SUM(AK42:AS42)</f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04000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04100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04202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04203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04205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04206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04207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04208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04209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04211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04212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04213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04214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04215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04216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04301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04302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04321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04322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04323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04324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04341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04361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04362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04401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04404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04406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04421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04422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04424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04444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04445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04501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04505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04581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04606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2022-12-23T02:53:00Z</dcterms:modified>
</cp:coreProperties>
</file>