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1佐賀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水洗化人口等!$A$6:$AA$26</definedName>
    <definedName name="_xlnm.Print_Area" localSheetId="2">し尿集計結果!$A$1:$M$36</definedName>
    <definedName name="_xlnm.Print_Area" localSheetId="1">し尿処理状況!$2:$27</definedName>
    <definedName name="_xlnm.Print_Area" localSheetId="0">水洗化人口等!$2:$27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V8" i="2"/>
  <c r="V9" i="2"/>
  <c r="N9" i="2" s="1"/>
  <c r="V10" i="2"/>
  <c r="N10" i="2" s="1"/>
  <c r="V11" i="2"/>
  <c r="V12" i="2"/>
  <c r="V13" i="2"/>
  <c r="V14" i="2"/>
  <c r="V15" i="2"/>
  <c r="N15" i="2" s="1"/>
  <c r="V16" i="2"/>
  <c r="N16" i="2" s="1"/>
  <c r="V17" i="2"/>
  <c r="V18" i="2"/>
  <c r="V19" i="2"/>
  <c r="V20" i="2"/>
  <c r="V21" i="2"/>
  <c r="N21" i="2" s="1"/>
  <c r="V22" i="2"/>
  <c r="N22" i="2" s="1"/>
  <c r="V23" i="2"/>
  <c r="V24" i="2"/>
  <c r="V25" i="2"/>
  <c r="V26" i="2"/>
  <c r="V27" i="2"/>
  <c r="N27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O26" i="2"/>
  <c r="O27" i="2"/>
  <c r="N8" i="2"/>
  <c r="N11" i="2"/>
  <c r="N12" i="2"/>
  <c r="N14" i="2"/>
  <c r="N17" i="2"/>
  <c r="N18" i="2"/>
  <c r="N20" i="2"/>
  <c r="N23" i="2"/>
  <c r="N24" i="2"/>
  <c r="N25" i="2"/>
  <c r="N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H8" i="2"/>
  <c r="D8" i="2" s="1"/>
  <c r="H9" i="2"/>
  <c r="H10" i="2"/>
  <c r="H11" i="2"/>
  <c r="H12" i="2"/>
  <c r="H13" i="2"/>
  <c r="D13" i="2" s="1"/>
  <c r="H14" i="2"/>
  <c r="D14" i="2" s="1"/>
  <c r="H15" i="2"/>
  <c r="H16" i="2"/>
  <c r="H17" i="2"/>
  <c r="H18" i="2"/>
  <c r="H19" i="2"/>
  <c r="D19" i="2" s="1"/>
  <c r="H20" i="2"/>
  <c r="D20" i="2" s="1"/>
  <c r="H21" i="2"/>
  <c r="H22" i="2"/>
  <c r="H23" i="2"/>
  <c r="H24" i="2"/>
  <c r="H25" i="2"/>
  <c r="D25" i="2" s="1"/>
  <c r="H26" i="2"/>
  <c r="D26" i="2" s="1"/>
  <c r="H27" i="2"/>
  <c r="E8" i="2"/>
  <c r="E9" i="2"/>
  <c r="E10" i="2"/>
  <c r="E11" i="2"/>
  <c r="D11" i="2" s="1"/>
  <c r="E12" i="2"/>
  <c r="E13" i="2"/>
  <c r="E14" i="2"/>
  <c r="E15" i="2"/>
  <c r="E16" i="2"/>
  <c r="E17" i="2"/>
  <c r="D17" i="2" s="1"/>
  <c r="E18" i="2"/>
  <c r="E19" i="2"/>
  <c r="E20" i="2"/>
  <c r="E21" i="2"/>
  <c r="E22" i="2"/>
  <c r="E23" i="2"/>
  <c r="D23" i="2" s="1"/>
  <c r="E24" i="2"/>
  <c r="E25" i="2"/>
  <c r="E26" i="2"/>
  <c r="E27" i="2"/>
  <c r="D9" i="2"/>
  <c r="D10" i="2"/>
  <c r="D12" i="2"/>
  <c r="D15" i="2"/>
  <c r="D16" i="2"/>
  <c r="D18" i="2"/>
  <c r="D21" i="2"/>
  <c r="D22" i="2"/>
  <c r="D24" i="2"/>
  <c r="D27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E8" i="1"/>
  <c r="E9" i="1"/>
  <c r="D9" i="1" s="1"/>
  <c r="E10" i="1"/>
  <c r="D10" i="1" s="1"/>
  <c r="E11" i="1"/>
  <c r="E12" i="1"/>
  <c r="E13" i="1"/>
  <c r="E14" i="1"/>
  <c r="E15" i="1"/>
  <c r="D15" i="1" s="1"/>
  <c r="E16" i="1"/>
  <c r="D16" i="1" s="1"/>
  <c r="E17" i="1"/>
  <c r="E18" i="1"/>
  <c r="E19" i="1"/>
  <c r="E20" i="1"/>
  <c r="E21" i="1"/>
  <c r="D21" i="1" s="1"/>
  <c r="E22" i="1"/>
  <c r="D22" i="1" s="1"/>
  <c r="E23" i="1"/>
  <c r="E24" i="1"/>
  <c r="E25" i="1"/>
  <c r="E26" i="1"/>
  <c r="E27" i="1"/>
  <c r="D27" i="1" s="1"/>
  <c r="D8" i="1"/>
  <c r="Q8" i="1" s="1"/>
  <c r="D11" i="1"/>
  <c r="L11" i="1" s="1"/>
  <c r="D12" i="1"/>
  <c r="N12" i="1" s="1"/>
  <c r="D13" i="1"/>
  <c r="N13" i="1" s="1"/>
  <c r="D14" i="1"/>
  <c r="Q14" i="1" s="1"/>
  <c r="D17" i="1"/>
  <c r="L17" i="1" s="1"/>
  <c r="D18" i="1"/>
  <c r="N18" i="1" s="1"/>
  <c r="D19" i="1"/>
  <c r="N19" i="1" s="1"/>
  <c r="D20" i="1"/>
  <c r="Q20" i="1" s="1"/>
  <c r="D23" i="1"/>
  <c r="L23" i="1" s="1"/>
  <c r="D24" i="1"/>
  <c r="N24" i="1" s="1"/>
  <c r="D25" i="1"/>
  <c r="N25" i="1" s="1"/>
  <c r="D26" i="1"/>
  <c r="Q26" i="1" s="1"/>
  <c r="L22" i="1" l="1"/>
  <c r="F22" i="1"/>
  <c r="Q22" i="1"/>
  <c r="J22" i="1"/>
  <c r="N22" i="1"/>
  <c r="L16" i="1"/>
  <c r="F16" i="1"/>
  <c r="Q16" i="1"/>
  <c r="J16" i="1"/>
  <c r="N16" i="1"/>
  <c r="L10" i="1"/>
  <c r="F10" i="1"/>
  <c r="Q10" i="1"/>
  <c r="J10" i="1"/>
  <c r="N10" i="1"/>
  <c r="Q27" i="1"/>
  <c r="J27" i="1"/>
  <c r="N27" i="1"/>
  <c r="L27" i="1"/>
  <c r="F27" i="1"/>
  <c r="Q21" i="1"/>
  <c r="J21" i="1"/>
  <c r="N21" i="1"/>
  <c r="L21" i="1"/>
  <c r="F21" i="1"/>
  <c r="Q15" i="1"/>
  <c r="J15" i="1"/>
  <c r="N15" i="1"/>
  <c r="L15" i="1"/>
  <c r="F15" i="1"/>
  <c r="Q9" i="1"/>
  <c r="J9" i="1"/>
  <c r="N9" i="1"/>
  <c r="L9" i="1"/>
  <c r="F9" i="1"/>
  <c r="J25" i="1"/>
  <c r="J19" i="1"/>
  <c r="J13" i="1"/>
  <c r="N23" i="1"/>
  <c r="N17" i="1"/>
  <c r="N11" i="1"/>
  <c r="Q25" i="1"/>
  <c r="Q19" i="1"/>
  <c r="Q13" i="1"/>
  <c r="F26" i="1"/>
  <c r="F20" i="1"/>
  <c r="F14" i="1"/>
  <c r="F8" i="1"/>
  <c r="J24" i="1"/>
  <c r="J18" i="1"/>
  <c r="J12" i="1"/>
  <c r="L26" i="1"/>
  <c r="L20" i="1"/>
  <c r="L14" i="1"/>
  <c r="L8" i="1"/>
  <c r="Q24" i="1"/>
  <c r="Q18" i="1"/>
  <c r="Q12" i="1"/>
  <c r="F25" i="1"/>
  <c r="F19" i="1"/>
  <c r="F13" i="1"/>
  <c r="J23" i="1"/>
  <c r="J17" i="1"/>
  <c r="J11" i="1"/>
  <c r="L25" i="1"/>
  <c r="L19" i="1"/>
  <c r="L13" i="1"/>
  <c r="Q23" i="1"/>
  <c r="Q17" i="1"/>
  <c r="Q11" i="1"/>
  <c r="F24" i="1"/>
  <c r="F18" i="1"/>
  <c r="F12" i="1"/>
  <c r="L24" i="1"/>
  <c r="L18" i="1"/>
  <c r="L12" i="1"/>
  <c r="N26" i="1"/>
  <c r="N20" i="1"/>
  <c r="N14" i="1"/>
  <c r="N8" i="1"/>
  <c r="F23" i="1"/>
  <c r="F17" i="1"/>
  <c r="F11" i="1"/>
  <c r="J26" i="1"/>
  <c r="J20" i="1"/>
  <c r="J14" i="1"/>
  <c r="J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<sst xmlns="http://schemas.openxmlformats.org/spreadsheetml/2006/main" count="664" uniqueCount="296">
  <si>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</si>
  <si>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</si>
  <si>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</si>
  <si>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</si>
  <si>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</si>
  <si>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</si>
  <si>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</si>
  <si>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</si>
  <si>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</si>
  <si>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</si>
  <si>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</si>
  <si>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</si>
  <si>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</si>
  <si>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</si>
  <si>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</si>
  <si>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</si>
  <si>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</si>
  <si>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</si>
  <si>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</si>
  <si>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</si>
  <si>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</si>
  <si>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</si>
  <si>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</si>
  <si>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</si>
  <si>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</si>
  <si>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</si>
  <si>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</si>
  <si>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</si>
  <si>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</si>
  <si>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</si>
  <si>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</si>
  <si>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</si>
  <si>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</si>
  <si>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</si>
  <si>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</si>
  <si>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</si>
  <si>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</si>
  <si>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</si>
  <si>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</si>
  <si>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</si>
  <si>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</si>
  <si>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</si>
  <si>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</si>
  <si>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</si>
  <si>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</si>
  <si>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</si>
  <si>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</si>
  <si>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</si>
  <si>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</si>
  <si>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</si>
  <si>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</si>
  <si>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</si>
  <si>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</si>
  <si>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</si>
  <si>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</si>
  <si>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</si>
  <si>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</si>
  <si>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</si>
  <si>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</si>
  <si>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</si>
  <si>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</si>
  <si>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</si>
  <si>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</si>
  <si>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</si>
  <si>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</si>
  <si>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</si>
  <si>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</si>
  <si>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</si>
  <si>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</si>
  <si>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</si>
  <si>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</si>
  <si>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</si>
  <si>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</si>
  <si>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</si>
  <si>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</si>
  <si>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</si>
  <si>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</si>
  <si>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</si>
  <si>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</si>
  <si>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</si>
  <si>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</si>
  <si>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</si>
  <si>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</si>
  <si>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</si>
  <si>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</si>
  <si>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</si>
  <si>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</si>
  <si>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</si>
  <si>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</si>
  <si>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</si>
  <si>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</si>
  <si>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</si>
  <si>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</si>
  <si>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</si>
  <si>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</si>
  <si>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</si>
  <si>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</si>
  <si>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</si>
  <si>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</si>
  <si>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</si>
  <si>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</si>
  <si>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</si>
  <si>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</si>
  <si>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</si>
  <si>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</si>
  <si>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</si>
  <si>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</si>
  <si>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</si>
  <si>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</si>
  <si>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</si>
  <si>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</si>
  <si>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</si>
  <si>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</si>
  <si>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</si>
  <si>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</si>
  <si>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</si>
  <si>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</si>
  <si>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</si>
  <si>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</si>
  <si>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</si>
  <si>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</si>
  <si>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</si>
  <si>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</si>
  <si>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</si>
  <si>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</si>
  <si>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</si>
  <si>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</si>
  <si>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</si>
  <si>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</si>
  <si>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</si>
  <si>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</si>
  <si>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</si>
  <si>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</si>
  <si>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</si>
  <si>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</si>
  <si>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</si>
  <si>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</si>
  <si>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</si>
  <si>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</si>
  <si>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</si>
  <si>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</si>
  <si>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</si>
  <si>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</si>
  <si>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</si>
  <si>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</si>
  <si>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</si>
  <si>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</si>
  <si>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</si>
  <si>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</si>
  <si>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</si>
  <si>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</si>
  <si>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</si>
  <si>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</si>
  <si>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</si>
  <si>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</si>
  <si>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</si>
  <si>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</si>
  <si>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</si>
  <si>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</si>
  <si>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</si>
  <si>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</si>
  <si>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</si>
  <si>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</si>
  <si>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</si>
  <si>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</si>
  <si>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</si>
  <si>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</si>
  <si>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</si>
  <si>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</si>
  <si>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</si>
  <si>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</si>
  <si>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</si>
  <si>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</si>
  <si>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</si>
  <si>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</si>
  <si>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</si>
  <si>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</si>
  <si>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</si>
  <si>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</si>
  <si>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</si>
  <si>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</si>
  <si>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</si>
  <si>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</si>
  <si>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</si>
  <si>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</si>
  <si>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</si>
  <si>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</si>
  <si>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</si>
  <si>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</si>
  <si>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</si>
  <si>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</si>
  <si>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</si>
  <si>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</si>
  <si>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</si>
  <si>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</si>
  <si>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</si>
  <si>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</si>
  <si>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</si>
  <si>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</si>
  <si>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</si>
  <si>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</si>
  <si>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</si>
  <si>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</si>
  <si>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</si>
  <si>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</si>
  <si>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</si>
  <si>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</si>
  <si>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</si>
  <si>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</si>
  <si>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</si>
  <si>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</si>
  <si>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</si>
  <si>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</si>
  <si>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</si>
  <si>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</si>
  <si>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</si>
  <si>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</si>
  <si>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</si>
  <si>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</si>
  <si>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</si>
  <si>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</si>
  <si>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</si>
  <si>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</si>
  <si>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</si>
  <si>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</si>
  <si>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</si>
  <si>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</si>
  <si>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</si>
  <si>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</si>
  <si>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</si>
  <si>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</si>
  <si>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</si>
  <si>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</si>
  <si>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</si>
  <si>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</si>
  <si>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</si>
  <si>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</si>
  <si>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</si>
  <si>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</si>
  <si>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</si>
  <si>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</si>
  <si>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</si>
  <si>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</si>
  <si>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</si>
  <si>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</si>
  <si>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</si>
  <si>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</si>
  <si>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</si>
  <si>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</si>
  <si>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</si>
  <si>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</si>
  <si>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41000</t>
  </si>
  <si>
    <t>水洗化人口等（令和2年度実績）</t>
    <phoneticPr fontId="3"/>
  </si>
  <si>
    <t>し尿処理の状況（令和2年度実績）</t>
    <phoneticPr fontId="3"/>
  </si>
  <si>
    <t>41201</t>
  </si>
  <si>
    <t>佐賀市</t>
  </si>
  <si>
    <t/>
  </si>
  <si>
    <t>○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</si>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</sst>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13</v>
      </c>
      <c r="B7" s="116" t="s">
        <v>251</v>
      </c>
      <c r="C7" s="109" t="s">
        <v>200</v>
      </c>
      <c r="D7" s="110">
        <f>+SUM(E7,+I7)</f>
        <v>819019</v>
      </c>
      <c r="E7" s="110">
        <f>+SUM(G7,+H7)</f>
        <v>140625</v>
      </c>
      <c r="F7" s="111">
        <f>IF(D7&gt;0,E7/D7*100,"-")</f>
        <v>17.169931344694078</v>
      </c>
      <c r="G7" s="108">
        <f>SUM(G$8:G$207)</f>
        <v>140187</v>
      </c>
      <c r="H7" s="108">
        <f>SUM(H$8:H$207)</f>
        <v>438</v>
      </c>
      <c r="I7" s="110">
        <f>+SUM(K7,+M7,+O7)</f>
        <v>678394</v>
      </c>
      <c r="J7" s="111">
        <f>IF(D7&gt;0,I7/D7*100,"-")</f>
        <v>82.830068655305922</v>
      </c>
      <c r="K7" s="108">
        <f>SUM(K$8:K$207)</f>
        <v>454619</v>
      </c>
      <c r="L7" s="111">
        <f>IF(D7&gt;0,K7/D7*100,"-")</f>
        <v>55.50774768350918</v>
      </c>
      <c r="M7" s="108">
        <f>SUM(M$8:M$207)</f>
        <v>107</v>
      </c>
      <c r="N7" s="111">
        <f>IF(D7&gt;0,M7/D7*100,"-")</f>
        <v>1.3064409983162785E-2</v>
      </c>
      <c r="O7" s="108">
        <f>SUM(O$8:O$207)</f>
        <v>223668</v>
      </c>
      <c r="P7" s="108">
        <f>SUM(P$8:P$207)</f>
        <v>184405</v>
      </c>
      <c r="Q7" s="111">
        <f>IF(D7&gt;0,O7/D7*100,"-")</f>
        <v>27.309256561813584</v>
      </c>
      <c r="R7" s="108">
        <f>SUM(R$8:R$207)</f>
        <v>6926</v>
      </c>
      <c r="S7" s="112">
        <f t="shared" ref="S7:Z7" si="0">COUNTIF(S$8:S$207,"○")</f>
        <v>17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15</v>
      </c>
      <c r="X7" s="112">
        <f t="shared" si="0"/>
        <v>1</v>
      </c>
      <c r="Y7" s="112">
        <f t="shared" si="0"/>
        <v>0</v>
      </c>
      <c r="Z7" s="112">
        <f t="shared" si="0"/>
        <v>4</v>
      </c>
      <c r="AA7" s="188"/>
      <c r="AB7" s="188"/>
    </row>
    <row r="8" spans="1:28" s="105" customFormat="1" ht="13.5" customHeight="1">
      <c r="A8" s="101" t="s">
        <v>13</v>
      </c>
      <c r="B8" s="102" t="s">
        <v>254</v>
      </c>
      <c r="C8" s="101" t="s">
        <v>255</v>
      </c>
      <c r="D8" s="103">
        <f>+SUM(E8,+I8)</f>
        <v>231725</v>
      </c>
      <c r="E8" s="103">
        <f>+SUM(G8,+H8)</f>
        <v>22595</v>
      </c>
      <c r="F8" s="104">
        <f>IF(D8&gt;0,E8/D8*100,"-")</f>
        <v>9.7507821771496381</v>
      </c>
      <c r="G8" s="103">
        <v>22595</v>
      </c>
      <c r="H8" s="103">
        <v>0</v>
      </c>
      <c r="I8" s="103">
        <f>+SUM(K8,+M8,+O8)</f>
        <v>209130</v>
      </c>
      <c r="J8" s="104">
        <f>IF(D8&gt;0,I8/D8*100,"-")</f>
        <v>90.249217822850355</v>
      </c>
      <c r="K8" s="103">
        <v>176729</v>
      </c>
      <c r="L8" s="104">
        <f>IF(D8&gt;0,K8/D8*100,"-")</f>
        <v>76.266695436400909</v>
      </c>
      <c r="M8" s="103">
        <v>0</v>
      </c>
      <c r="N8" s="104">
        <f>IF(D8&gt;0,M8/D8*100,"-")</f>
        <v>0</v>
      </c>
      <c r="O8" s="103">
        <v>32401</v>
      </c>
      <c r="P8" s="103">
        <v>26186</v>
      </c>
      <c r="Q8" s="104">
        <f>IF(D8&gt;0,O8/D8*100,"-")</f>
        <v>13.982522386449455</v>
      </c>
      <c r="R8" s="103">
        <v>1748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13</v>
      </c>
      <c r="B9" s="102" t="s">
        <v>258</v>
      </c>
      <c r="C9" s="101" t="s">
        <v>259</v>
      </c>
      <c r="D9" s="103">
        <f>+SUM(E9,+I9)</f>
        <v>120085</v>
      </c>
      <c r="E9" s="103">
        <f>+SUM(G9,+H9)</f>
        <v>11977</v>
      </c>
      <c r="F9" s="104">
        <f>IF(D9&gt;0,E9/D9*100,"-")</f>
        <v>9.9737685805887502</v>
      </c>
      <c r="G9" s="103">
        <v>11752</v>
      </c>
      <c r="H9" s="103">
        <v>225</v>
      </c>
      <c r="I9" s="103">
        <f>+SUM(K9,+M9,+O9)</f>
        <v>108108</v>
      </c>
      <c r="J9" s="104">
        <f>IF(D9&gt;0,I9/D9*100,"-")</f>
        <v>90.026231419411246</v>
      </c>
      <c r="K9" s="103">
        <v>82402</v>
      </c>
      <c r="L9" s="104">
        <f>IF(D9&gt;0,K9/D9*100,"-")</f>
        <v>68.619727692884197</v>
      </c>
      <c r="M9" s="103">
        <v>0</v>
      </c>
      <c r="N9" s="104">
        <f>IF(D9&gt;0,M9/D9*100,"-")</f>
        <v>0</v>
      </c>
      <c r="O9" s="103">
        <v>25706</v>
      </c>
      <c r="P9" s="103">
        <v>21796</v>
      </c>
      <c r="Q9" s="104">
        <f>IF(D9&gt;0,O9/D9*100,"-")</f>
        <v>21.406503726527042</v>
      </c>
      <c r="R9" s="103">
        <v>781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13</v>
      </c>
      <c r="B10" s="102" t="s">
        <v>260</v>
      </c>
      <c r="C10" s="101" t="s">
        <v>261</v>
      </c>
      <c r="D10" s="103">
        <f>+SUM(E10,+I10)</f>
        <v>73915</v>
      </c>
      <c r="E10" s="103">
        <f>+SUM(G10,+H10)</f>
        <v>4831</v>
      </c>
      <c r="F10" s="104">
        <f>IF(D10&gt;0,E10/D10*100,"-")</f>
        <v>6.5358858147872549</v>
      </c>
      <c r="G10" s="103">
        <v>4831</v>
      </c>
      <c r="H10" s="103">
        <v>0</v>
      </c>
      <c r="I10" s="103">
        <f>+SUM(K10,+M10,+O10)</f>
        <v>69084</v>
      </c>
      <c r="J10" s="104">
        <f>IF(D10&gt;0,I10/D10*100,"-")</f>
        <v>93.464114185212736</v>
      </c>
      <c r="K10" s="103">
        <v>67702</v>
      </c>
      <c r="L10" s="104">
        <f>IF(D10&gt;0,K10/D10*100,"-")</f>
        <v>91.594398971791918</v>
      </c>
      <c r="M10" s="103">
        <v>0</v>
      </c>
      <c r="N10" s="104">
        <f>IF(D10&gt;0,M10/D10*100,"-")</f>
        <v>0</v>
      </c>
      <c r="O10" s="103">
        <v>1382</v>
      </c>
      <c r="P10" s="103">
        <v>789</v>
      </c>
      <c r="Q10" s="104">
        <f>IF(D10&gt;0,O10/D10*100,"-")</f>
        <v>1.8697152134208213</v>
      </c>
      <c r="R10" s="103">
        <v>1263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13</v>
      </c>
      <c r="B11" s="102" t="s">
        <v>262</v>
      </c>
      <c r="C11" s="101" t="s">
        <v>263</v>
      </c>
      <c r="D11" s="103">
        <f>+SUM(E11,+I11)</f>
        <v>18796</v>
      </c>
      <c r="E11" s="103">
        <f>+SUM(G11,+H11)</f>
        <v>6800</v>
      </c>
      <c r="F11" s="104">
        <f>IF(D11&gt;0,E11/D11*100,"-")</f>
        <v>36.177910193658228</v>
      </c>
      <c r="G11" s="103">
        <v>6800</v>
      </c>
      <c r="H11" s="103">
        <v>0</v>
      </c>
      <c r="I11" s="103">
        <f>+SUM(K11,+M11,+O11)</f>
        <v>11996</v>
      </c>
      <c r="J11" s="104">
        <f>IF(D11&gt;0,I11/D11*100,"-")</f>
        <v>63.822089806341772</v>
      </c>
      <c r="K11" s="103">
        <v>5729</v>
      </c>
      <c r="L11" s="104">
        <f>IF(D11&gt;0,K11/D11*100,"-")</f>
        <v>30.479889338157058</v>
      </c>
      <c r="M11" s="103">
        <v>0</v>
      </c>
      <c r="N11" s="104">
        <f>IF(D11&gt;0,M11/D11*100,"-")</f>
        <v>0</v>
      </c>
      <c r="O11" s="103">
        <v>6267</v>
      </c>
      <c r="P11" s="103">
        <v>5097</v>
      </c>
      <c r="Q11" s="104">
        <f>IF(D11&gt;0,O11/D11*100,"-")</f>
        <v>33.342200468184721</v>
      </c>
      <c r="R11" s="103">
        <v>197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13</v>
      </c>
      <c r="B12" s="102" t="s">
        <v>264</v>
      </c>
      <c r="C12" s="101" t="s">
        <v>265</v>
      </c>
      <c r="D12" s="103">
        <f>+SUM(E12,+I12)</f>
        <v>54066</v>
      </c>
      <c r="E12" s="103">
        <f>+SUM(G12,+H12)</f>
        <v>13733</v>
      </c>
      <c r="F12" s="104">
        <f>IF(D12&gt;0,E12/D12*100,"-")</f>
        <v>25.40043650353272</v>
      </c>
      <c r="G12" s="103">
        <v>13600</v>
      </c>
      <c r="H12" s="103">
        <v>133</v>
      </c>
      <c r="I12" s="103">
        <f>+SUM(K12,+M12,+O12)</f>
        <v>40333</v>
      </c>
      <c r="J12" s="104">
        <f>IF(D12&gt;0,I12/D12*100,"-")</f>
        <v>74.599563496467283</v>
      </c>
      <c r="K12" s="103">
        <v>29114</v>
      </c>
      <c r="L12" s="104">
        <f>IF(D12&gt;0,K12/D12*100,"-")</f>
        <v>53.848999371138987</v>
      </c>
      <c r="M12" s="103">
        <v>0</v>
      </c>
      <c r="N12" s="104">
        <f>IF(D12&gt;0,M12/D12*100,"-")</f>
        <v>0</v>
      </c>
      <c r="O12" s="103">
        <v>11219</v>
      </c>
      <c r="P12" s="103">
        <v>9586</v>
      </c>
      <c r="Q12" s="104">
        <f>IF(D12&gt;0,O12/D12*100,"-")</f>
        <v>20.750564125328303</v>
      </c>
      <c r="R12" s="103">
        <v>608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13</v>
      </c>
      <c r="B13" s="102" t="s">
        <v>266</v>
      </c>
      <c r="C13" s="101" t="s">
        <v>267</v>
      </c>
      <c r="D13" s="103">
        <f>+SUM(E13,+I13)</f>
        <v>48616</v>
      </c>
      <c r="E13" s="103">
        <f>+SUM(G13,+H13)</f>
        <v>13067</v>
      </c>
      <c r="F13" s="104">
        <f>IF(D13&gt;0,E13/D13*100,"-")</f>
        <v>26.877982557182822</v>
      </c>
      <c r="G13" s="103">
        <v>13067</v>
      </c>
      <c r="H13" s="103">
        <v>0</v>
      </c>
      <c r="I13" s="103">
        <f>+SUM(K13,+M13,+O13)</f>
        <v>35549</v>
      </c>
      <c r="J13" s="104">
        <f>IF(D13&gt;0,I13/D13*100,"-")</f>
        <v>73.122017442817182</v>
      </c>
      <c r="K13" s="103">
        <v>1561</v>
      </c>
      <c r="L13" s="104">
        <f>IF(D13&gt;0,K13/D13*100,"-")</f>
        <v>3.2108770775053483</v>
      </c>
      <c r="M13" s="103">
        <v>0</v>
      </c>
      <c r="N13" s="104">
        <f>IF(D13&gt;0,M13/D13*100,"-")</f>
        <v>0</v>
      </c>
      <c r="O13" s="103">
        <v>33988</v>
      </c>
      <c r="P13" s="103">
        <v>31248</v>
      </c>
      <c r="Q13" s="104">
        <f>IF(D13&gt;0,O13/D13*100,"-")</f>
        <v>69.911140365311837</v>
      </c>
      <c r="R13" s="103">
        <v>264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13</v>
      </c>
      <c r="B14" s="102" t="s">
        <v>268</v>
      </c>
      <c r="C14" s="101" t="s">
        <v>269</v>
      </c>
      <c r="D14" s="103">
        <f>+SUM(E14,+I14)</f>
        <v>28682</v>
      </c>
      <c r="E14" s="103">
        <f>+SUM(G14,+H14)</f>
        <v>11487</v>
      </c>
      <c r="F14" s="104">
        <f>IF(D14&gt;0,E14/D14*100,"-")</f>
        <v>40.049508402482395</v>
      </c>
      <c r="G14" s="103">
        <v>11487</v>
      </c>
      <c r="H14" s="103">
        <v>0</v>
      </c>
      <c r="I14" s="103">
        <f>+SUM(K14,+M14,+O14)</f>
        <v>17195</v>
      </c>
      <c r="J14" s="104">
        <f>IF(D14&gt;0,I14/D14*100,"-")</f>
        <v>59.950491597517605</v>
      </c>
      <c r="K14" s="103">
        <v>8722</v>
      </c>
      <c r="L14" s="104">
        <f>IF(D14&gt;0,K14/D14*100,"-")</f>
        <v>30.409315947284011</v>
      </c>
      <c r="M14" s="103">
        <v>0</v>
      </c>
      <c r="N14" s="104">
        <f>IF(D14&gt;0,M14/D14*100,"-")</f>
        <v>0</v>
      </c>
      <c r="O14" s="103">
        <v>8473</v>
      </c>
      <c r="P14" s="103">
        <v>7284</v>
      </c>
      <c r="Q14" s="104">
        <f>IF(D14&gt;0,O14/D14*100,"-")</f>
        <v>29.541175650233598</v>
      </c>
      <c r="R14" s="103">
        <v>159</v>
      </c>
      <c r="S14" s="101" t="s">
        <v>257</v>
      </c>
      <c r="T14" s="101"/>
      <c r="U14" s="101"/>
      <c r="V14" s="101"/>
      <c r="W14" s="101"/>
      <c r="X14" s="101" t="s">
        <v>257</v>
      </c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13</v>
      </c>
      <c r="B15" s="102" t="s">
        <v>270</v>
      </c>
      <c r="C15" s="101" t="s">
        <v>271</v>
      </c>
      <c r="D15" s="103">
        <f>+SUM(E15,+I15)</f>
        <v>45062</v>
      </c>
      <c r="E15" s="103">
        <f>+SUM(G15,+H15)</f>
        <v>11609</v>
      </c>
      <c r="F15" s="104">
        <f>IF(D15&gt;0,E15/D15*100,"-")</f>
        <v>25.76228307664995</v>
      </c>
      <c r="G15" s="103">
        <v>11609</v>
      </c>
      <c r="H15" s="103">
        <v>0</v>
      </c>
      <c r="I15" s="103">
        <f>+SUM(K15,+M15,+O15)</f>
        <v>33453</v>
      </c>
      <c r="J15" s="104">
        <f>IF(D15&gt;0,I15/D15*100,"-")</f>
        <v>74.23771692335005</v>
      </c>
      <c r="K15" s="103">
        <v>15288</v>
      </c>
      <c r="L15" s="104">
        <f>IF(D15&gt;0,K15/D15*100,"-")</f>
        <v>33.926590031512141</v>
      </c>
      <c r="M15" s="103">
        <v>0</v>
      </c>
      <c r="N15" s="104">
        <f>IF(D15&gt;0,M15/D15*100,"-")</f>
        <v>0</v>
      </c>
      <c r="O15" s="103">
        <v>18165</v>
      </c>
      <c r="P15" s="103">
        <v>16553</v>
      </c>
      <c r="Q15" s="104">
        <f>IF(D15&gt;0,O15/D15*100,"-")</f>
        <v>40.311126891837915</v>
      </c>
      <c r="R15" s="103">
        <v>290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13</v>
      </c>
      <c r="B16" s="102" t="s">
        <v>272</v>
      </c>
      <c r="C16" s="101" t="s">
        <v>273</v>
      </c>
      <c r="D16" s="103">
        <f>+SUM(E16,+I16)</f>
        <v>25765</v>
      </c>
      <c r="E16" s="103">
        <f>+SUM(G16,+H16)</f>
        <v>9432</v>
      </c>
      <c r="F16" s="104">
        <f>IF(D16&gt;0,E16/D16*100,"-")</f>
        <v>36.607801280807294</v>
      </c>
      <c r="G16" s="103">
        <v>9372</v>
      </c>
      <c r="H16" s="103">
        <v>60</v>
      </c>
      <c r="I16" s="103">
        <f>+SUM(K16,+M16,+O16)</f>
        <v>16333</v>
      </c>
      <c r="J16" s="104">
        <f>IF(D16&gt;0,I16/D16*100,"-")</f>
        <v>63.392198719192706</v>
      </c>
      <c r="K16" s="103">
        <v>3957</v>
      </c>
      <c r="L16" s="104">
        <f>IF(D16&gt;0,K16/D16*100,"-")</f>
        <v>15.358043857946827</v>
      </c>
      <c r="M16" s="103">
        <v>0</v>
      </c>
      <c r="N16" s="104">
        <f>IF(D16&gt;0,M16/D16*100,"-")</f>
        <v>0</v>
      </c>
      <c r="O16" s="103">
        <v>12376</v>
      </c>
      <c r="P16" s="103">
        <v>9826</v>
      </c>
      <c r="Q16" s="104">
        <f>IF(D16&gt;0,O16/D16*100,"-")</f>
        <v>48.034154861245874</v>
      </c>
      <c r="R16" s="103">
        <v>165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13</v>
      </c>
      <c r="B17" s="102" t="s">
        <v>274</v>
      </c>
      <c r="C17" s="101" t="s">
        <v>275</v>
      </c>
      <c r="D17" s="103">
        <f>+SUM(E17,+I17)</f>
        <v>31336</v>
      </c>
      <c r="E17" s="103">
        <f>+SUM(G17,+H17)</f>
        <v>5143</v>
      </c>
      <c r="F17" s="104">
        <f>IF(D17&gt;0,E17/D17*100,"-")</f>
        <v>16.412432984426857</v>
      </c>
      <c r="G17" s="103">
        <v>5143</v>
      </c>
      <c r="H17" s="103">
        <v>0</v>
      </c>
      <c r="I17" s="103">
        <f>+SUM(K17,+M17,+O17)</f>
        <v>26193</v>
      </c>
      <c r="J17" s="104">
        <f>IF(D17&gt;0,I17/D17*100,"-")</f>
        <v>83.587567015573143</v>
      </c>
      <c r="K17" s="103">
        <v>9822</v>
      </c>
      <c r="L17" s="104">
        <f>IF(D17&gt;0,K17/D17*100,"-")</f>
        <v>31.344140924176667</v>
      </c>
      <c r="M17" s="103">
        <v>0</v>
      </c>
      <c r="N17" s="104">
        <f>IF(D17&gt;0,M17/D17*100,"-")</f>
        <v>0</v>
      </c>
      <c r="O17" s="103">
        <v>16371</v>
      </c>
      <c r="P17" s="103">
        <v>13202</v>
      </c>
      <c r="Q17" s="104">
        <f>IF(D17&gt;0,O17/D17*100,"-")</f>
        <v>52.243426091396472</v>
      </c>
      <c r="R17" s="103">
        <v>253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13</v>
      </c>
      <c r="B18" s="102" t="s">
        <v>276</v>
      </c>
      <c r="C18" s="101" t="s">
        <v>277</v>
      </c>
      <c r="D18" s="103">
        <f>+SUM(E18,+I18)</f>
        <v>16163</v>
      </c>
      <c r="E18" s="103">
        <f>+SUM(G18,+H18)</f>
        <v>1086</v>
      </c>
      <c r="F18" s="104">
        <f>IF(D18&gt;0,E18/D18*100,"-")</f>
        <v>6.7190496813710325</v>
      </c>
      <c r="G18" s="103">
        <v>1086</v>
      </c>
      <c r="H18" s="103">
        <v>0</v>
      </c>
      <c r="I18" s="103">
        <f>+SUM(K18,+M18,+O18)</f>
        <v>15077</v>
      </c>
      <c r="J18" s="104">
        <f>IF(D18&gt;0,I18/D18*100,"-")</f>
        <v>93.280950318628967</v>
      </c>
      <c r="K18" s="103">
        <v>13843</v>
      </c>
      <c r="L18" s="104">
        <f>IF(D18&gt;0,K18/D18*100,"-")</f>
        <v>85.646229041638307</v>
      </c>
      <c r="M18" s="103">
        <v>0</v>
      </c>
      <c r="N18" s="104">
        <f>IF(D18&gt;0,M18/D18*100,"-")</f>
        <v>0</v>
      </c>
      <c r="O18" s="103">
        <v>1234</v>
      </c>
      <c r="P18" s="103">
        <v>1230</v>
      </c>
      <c r="Q18" s="104">
        <f>IF(D18&gt;0,O18/D18*100,"-")</f>
        <v>7.6347212769906578</v>
      </c>
      <c r="R18" s="103">
        <v>197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13</v>
      </c>
      <c r="B19" s="102" t="s">
        <v>278</v>
      </c>
      <c r="C19" s="101" t="s">
        <v>279</v>
      </c>
      <c r="D19" s="103">
        <f>+SUM(E19,+I19)</f>
        <v>17408</v>
      </c>
      <c r="E19" s="103">
        <f>+SUM(G19,+H19)</f>
        <v>717</v>
      </c>
      <c r="F19" s="104">
        <f>IF(D19&gt;0,E19/D19*100,"-")</f>
        <v>4.1187959558823533</v>
      </c>
      <c r="G19" s="103">
        <v>717</v>
      </c>
      <c r="H19" s="103">
        <v>0</v>
      </c>
      <c r="I19" s="103">
        <f>+SUM(K19,+M19,+O19)</f>
        <v>16691</v>
      </c>
      <c r="J19" s="104">
        <f>IF(D19&gt;0,I19/D19*100,"-")</f>
        <v>95.881204044117652</v>
      </c>
      <c r="K19" s="103">
        <v>13377</v>
      </c>
      <c r="L19" s="104">
        <f>IF(D19&gt;0,K19/D19*100,"-")</f>
        <v>76.843979779411768</v>
      </c>
      <c r="M19" s="103">
        <v>107</v>
      </c>
      <c r="N19" s="104">
        <f>IF(D19&gt;0,M19/D19*100,"-")</f>
        <v>0.6146599264705882</v>
      </c>
      <c r="O19" s="103">
        <v>3207</v>
      </c>
      <c r="P19" s="103">
        <v>2973</v>
      </c>
      <c r="Q19" s="104">
        <f>IF(D19&gt;0,O19/D19*100,"-")</f>
        <v>18.422564338235293</v>
      </c>
      <c r="R19" s="103">
        <v>263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13</v>
      </c>
      <c r="B20" s="102" t="s">
        <v>280</v>
      </c>
      <c r="C20" s="101" t="s">
        <v>281</v>
      </c>
      <c r="D20" s="103">
        <f>+SUM(E20,+I20)</f>
        <v>9623</v>
      </c>
      <c r="E20" s="103">
        <f>+SUM(G20,+H20)</f>
        <v>333</v>
      </c>
      <c r="F20" s="104">
        <f>IF(D20&gt;0,E20/D20*100,"-")</f>
        <v>3.4604593162215527</v>
      </c>
      <c r="G20" s="103">
        <v>333</v>
      </c>
      <c r="H20" s="103">
        <v>0</v>
      </c>
      <c r="I20" s="103">
        <f>+SUM(K20,+M20,+O20)</f>
        <v>9290</v>
      </c>
      <c r="J20" s="104">
        <f>IF(D20&gt;0,I20/D20*100,"-")</f>
        <v>96.539540683778441</v>
      </c>
      <c r="K20" s="103">
        <v>0</v>
      </c>
      <c r="L20" s="104">
        <f>IF(D20&gt;0,K20/D20*100,"-")</f>
        <v>0</v>
      </c>
      <c r="M20" s="103">
        <v>0</v>
      </c>
      <c r="N20" s="104">
        <f>IF(D20&gt;0,M20/D20*100,"-")</f>
        <v>0</v>
      </c>
      <c r="O20" s="103">
        <v>9290</v>
      </c>
      <c r="P20" s="103">
        <v>9078</v>
      </c>
      <c r="Q20" s="104">
        <f>IF(D20&gt;0,O20/D20*100,"-")</f>
        <v>96.539540683778441</v>
      </c>
      <c r="R20" s="103">
        <v>69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13</v>
      </c>
      <c r="B21" s="102" t="s">
        <v>282</v>
      </c>
      <c r="C21" s="101" t="s">
        <v>283</v>
      </c>
      <c r="D21" s="103">
        <f>+SUM(E21,+I21)</f>
        <v>25714</v>
      </c>
      <c r="E21" s="103">
        <f>+SUM(G21,+H21)</f>
        <v>4950</v>
      </c>
      <c r="F21" s="104">
        <f>IF(D21&gt;0,E21/D21*100,"-")</f>
        <v>19.250213891265457</v>
      </c>
      <c r="G21" s="103">
        <v>4950</v>
      </c>
      <c r="H21" s="103">
        <v>0</v>
      </c>
      <c r="I21" s="103">
        <f>+SUM(K21,+M21,+O21)</f>
        <v>20764</v>
      </c>
      <c r="J21" s="104">
        <f>IF(D21&gt;0,I21/D21*100,"-")</f>
        <v>80.74978610873454</v>
      </c>
      <c r="K21" s="103">
        <v>8386</v>
      </c>
      <c r="L21" s="104">
        <f>IF(D21&gt;0,K21/D21*100,"-")</f>
        <v>32.612584584273158</v>
      </c>
      <c r="M21" s="103">
        <v>0</v>
      </c>
      <c r="N21" s="104">
        <f>IF(D21&gt;0,M21/D21*100,"-")</f>
        <v>0</v>
      </c>
      <c r="O21" s="103">
        <v>12378</v>
      </c>
      <c r="P21" s="103">
        <v>1364</v>
      </c>
      <c r="Q21" s="104">
        <f>IF(D21&gt;0,O21/D21*100,"-")</f>
        <v>48.137201524461382</v>
      </c>
      <c r="R21" s="103">
        <v>188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13</v>
      </c>
      <c r="B22" s="102" t="s">
        <v>284</v>
      </c>
      <c r="C22" s="101" t="s">
        <v>285</v>
      </c>
      <c r="D22" s="103">
        <f>+SUM(E22,+I22)</f>
        <v>5426</v>
      </c>
      <c r="E22" s="103">
        <f>+SUM(G22,+H22)</f>
        <v>498</v>
      </c>
      <c r="F22" s="104">
        <f>IF(D22&gt;0,E22/D22*100,"-")</f>
        <v>9.178031699225949</v>
      </c>
      <c r="G22" s="103">
        <v>498</v>
      </c>
      <c r="H22" s="103">
        <v>0</v>
      </c>
      <c r="I22" s="103">
        <f>+SUM(K22,+M22,+O22)</f>
        <v>4928</v>
      </c>
      <c r="J22" s="104">
        <f>IF(D22&gt;0,I22/D22*100,"-")</f>
        <v>90.821968300774046</v>
      </c>
      <c r="K22" s="103">
        <v>3738</v>
      </c>
      <c r="L22" s="104">
        <f>IF(D22&gt;0,K22/D22*100,"-")</f>
        <v>68.890527091780314</v>
      </c>
      <c r="M22" s="103">
        <v>0</v>
      </c>
      <c r="N22" s="104">
        <f>IF(D22&gt;0,M22/D22*100,"-")</f>
        <v>0</v>
      </c>
      <c r="O22" s="103">
        <v>1190</v>
      </c>
      <c r="P22" s="103">
        <v>1190</v>
      </c>
      <c r="Q22" s="104">
        <f>IF(D22&gt;0,O22/D22*100,"-")</f>
        <v>21.931441208993736</v>
      </c>
      <c r="R22" s="103">
        <v>9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13</v>
      </c>
      <c r="B23" s="102" t="s">
        <v>286</v>
      </c>
      <c r="C23" s="101" t="s">
        <v>287</v>
      </c>
      <c r="D23" s="103">
        <f>+SUM(E23,+I23)</f>
        <v>19556</v>
      </c>
      <c r="E23" s="103">
        <f>+SUM(G23,+H23)</f>
        <v>6399</v>
      </c>
      <c r="F23" s="104">
        <f>IF(D23&gt;0,E23/D23*100,"-")</f>
        <v>32.721415422376765</v>
      </c>
      <c r="G23" s="103">
        <v>6399</v>
      </c>
      <c r="H23" s="103">
        <v>0</v>
      </c>
      <c r="I23" s="103">
        <f>+SUM(K23,+M23,+O23)</f>
        <v>13157</v>
      </c>
      <c r="J23" s="104">
        <f>IF(D23&gt;0,I23/D23*100,"-")</f>
        <v>67.278584577623235</v>
      </c>
      <c r="K23" s="103">
        <v>5650</v>
      </c>
      <c r="L23" s="104">
        <f>IF(D23&gt;0,K23/D23*100,"-")</f>
        <v>28.891388832071996</v>
      </c>
      <c r="M23" s="103">
        <v>0</v>
      </c>
      <c r="N23" s="104">
        <f>IF(D23&gt;0,M23/D23*100,"-")</f>
        <v>0</v>
      </c>
      <c r="O23" s="103">
        <v>7507</v>
      </c>
      <c r="P23" s="103">
        <v>6814</v>
      </c>
      <c r="Q23" s="104">
        <f>IF(D23&gt;0,O23/D23*100,"-")</f>
        <v>38.387195745551239</v>
      </c>
      <c r="R23" s="103">
        <v>144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13</v>
      </c>
      <c r="B24" s="102" t="s">
        <v>288</v>
      </c>
      <c r="C24" s="101" t="s">
        <v>289</v>
      </c>
      <c r="D24" s="103">
        <f>+SUM(E24,+I24)</f>
        <v>6332</v>
      </c>
      <c r="E24" s="103">
        <f>+SUM(G24,+H24)</f>
        <v>2562</v>
      </c>
      <c r="F24" s="104">
        <f>IF(D24&gt;0,E24/D24*100,"-")</f>
        <v>40.461149715729626</v>
      </c>
      <c r="G24" s="103">
        <v>2562</v>
      </c>
      <c r="H24" s="103">
        <v>0</v>
      </c>
      <c r="I24" s="103">
        <f>+SUM(K24,+M24,+O24)</f>
        <v>3770</v>
      </c>
      <c r="J24" s="104">
        <f>IF(D24&gt;0,I24/D24*100,"-")</f>
        <v>59.538850284270374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3770</v>
      </c>
      <c r="P24" s="103">
        <v>3480</v>
      </c>
      <c r="Q24" s="104">
        <f>IF(D24&gt;0,O24/D24*100,"-")</f>
        <v>59.538850284270374</v>
      </c>
      <c r="R24" s="103">
        <v>19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13</v>
      </c>
      <c r="B25" s="102" t="s">
        <v>290</v>
      </c>
      <c r="C25" s="101" t="s">
        <v>291</v>
      </c>
      <c r="D25" s="103">
        <f>+SUM(E25,+I25)</f>
        <v>9687</v>
      </c>
      <c r="E25" s="103">
        <f>+SUM(G25,+H25)</f>
        <v>1378</v>
      </c>
      <c r="F25" s="104">
        <f>IF(D25&gt;0,E25/D25*100,"-")</f>
        <v>14.225250335501189</v>
      </c>
      <c r="G25" s="103">
        <v>1378</v>
      </c>
      <c r="H25" s="103">
        <v>0</v>
      </c>
      <c r="I25" s="103">
        <f>+SUM(K25,+M25,+O25)</f>
        <v>8309</v>
      </c>
      <c r="J25" s="104">
        <f>IF(D25&gt;0,I25/D25*100,"-")</f>
        <v>85.774749664498813</v>
      </c>
      <c r="K25" s="103">
        <v>5955</v>
      </c>
      <c r="L25" s="104">
        <f>IF(D25&gt;0,K25/D25*100,"-")</f>
        <v>61.474140600805207</v>
      </c>
      <c r="M25" s="103">
        <v>0</v>
      </c>
      <c r="N25" s="104">
        <f>IF(D25&gt;0,M25/D25*100,"-")</f>
        <v>0</v>
      </c>
      <c r="O25" s="103">
        <v>2354</v>
      </c>
      <c r="P25" s="103">
        <v>2071</v>
      </c>
      <c r="Q25" s="104">
        <f>IF(D25&gt;0,O25/D25*100,"-")</f>
        <v>24.30060906369361</v>
      </c>
      <c r="R25" s="103">
        <v>68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13</v>
      </c>
      <c r="B26" s="102" t="s">
        <v>292</v>
      </c>
      <c r="C26" s="101" t="s">
        <v>293</v>
      </c>
      <c r="D26" s="103">
        <f>+SUM(E26,+I26)</f>
        <v>22501</v>
      </c>
      <c r="E26" s="103">
        <f>+SUM(G26,+H26)</f>
        <v>8547</v>
      </c>
      <c r="F26" s="104">
        <f>IF(D26&gt;0,E26/D26*100,"-")</f>
        <v>37.984978445402426</v>
      </c>
      <c r="G26" s="103">
        <v>8547</v>
      </c>
      <c r="H26" s="103">
        <v>0</v>
      </c>
      <c r="I26" s="103">
        <f>+SUM(K26,+M26,+O26)</f>
        <v>13954</v>
      </c>
      <c r="J26" s="104">
        <f>IF(D26&gt;0,I26/D26*100,"-")</f>
        <v>62.015021554597574</v>
      </c>
      <c r="K26" s="103">
        <v>2644</v>
      </c>
      <c r="L26" s="104">
        <f>IF(D26&gt;0,K26/D26*100,"-")</f>
        <v>11.750588862717212</v>
      </c>
      <c r="M26" s="103">
        <v>0</v>
      </c>
      <c r="N26" s="104">
        <f>IF(D26&gt;0,M26/D26*100,"-")</f>
        <v>0</v>
      </c>
      <c r="O26" s="103">
        <v>11310</v>
      </c>
      <c r="P26" s="103">
        <v>10572</v>
      </c>
      <c r="Q26" s="104">
        <f>IF(D26&gt;0,O26/D26*100,"-")</f>
        <v>50.264432691880359</v>
      </c>
      <c r="R26" s="103">
        <v>180</v>
      </c>
      <c r="S26" s="101"/>
      <c r="T26" s="101"/>
      <c r="U26" s="101"/>
      <c r="V26" s="101" t="s">
        <v>257</v>
      </c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13</v>
      </c>
      <c r="B27" s="102" t="s">
        <v>294</v>
      </c>
      <c r="C27" s="101" t="s">
        <v>295</v>
      </c>
      <c r="D27" s="103">
        <f>+SUM(E27,+I27)</f>
        <v>8561</v>
      </c>
      <c r="E27" s="103">
        <f>+SUM(G27,+H27)</f>
        <v>3481</v>
      </c>
      <c r="F27" s="104">
        <f>IF(D27&gt;0,E27/D27*100,"-")</f>
        <v>40.661137717556365</v>
      </c>
      <c r="G27" s="103">
        <v>3461</v>
      </c>
      <c r="H27" s="103">
        <v>20</v>
      </c>
      <c r="I27" s="103">
        <f>+SUM(K27,+M27,+O27)</f>
        <v>5080</v>
      </c>
      <c r="J27" s="104">
        <f>IF(D27&gt;0,I27/D27*100,"-")</f>
        <v>59.338862282443635</v>
      </c>
      <c r="K27" s="103">
        <v>0</v>
      </c>
      <c r="L27" s="104">
        <f>IF(D27&gt;0,K27/D27*100,"-")</f>
        <v>0</v>
      </c>
      <c r="M27" s="103">
        <v>0</v>
      </c>
      <c r="N27" s="104">
        <f>IF(D27&gt;0,M27/D27*100,"-")</f>
        <v>0</v>
      </c>
      <c r="O27" s="103">
        <v>5080</v>
      </c>
      <c r="P27" s="103">
        <v>4066</v>
      </c>
      <c r="Q27" s="104">
        <f>IF(D27&gt;0,O27/D27*100,"-")</f>
        <v>59.338862282443635</v>
      </c>
      <c r="R27" s="103">
        <v>61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/>
      <c r="B28" s="102"/>
      <c r="C28" s="101"/>
      <c r="D28" s="103"/>
      <c r="E28" s="103"/>
      <c r="F28" s="104"/>
      <c r="G28" s="103"/>
      <c r="H28" s="103"/>
      <c r="I28" s="103"/>
      <c r="J28" s="104"/>
      <c r="K28" s="103"/>
      <c r="L28" s="104"/>
      <c r="M28" s="103"/>
      <c r="N28" s="104"/>
      <c r="O28" s="103"/>
      <c r="P28" s="103"/>
      <c r="Q28" s="104"/>
      <c r="R28" s="103"/>
      <c r="S28" s="101"/>
      <c r="T28" s="101"/>
      <c r="U28" s="101"/>
      <c r="V28" s="101"/>
      <c r="W28" s="101"/>
      <c r="X28" s="101"/>
      <c r="Y28" s="101"/>
      <c r="Z28" s="101"/>
      <c r="AA28" s="190"/>
      <c r="AB28" s="190"/>
    </row>
    <row r="29" spans="1:28" s="105" customFormat="1" ht="13.5" customHeight="1">
      <c r="A29" s="101"/>
      <c r="B29" s="102"/>
      <c r="C29" s="101"/>
      <c r="D29" s="103"/>
      <c r="E29" s="103"/>
      <c r="F29" s="104"/>
      <c r="G29" s="103"/>
      <c r="H29" s="103"/>
      <c r="I29" s="103"/>
      <c r="J29" s="104"/>
      <c r="K29" s="103"/>
      <c r="L29" s="104"/>
      <c r="M29" s="103"/>
      <c r="N29" s="104"/>
      <c r="O29" s="103"/>
      <c r="P29" s="103"/>
      <c r="Q29" s="104"/>
      <c r="R29" s="103"/>
      <c r="S29" s="101"/>
      <c r="T29" s="101"/>
      <c r="U29" s="101"/>
      <c r="V29" s="101"/>
      <c r="W29" s="101"/>
      <c r="X29" s="101"/>
      <c r="Y29" s="101"/>
      <c r="Z29" s="101"/>
      <c r="AA29" s="190"/>
      <c r="AB29" s="190"/>
    </row>
    <row r="30" spans="1:28" s="105" customFormat="1" ht="13.5" customHeight="1">
      <c r="A30" s="101"/>
      <c r="B30" s="102"/>
      <c r="C30" s="101"/>
      <c r="D30" s="103"/>
      <c r="E30" s="103"/>
      <c r="F30" s="104"/>
      <c r="G30" s="103"/>
      <c r="H30" s="103"/>
      <c r="I30" s="103"/>
      <c r="J30" s="104"/>
      <c r="K30" s="103"/>
      <c r="L30" s="104"/>
      <c r="M30" s="103"/>
      <c r="N30" s="104"/>
      <c r="O30" s="103"/>
      <c r="P30" s="103"/>
      <c r="Q30" s="104"/>
      <c r="R30" s="103"/>
      <c r="S30" s="101"/>
      <c r="T30" s="101"/>
      <c r="U30" s="101"/>
      <c r="V30" s="101"/>
      <c r="W30" s="101"/>
      <c r="X30" s="101"/>
      <c r="Y30" s="101"/>
      <c r="Z30" s="101"/>
      <c r="AA30" s="190"/>
      <c r="AB30" s="190"/>
    </row>
    <row r="31" spans="1:28" s="105" customFormat="1" ht="13.5" customHeight="1">
      <c r="A31" s="101"/>
      <c r="B31" s="102"/>
      <c r="C31" s="101"/>
      <c r="D31" s="103"/>
      <c r="E31" s="103"/>
      <c r="F31" s="104"/>
      <c r="G31" s="103"/>
      <c r="H31" s="103"/>
      <c r="I31" s="103"/>
      <c r="J31" s="104"/>
      <c r="K31" s="103"/>
      <c r="L31" s="104"/>
      <c r="M31" s="103"/>
      <c r="N31" s="104"/>
      <c r="O31" s="103"/>
      <c r="P31" s="103"/>
      <c r="Q31" s="104"/>
      <c r="R31" s="103"/>
      <c r="S31" s="101"/>
      <c r="T31" s="101"/>
      <c r="U31" s="101"/>
      <c r="V31" s="101"/>
      <c r="W31" s="101"/>
      <c r="X31" s="101"/>
      <c r="Y31" s="101"/>
      <c r="Z31" s="101"/>
      <c r="AA31" s="190"/>
      <c r="AB31" s="190"/>
    </row>
    <row r="32" spans="1:28" s="105" customFormat="1" ht="13.5" customHeight="1">
      <c r="A32" s="101"/>
      <c r="B32" s="102"/>
      <c r="C32" s="101"/>
      <c r="D32" s="103"/>
      <c r="E32" s="103"/>
      <c r="F32" s="104"/>
      <c r="G32" s="103"/>
      <c r="H32" s="103"/>
      <c r="I32" s="103"/>
      <c r="J32" s="104"/>
      <c r="K32" s="103"/>
      <c r="L32" s="104"/>
      <c r="M32" s="103"/>
      <c r="N32" s="104"/>
      <c r="O32" s="103"/>
      <c r="P32" s="103"/>
      <c r="Q32" s="104"/>
      <c r="R32" s="103"/>
      <c r="S32" s="101"/>
      <c r="T32" s="101"/>
      <c r="U32" s="101"/>
      <c r="V32" s="101"/>
      <c r="W32" s="101"/>
      <c r="X32" s="101"/>
      <c r="Y32" s="101"/>
      <c r="Z32" s="101"/>
      <c r="AA32" s="190"/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27">
    <sortCondition ref="A8:A27"/>
    <sortCondition ref="B8:B27"/>
    <sortCondition ref="C8:C2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佐賀県</v>
      </c>
      <c r="B7" s="107" t="str">
        <f>水洗化人口等!B7</f>
        <v>41000</v>
      </c>
      <c r="C7" s="106" t="s">
        <v>200</v>
      </c>
      <c r="D7" s="108">
        <f>SUM(E7,+H7,+K7)</f>
        <v>369920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35353</v>
      </c>
      <c r="I7" s="108">
        <f>SUM(I$8:I$207)</f>
        <v>10316</v>
      </c>
      <c r="J7" s="108">
        <f>SUM(J$8:J$207)</f>
        <v>25037</v>
      </c>
      <c r="K7" s="108">
        <f>SUM(L7:M7)</f>
        <v>334567</v>
      </c>
      <c r="L7" s="108">
        <f>SUM(L$8:L$207)</f>
        <v>191284</v>
      </c>
      <c r="M7" s="108">
        <f>SUM(M$8:M$207)</f>
        <v>143283</v>
      </c>
      <c r="N7" s="108">
        <f>SUM(O7,+V7,+AC7)</f>
        <v>370398</v>
      </c>
      <c r="O7" s="108">
        <f>SUM(P7:U7)</f>
        <v>201600</v>
      </c>
      <c r="P7" s="108">
        <f t="shared" ref="P7:U7" si="0">SUM(P$8:P$207)</f>
        <v>201600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168320</v>
      </c>
      <c r="W7" s="108">
        <f t="shared" ref="W7:AB7" si="1">SUM(W$8:W$207)</f>
        <v>165666</v>
      </c>
      <c r="X7" s="108">
        <f t="shared" si="1"/>
        <v>2654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478</v>
      </c>
      <c r="AD7" s="108">
        <f>SUM(AD$8:AD$207)</f>
        <v>478</v>
      </c>
      <c r="AE7" s="108">
        <f>SUM(AE$8:AE$207)</f>
        <v>0</v>
      </c>
      <c r="AF7" s="108">
        <f>SUM(AG7:AI7)</f>
        <v>12709</v>
      </c>
      <c r="AG7" s="108">
        <f>SUM(AG$8:AG$207)</f>
        <v>12709</v>
      </c>
      <c r="AH7" s="108">
        <f>SUM(AH$8:AH$207)</f>
        <v>0</v>
      </c>
      <c r="AI7" s="108">
        <f>SUM(AI$8:AI$207)</f>
        <v>0</v>
      </c>
      <c r="AJ7" s="108">
        <f>SUM(AK7:AS7)</f>
        <v>19433</v>
      </c>
      <c r="AK7" s="108">
        <f t="shared" ref="AK7:AS7" si="2">SUM(AK$8:AK$207)</f>
        <v>4334</v>
      </c>
      <c r="AL7" s="108">
        <f t="shared" si="2"/>
        <v>2390</v>
      </c>
      <c r="AM7" s="108">
        <f t="shared" si="2"/>
        <v>3630</v>
      </c>
      <c r="AN7" s="108">
        <f t="shared" si="2"/>
        <v>1840</v>
      </c>
      <c r="AO7" s="108">
        <f t="shared" si="2"/>
        <v>0</v>
      </c>
      <c r="AP7" s="108">
        <f t="shared" si="2"/>
        <v>6770</v>
      </c>
      <c r="AQ7" s="108">
        <f t="shared" si="2"/>
        <v>458</v>
      </c>
      <c r="AR7" s="108">
        <f t="shared" si="2"/>
        <v>0</v>
      </c>
      <c r="AS7" s="108">
        <f t="shared" si="2"/>
        <v>11</v>
      </c>
      <c r="AT7" s="108">
        <f>SUM(AU7:AY7)</f>
        <v>1</v>
      </c>
      <c r="AU7" s="108">
        <f>SUM(AU$8:AU$207)</f>
        <v>0</v>
      </c>
      <c r="AV7" s="108">
        <f>SUM(AV$8:AV$207)</f>
        <v>0</v>
      </c>
      <c r="AW7" s="108">
        <f>SUM(AW$8:AW$207)</f>
        <v>1</v>
      </c>
      <c r="AX7" s="108">
        <f>SUM(AX$8:AX$207)</f>
        <v>0</v>
      </c>
      <c r="AY7" s="108">
        <f>SUM(AY$8:AY$207)</f>
        <v>0</v>
      </c>
      <c r="AZ7" s="108">
        <f>SUM(BA7:BC7)</f>
        <v>1002</v>
      </c>
      <c r="BA7" s="108">
        <f>SUM(BA$8:BA$207)</f>
        <v>730</v>
      </c>
      <c r="BB7" s="108">
        <f>SUM(BB$8:BB$207)</f>
        <v>272</v>
      </c>
      <c r="BC7" s="108">
        <f>SUM(BC$8:BC$207)</f>
        <v>0</v>
      </c>
    </row>
    <row r="8" spans="1:55" s="105" customFormat="1" ht="13.5" customHeight="1">
      <c r="A8" s="115" t="s">
        <v>13</v>
      </c>
      <c r="B8" s="113" t="s">
        <v>254</v>
      </c>
      <c r="C8" s="101" t="s">
        <v>255</v>
      </c>
      <c r="D8" s="103">
        <f>SUM(E8,+H8,+K8)</f>
        <v>47426</v>
      </c>
      <c r="E8" s="103">
        <f>SUM(F8:G8)</f>
        <v>0</v>
      </c>
      <c r="F8" s="103">
        <v>0</v>
      </c>
      <c r="G8" s="103">
        <v>0</v>
      </c>
      <c r="H8" s="103">
        <f>SUM(I8:J8)</f>
        <v>11084</v>
      </c>
      <c r="I8" s="103">
        <v>152</v>
      </c>
      <c r="J8" s="103">
        <v>10932</v>
      </c>
      <c r="K8" s="103">
        <f>SUM(L8:M8)</f>
        <v>36342</v>
      </c>
      <c r="L8" s="103">
        <v>21941</v>
      </c>
      <c r="M8" s="103">
        <v>14401</v>
      </c>
      <c r="N8" s="103">
        <f>SUM(O8,+V8,+AC8)</f>
        <v>47426</v>
      </c>
      <c r="O8" s="103">
        <f>SUM(P8:U8)</f>
        <v>22093</v>
      </c>
      <c r="P8" s="103">
        <v>22093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25333</v>
      </c>
      <c r="W8" s="103">
        <v>25184</v>
      </c>
      <c r="X8" s="103">
        <v>149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1100</v>
      </c>
      <c r="AG8" s="103">
        <v>1100</v>
      </c>
      <c r="AH8" s="103">
        <v>0</v>
      </c>
      <c r="AI8" s="103">
        <v>0</v>
      </c>
      <c r="AJ8" s="103">
        <f>SUM(AK8:AS8)</f>
        <v>1867</v>
      </c>
      <c r="AK8" s="103">
        <v>700</v>
      </c>
      <c r="AL8" s="103">
        <v>67</v>
      </c>
      <c r="AM8" s="103">
        <v>909</v>
      </c>
      <c r="AN8" s="103">
        <v>156</v>
      </c>
      <c r="AO8" s="103">
        <v>0</v>
      </c>
      <c r="AP8" s="103">
        <v>0</v>
      </c>
      <c r="AQ8" s="103">
        <v>35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184</v>
      </c>
      <c r="BA8" s="103">
        <v>35</v>
      </c>
      <c r="BB8" s="103">
        <v>149</v>
      </c>
      <c r="BC8" s="103">
        <v>0</v>
      </c>
    </row>
    <row r="9" spans="1:55" s="105" customFormat="1" ht="13.5" customHeight="1">
      <c r="A9" s="115" t="s">
        <v>13</v>
      </c>
      <c r="B9" s="113" t="s">
        <v>258</v>
      </c>
      <c r="C9" s="101" t="s">
        <v>259</v>
      </c>
      <c r="D9" s="103">
        <f>SUM(E9,+H9,+K9)</f>
        <v>37928</v>
      </c>
      <c r="E9" s="103">
        <f>SUM(F9:G9)</f>
        <v>0</v>
      </c>
      <c r="F9" s="103">
        <v>0</v>
      </c>
      <c r="G9" s="103">
        <v>0</v>
      </c>
      <c r="H9" s="103">
        <f>SUM(I9:J9)</f>
        <v>8296</v>
      </c>
      <c r="I9" s="103">
        <v>28</v>
      </c>
      <c r="J9" s="103">
        <v>8268</v>
      </c>
      <c r="K9" s="103">
        <f>SUM(L9:M9)</f>
        <v>29632</v>
      </c>
      <c r="L9" s="103">
        <v>16620</v>
      </c>
      <c r="M9" s="103">
        <v>13012</v>
      </c>
      <c r="N9" s="103">
        <f>SUM(O9,+V9,+AC9)</f>
        <v>38254</v>
      </c>
      <c r="O9" s="103">
        <f>SUM(P9:U9)</f>
        <v>16648</v>
      </c>
      <c r="P9" s="103">
        <v>16648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21280</v>
      </c>
      <c r="W9" s="103">
        <v>21280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326</v>
      </c>
      <c r="AD9" s="103">
        <v>326</v>
      </c>
      <c r="AE9" s="103">
        <v>0</v>
      </c>
      <c r="AF9" s="103">
        <f>SUM(AG9:AI9)</f>
        <v>223</v>
      </c>
      <c r="AG9" s="103">
        <v>223</v>
      </c>
      <c r="AH9" s="103">
        <v>0</v>
      </c>
      <c r="AI9" s="103">
        <v>0</v>
      </c>
      <c r="AJ9" s="103">
        <f>SUM(AK9:AS9)</f>
        <v>1360</v>
      </c>
      <c r="AK9" s="103">
        <v>650</v>
      </c>
      <c r="AL9" s="103">
        <v>487</v>
      </c>
      <c r="AM9" s="103">
        <v>176</v>
      </c>
      <c r="AN9" s="103">
        <v>0</v>
      </c>
      <c r="AO9" s="103">
        <v>0</v>
      </c>
      <c r="AP9" s="103">
        <v>0</v>
      </c>
      <c r="AQ9" s="103">
        <v>37</v>
      </c>
      <c r="AR9" s="103">
        <v>0</v>
      </c>
      <c r="AS9" s="103">
        <v>10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47</v>
      </c>
      <c r="BA9" s="103">
        <v>47</v>
      </c>
      <c r="BB9" s="103">
        <v>0</v>
      </c>
      <c r="BC9" s="103">
        <v>0</v>
      </c>
    </row>
    <row r="10" spans="1:55" s="105" customFormat="1" ht="13.5" customHeight="1">
      <c r="A10" s="115" t="s">
        <v>13</v>
      </c>
      <c r="B10" s="113" t="s">
        <v>260</v>
      </c>
      <c r="C10" s="101" t="s">
        <v>261</v>
      </c>
      <c r="D10" s="103">
        <f>SUM(E10,+H10,+K10)</f>
        <v>4786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4786</v>
      </c>
      <c r="L10" s="103">
        <v>3052</v>
      </c>
      <c r="M10" s="103">
        <v>1734</v>
      </c>
      <c r="N10" s="103">
        <f>SUM(O10,+V10,+AC10)</f>
        <v>4786</v>
      </c>
      <c r="O10" s="103">
        <f>SUM(P10:U10)</f>
        <v>3052</v>
      </c>
      <c r="P10" s="103">
        <v>3052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1734</v>
      </c>
      <c r="W10" s="103">
        <v>1734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6772</v>
      </c>
      <c r="AG10" s="103">
        <v>6772</v>
      </c>
      <c r="AH10" s="103">
        <v>0</v>
      </c>
      <c r="AI10" s="103">
        <v>0</v>
      </c>
      <c r="AJ10" s="103">
        <f>SUM(AK10:AS10)</f>
        <v>6772</v>
      </c>
      <c r="AK10" s="103">
        <v>0</v>
      </c>
      <c r="AL10" s="103">
        <v>0</v>
      </c>
      <c r="AM10" s="103">
        <v>0</v>
      </c>
      <c r="AN10" s="103">
        <v>2</v>
      </c>
      <c r="AO10" s="103">
        <v>0</v>
      </c>
      <c r="AP10" s="103">
        <v>6770</v>
      </c>
      <c r="AQ10" s="103">
        <v>0</v>
      </c>
      <c r="AR10" s="103">
        <v>0</v>
      </c>
      <c r="AS10" s="103">
        <v>0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13</v>
      </c>
      <c r="B11" s="113" t="s">
        <v>262</v>
      </c>
      <c r="C11" s="101" t="s">
        <v>263</v>
      </c>
      <c r="D11" s="103">
        <f>SUM(E11,+H11,+K11)</f>
        <v>15612</v>
      </c>
      <c r="E11" s="103">
        <f>SUM(F11:G11)</f>
        <v>0</v>
      </c>
      <c r="F11" s="103">
        <v>0</v>
      </c>
      <c r="G11" s="103">
        <v>0</v>
      </c>
      <c r="H11" s="103">
        <f>SUM(I11:J11)</f>
        <v>41</v>
      </c>
      <c r="I11" s="103">
        <v>0</v>
      </c>
      <c r="J11" s="103">
        <v>41</v>
      </c>
      <c r="K11" s="103">
        <f>SUM(L11:M11)</f>
        <v>15571</v>
      </c>
      <c r="L11" s="103">
        <v>10898</v>
      </c>
      <c r="M11" s="103">
        <v>4673</v>
      </c>
      <c r="N11" s="103">
        <f>SUM(O11,+V11,+AC11)</f>
        <v>15612</v>
      </c>
      <c r="O11" s="103">
        <f>SUM(P11:U11)</f>
        <v>10898</v>
      </c>
      <c r="P11" s="103">
        <v>10898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4714</v>
      </c>
      <c r="W11" s="103">
        <v>4673</v>
      </c>
      <c r="X11" s="103">
        <v>41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67</v>
      </c>
      <c r="AG11" s="103">
        <v>67</v>
      </c>
      <c r="AH11" s="103">
        <v>0</v>
      </c>
      <c r="AI11" s="103">
        <v>0</v>
      </c>
      <c r="AJ11" s="103">
        <f>SUM(AK11:AS11)</f>
        <v>881</v>
      </c>
      <c r="AK11" s="103">
        <v>814</v>
      </c>
      <c r="AL11" s="103">
        <v>0</v>
      </c>
      <c r="AM11" s="103">
        <v>40</v>
      </c>
      <c r="AN11" s="103">
        <v>0</v>
      </c>
      <c r="AO11" s="103">
        <v>0</v>
      </c>
      <c r="AP11" s="103">
        <v>0</v>
      </c>
      <c r="AQ11" s="103">
        <v>27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68</v>
      </c>
      <c r="BA11" s="103">
        <v>27</v>
      </c>
      <c r="BB11" s="103">
        <v>41</v>
      </c>
      <c r="BC11" s="103">
        <v>0</v>
      </c>
    </row>
    <row r="12" spans="1:55" s="105" customFormat="1" ht="13.5" customHeight="1">
      <c r="A12" s="115" t="s">
        <v>13</v>
      </c>
      <c r="B12" s="113" t="s">
        <v>264</v>
      </c>
      <c r="C12" s="101" t="s">
        <v>265</v>
      </c>
      <c r="D12" s="103">
        <f>SUM(E12,+H12,+K12)</f>
        <v>35799</v>
      </c>
      <c r="E12" s="103">
        <f>SUM(F12:G12)</f>
        <v>0</v>
      </c>
      <c r="F12" s="103">
        <v>0</v>
      </c>
      <c r="G12" s="103">
        <v>0</v>
      </c>
      <c r="H12" s="103">
        <f>SUM(I12:J12)</f>
        <v>98</v>
      </c>
      <c r="I12" s="103">
        <v>0</v>
      </c>
      <c r="J12" s="103">
        <v>98</v>
      </c>
      <c r="K12" s="103">
        <f>SUM(L12:M12)</f>
        <v>35701</v>
      </c>
      <c r="L12" s="103">
        <v>28680</v>
      </c>
      <c r="M12" s="103">
        <v>7021</v>
      </c>
      <c r="N12" s="103">
        <f>SUM(O12,+V12,+AC12)</f>
        <v>35867</v>
      </c>
      <c r="O12" s="103">
        <f>SUM(P12:U12)</f>
        <v>28680</v>
      </c>
      <c r="P12" s="103">
        <v>28680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7119</v>
      </c>
      <c r="W12" s="103">
        <v>7021</v>
      </c>
      <c r="X12" s="103">
        <v>98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68</v>
      </c>
      <c r="AD12" s="103">
        <v>68</v>
      </c>
      <c r="AE12" s="103">
        <v>0</v>
      </c>
      <c r="AF12" s="103">
        <f>SUM(AG12:AI12)</f>
        <v>210</v>
      </c>
      <c r="AG12" s="103">
        <v>210</v>
      </c>
      <c r="AH12" s="103">
        <v>0</v>
      </c>
      <c r="AI12" s="103">
        <v>0</v>
      </c>
      <c r="AJ12" s="103">
        <f>SUM(AK12:AS12)</f>
        <v>703</v>
      </c>
      <c r="AK12" s="103">
        <v>493</v>
      </c>
      <c r="AL12" s="103">
        <v>0</v>
      </c>
      <c r="AM12" s="103">
        <v>210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13</v>
      </c>
      <c r="B13" s="113" t="s">
        <v>266</v>
      </c>
      <c r="C13" s="101" t="s">
        <v>267</v>
      </c>
      <c r="D13" s="103">
        <f>SUM(E13,+H13,+K13)</f>
        <v>47788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47788</v>
      </c>
      <c r="L13" s="103">
        <v>23083</v>
      </c>
      <c r="M13" s="103">
        <v>24705</v>
      </c>
      <c r="N13" s="103">
        <f>SUM(O13,+V13,+AC13)</f>
        <v>47788</v>
      </c>
      <c r="O13" s="103">
        <f>SUM(P13:U13)</f>
        <v>23083</v>
      </c>
      <c r="P13" s="103">
        <v>23083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24705</v>
      </c>
      <c r="W13" s="103">
        <v>24705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1659</v>
      </c>
      <c r="AG13" s="103">
        <v>1659</v>
      </c>
      <c r="AH13" s="103">
        <v>0</v>
      </c>
      <c r="AI13" s="103">
        <v>0</v>
      </c>
      <c r="AJ13" s="103">
        <f>SUM(AK13:AS13)</f>
        <v>1659</v>
      </c>
      <c r="AK13" s="103">
        <v>0</v>
      </c>
      <c r="AL13" s="103">
        <v>0</v>
      </c>
      <c r="AM13" s="103">
        <v>1414</v>
      </c>
      <c r="AN13" s="103">
        <v>245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13</v>
      </c>
      <c r="B14" s="113" t="s">
        <v>268</v>
      </c>
      <c r="C14" s="101" t="s">
        <v>269</v>
      </c>
      <c r="D14" s="103">
        <f>SUM(E14,+H14,+K14)</f>
        <v>23510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23510</v>
      </c>
      <c r="L14" s="103">
        <v>16668</v>
      </c>
      <c r="M14" s="103">
        <v>6842</v>
      </c>
      <c r="N14" s="103">
        <f>SUM(O14,+V14,+AC14)</f>
        <v>23510</v>
      </c>
      <c r="O14" s="103">
        <f>SUM(P14:U14)</f>
        <v>16668</v>
      </c>
      <c r="P14" s="103">
        <v>16668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6842</v>
      </c>
      <c r="W14" s="103">
        <v>6842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890</v>
      </c>
      <c r="AG14" s="103">
        <v>890</v>
      </c>
      <c r="AH14" s="103">
        <v>0</v>
      </c>
      <c r="AI14" s="103">
        <v>0</v>
      </c>
      <c r="AJ14" s="103">
        <f>SUM(AK14:AS14)</f>
        <v>890</v>
      </c>
      <c r="AK14" s="103">
        <v>0</v>
      </c>
      <c r="AL14" s="103">
        <v>0</v>
      </c>
      <c r="AM14" s="103">
        <v>333</v>
      </c>
      <c r="AN14" s="103">
        <v>557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13</v>
      </c>
      <c r="B15" s="113" t="s">
        <v>270</v>
      </c>
      <c r="C15" s="101" t="s">
        <v>271</v>
      </c>
      <c r="D15" s="103">
        <f>SUM(E15,+H15,+K15)</f>
        <v>26524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26524</v>
      </c>
      <c r="L15" s="103">
        <v>13742</v>
      </c>
      <c r="M15" s="103">
        <v>12782</v>
      </c>
      <c r="N15" s="103">
        <f>SUM(O15,+V15,+AC15)</f>
        <v>26524</v>
      </c>
      <c r="O15" s="103">
        <f>SUM(P15:U15)</f>
        <v>13742</v>
      </c>
      <c r="P15" s="103">
        <v>13742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12782</v>
      </c>
      <c r="W15" s="103">
        <v>12782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113</v>
      </c>
      <c r="AG15" s="103">
        <v>113</v>
      </c>
      <c r="AH15" s="103">
        <v>0</v>
      </c>
      <c r="AI15" s="103">
        <v>0</v>
      </c>
      <c r="AJ15" s="103">
        <f>SUM(AK15:AS15)</f>
        <v>1500</v>
      </c>
      <c r="AK15" s="103">
        <v>1387</v>
      </c>
      <c r="AL15" s="103">
        <v>0</v>
      </c>
      <c r="AM15" s="103">
        <v>68</v>
      </c>
      <c r="AN15" s="103">
        <v>0</v>
      </c>
      <c r="AO15" s="103">
        <v>0</v>
      </c>
      <c r="AP15" s="103">
        <v>0</v>
      </c>
      <c r="AQ15" s="103">
        <v>45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45</v>
      </c>
      <c r="BA15" s="103">
        <v>45</v>
      </c>
      <c r="BB15" s="103">
        <v>0</v>
      </c>
      <c r="BC15" s="103">
        <v>0</v>
      </c>
    </row>
    <row r="16" spans="1:55" s="105" customFormat="1" ht="13.5" customHeight="1">
      <c r="A16" s="115" t="s">
        <v>13</v>
      </c>
      <c r="B16" s="113" t="s">
        <v>272</v>
      </c>
      <c r="C16" s="101" t="s">
        <v>273</v>
      </c>
      <c r="D16" s="103">
        <f>SUM(E16,+H16,+K16)</f>
        <v>21498</v>
      </c>
      <c r="E16" s="103">
        <f>SUM(F16:G16)</f>
        <v>0</v>
      </c>
      <c r="F16" s="103">
        <v>0</v>
      </c>
      <c r="G16" s="103">
        <v>0</v>
      </c>
      <c r="H16" s="103">
        <f>SUM(I16:J16)</f>
        <v>13468</v>
      </c>
      <c r="I16" s="103">
        <v>10136</v>
      </c>
      <c r="J16" s="103">
        <v>3332</v>
      </c>
      <c r="K16" s="103">
        <f>SUM(L16:M16)</f>
        <v>8030</v>
      </c>
      <c r="L16" s="103">
        <v>0</v>
      </c>
      <c r="M16" s="103">
        <v>8030</v>
      </c>
      <c r="N16" s="103">
        <f>SUM(O16,+V16,+AC16)</f>
        <v>21562</v>
      </c>
      <c r="O16" s="103">
        <f>SUM(P16:U16)</f>
        <v>10136</v>
      </c>
      <c r="P16" s="103">
        <v>10136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11362</v>
      </c>
      <c r="W16" s="103">
        <v>11362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64</v>
      </c>
      <c r="AD16" s="103">
        <v>64</v>
      </c>
      <c r="AE16" s="103">
        <v>0</v>
      </c>
      <c r="AF16" s="103">
        <f>SUM(AG16:AI16)</f>
        <v>257</v>
      </c>
      <c r="AG16" s="103">
        <v>257</v>
      </c>
      <c r="AH16" s="103">
        <v>0</v>
      </c>
      <c r="AI16" s="103">
        <v>0</v>
      </c>
      <c r="AJ16" s="103">
        <f>SUM(AK16:AS16)</f>
        <v>290</v>
      </c>
      <c r="AK16" s="103">
        <v>0</v>
      </c>
      <c r="AL16" s="103">
        <v>33</v>
      </c>
      <c r="AM16" s="103">
        <v>257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33</v>
      </c>
      <c r="BA16" s="103">
        <v>33</v>
      </c>
      <c r="BB16" s="103">
        <v>0</v>
      </c>
      <c r="BC16" s="103">
        <v>0</v>
      </c>
    </row>
    <row r="17" spans="1:55" s="105" customFormat="1" ht="13.5" customHeight="1">
      <c r="A17" s="115" t="s">
        <v>13</v>
      </c>
      <c r="B17" s="113" t="s">
        <v>274</v>
      </c>
      <c r="C17" s="101" t="s">
        <v>275</v>
      </c>
      <c r="D17" s="103">
        <f>SUM(E17,+H17,+K17)</f>
        <v>19303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19303</v>
      </c>
      <c r="L17" s="103">
        <v>7169</v>
      </c>
      <c r="M17" s="103">
        <v>12134</v>
      </c>
      <c r="N17" s="103">
        <f>SUM(O17,+V17,+AC17)</f>
        <v>19303</v>
      </c>
      <c r="O17" s="103">
        <f>SUM(P17:U17)</f>
        <v>7169</v>
      </c>
      <c r="P17" s="103">
        <v>7169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12134</v>
      </c>
      <c r="W17" s="103">
        <v>12134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165</v>
      </c>
      <c r="AG17" s="103">
        <v>165</v>
      </c>
      <c r="AH17" s="103">
        <v>0</v>
      </c>
      <c r="AI17" s="103">
        <v>0</v>
      </c>
      <c r="AJ17" s="103">
        <f>SUM(AK17:AS17)</f>
        <v>827</v>
      </c>
      <c r="AK17" s="103">
        <v>0</v>
      </c>
      <c r="AL17" s="103">
        <v>662</v>
      </c>
      <c r="AM17" s="103">
        <v>5</v>
      </c>
      <c r="AN17" s="103">
        <v>43</v>
      </c>
      <c r="AO17" s="103">
        <v>0</v>
      </c>
      <c r="AP17" s="103">
        <v>0</v>
      </c>
      <c r="AQ17" s="103">
        <v>117</v>
      </c>
      <c r="AR17" s="103">
        <v>0</v>
      </c>
      <c r="AS17" s="103">
        <v>0</v>
      </c>
      <c r="AT17" s="103">
        <f>SUM(AU17:AY17)</f>
        <v>1</v>
      </c>
      <c r="AU17" s="103">
        <v>0</v>
      </c>
      <c r="AV17" s="103">
        <v>0</v>
      </c>
      <c r="AW17" s="103">
        <v>1</v>
      </c>
      <c r="AX17" s="103">
        <v>0</v>
      </c>
      <c r="AY17" s="103">
        <v>0</v>
      </c>
      <c r="AZ17" s="103">
        <f>SUM(BA17:BC17)</f>
        <v>117</v>
      </c>
      <c r="BA17" s="103">
        <v>117</v>
      </c>
      <c r="BB17" s="103">
        <v>0</v>
      </c>
      <c r="BC17" s="103">
        <v>0</v>
      </c>
    </row>
    <row r="18" spans="1:55" s="105" customFormat="1" ht="13.5" customHeight="1">
      <c r="A18" s="115" t="s">
        <v>13</v>
      </c>
      <c r="B18" s="113" t="s">
        <v>276</v>
      </c>
      <c r="C18" s="101" t="s">
        <v>277</v>
      </c>
      <c r="D18" s="103">
        <f>SUM(E18,+H18,+K18)</f>
        <v>2522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2522</v>
      </c>
      <c r="L18" s="103">
        <v>936</v>
      </c>
      <c r="M18" s="103">
        <v>1586</v>
      </c>
      <c r="N18" s="103">
        <f>SUM(O18,+V18,+AC18)</f>
        <v>2522</v>
      </c>
      <c r="O18" s="103">
        <f>SUM(P18:U18)</f>
        <v>936</v>
      </c>
      <c r="P18" s="103">
        <v>936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1586</v>
      </c>
      <c r="W18" s="103">
        <v>1586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22</v>
      </c>
      <c r="AG18" s="103">
        <v>22</v>
      </c>
      <c r="AH18" s="103">
        <v>0</v>
      </c>
      <c r="AI18" s="103">
        <v>0</v>
      </c>
      <c r="AJ18" s="103">
        <f>SUM(AK18:AS18)</f>
        <v>108</v>
      </c>
      <c r="AK18" s="103">
        <v>0</v>
      </c>
      <c r="AL18" s="103">
        <v>86</v>
      </c>
      <c r="AM18" s="103">
        <v>1</v>
      </c>
      <c r="AN18" s="103">
        <v>6</v>
      </c>
      <c r="AO18" s="103">
        <v>0</v>
      </c>
      <c r="AP18" s="103">
        <v>0</v>
      </c>
      <c r="AQ18" s="103">
        <v>15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15</v>
      </c>
      <c r="BA18" s="103">
        <v>15</v>
      </c>
      <c r="BB18" s="103">
        <v>0</v>
      </c>
      <c r="BC18" s="103">
        <v>0</v>
      </c>
    </row>
    <row r="19" spans="1:55" s="105" customFormat="1" ht="13.5" customHeight="1">
      <c r="A19" s="115" t="s">
        <v>13</v>
      </c>
      <c r="B19" s="113" t="s">
        <v>278</v>
      </c>
      <c r="C19" s="101" t="s">
        <v>279</v>
      </c>
      <c r="D19" s="103">
        <f>SUM(E19,+H19,+K19)</f>
        <v>6468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6468</v>
      </c>
      <c r="L19" s="103">
        <v>2131</v>
      </c>
      <c r="M19" s="103">
        <v>4337</v>
      </c>
      <c r="N19" s="103">
        <f>SUM(O19,+V19,+AC19)</f>
        <v>6468</v>
      </c>
      <c r="O19" s="103">
        <f>SUM(P19:U19)</f>
        <v>2131</v>
      </c>
      <c r="P19" s="103">
        <v>2131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4337</v>
      </c>
      <c r="W19" s="103">
        <v>4337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56</v>
      </c>
      <c r="AG19" s="103">
        <v>56</v>
      </c>
      <c r="AH19" s="103">
        <v>0</v>
      </c>
      <c r="AI19" s="103">
        <v>0</v>
      </c>
      <c r="AJ19" s="103">
        <f>SUM(AK19:AS19)</f>
        <v>278</v>
      </c>
      <c r="AK19" s="103">
        <v>0</v>
      </c>
      <c r="AL19" s="103">
        <v>222</v>
      </c>
      <c r="AM19" s="103">
        <v>2</v>
      </c>
      <c r="AN19" s="103">
        <v>15</v>
      </c>
      <c r="AO19" s="103">
        <v>0</v>
      </c>
      <c r="AP19" s="103">
        <v>0</v>
      </c>
      <c r="AQ19" s="103">
        <v>39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39</v>
      </c>
      <c r="BA19" s="103">
        <v>39</v>
      </c>
      <c r="BB19" s="103">
        <v>0</v>
      </c>
      <c r="BC19" s="103">
        <v>0</v>
      </c>
    </row>
    <row r="20" spans="1:55" s="105" customFormat="1" ht="13.5" customHeight="1">
      <c r="A20" s="115" t="s">
        <v>13</v>
      </c>
      <c r="B20" s="113" t="s">
        <v>280</v>
      </c>
      <c r="C20" s="101" t="s">
        <v>281</v>
      </c>
      <c r="D20" s="103">
        <f>SUM(E20,+H20,+K20)</f>
        <v>6334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6334</v>
      </c>
      <c r="L20" s="103">
        <v>416</v>
      </c>
      <c r="M20" s="103">
        <v>5918</v>
      </c>
      <c r="N20" s="103">
        <f>SUM(O20,+V20,+AC20)</f>
        <v>6334</v>
      </c>
      <c r="O20" s="103">
        <f>SUM(P20:U20)</f>
        <v>416</v>
      </c>
      <c r="P20" s="103">
        <v>416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5918</v>
      </c>
      <c r="W20" s="103">
        <v>5918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53</v>
      </c>
      <c r="AG20" s="103">
        <v>53</v>
      </c>
      <c r="AH20" s="103">
        <v>0</v>
      </c>
      <c r="AI20" s="103">
        <v>0</v>
      </c>
      <c r="AJ20" s="103">
        <f>SUM(AK20:AS20)</f>
        <v>270</v>
      </c>
      <c r="AK20" s="103">
        <v>0</v>
      </c>
      <c r="AL20" s="103">
        <v>217</v>
      </c>
      <c r="AM20" s="103">
        <v>1</v>
      </c>
      <c r="AN20" s="103">
        <v>14</v>
      </c>
      <c r="AO20" s="103">
        <v>0</v>
      </c>
      <c r="AP20" s="103">
        <v>0</v>
      </c>
      <c r="AQ20" s="103">
        <v>38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38</v>
      </c>
      <c r="BA20" s="103">
        <v>38</v>
      </c>
      <c r="BB20" s="103">
        <v>0</v>
      </c>
      <c r="BC20" s="103">
        <v>0</v>
      </c>
    </row>
    <row r="21" spans="1:55" s="105" customFormat="1" ht="13.5" customHeight="1">
      <c r="A21" s="115" t="s">
        <v>13</v>
      </c>
      <c r="B21" s="113" t="s">
        <v>282</v>
      </c>
      <c r="C21" s="101" t="s">
        <v>283</v>
      </c>
      <c r="D21" s="103">
        <f>SUM(E21,+H21,+K21)</f>
        <v>16747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16747</v>
      </c>
      <c r="L21" s="103">
        <v>6001</v>
      </c>
      <c r="M21" s="103">
        <v>10746</v>
      </c>
      <c r="N21" s="103">
        <f>SUM(O21,+V21,+AC21)</f>
        <v>16747</v>
      </c>
      <c r="O21" s="103">
        <f>SUM(P21:U21)</f>
        <v>6001</v>
      </c>
      <c r="P21" s="103">
        <v>6001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10746</v>
      </c>
      <c r="W21" s="103">
        <v>10746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143</v>
      </c>
      <c r="AG21" s="103">
        <v>143</v>
      </c>
      <c r="AH21" s="103">
        <v>0</v>
      </c>
      <c r="AI21" s="103">
        <v>0</v>
      </c>
      <c r="AJ21" s="103">
        <f>SUM(AK21:AS21)</f>
        <v>717</v>
      </c>
      <c r="AK21" s="103">
        <v>0</v>
      </c>
      <c r="AL21" s="103">
        <v>574</v>
      </c>
      <c r="AM21" s="103">
        <v>4</v>
      </c>
      <c r="AN21" s="103">
        <v>37</v>
      </c>
      <c r="AO21" s="103">
        <v>0</v>
      </c>
      <c r="AP21" s="103">
        <v>0</v>
      </c>
      <c r="AQ21" s="103">
        <v>102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102</v>
      </c>
      <c r="BA21" s="103">
        <v>102</v>
      </c>
      <c r="BB21" s="103">
        <v>0</v>
      </c>
      <c r="BC21" s="103">
        <v>0</v>
      </c>
    </row>
    <row r="22" spans="1:55" s="105" customFormat="1" ht="13.5" customHeight="1">
      <c r="A22" s="115" t="s">
        <v>13</v>
      </c>
      <c r="B22" s="113" t="s">
        <v>284</v>
      </c>
      <c r="C22" s="101" t="s">
        <v>285</v>
      </c>
      <c r="D22" s="103">
        <f>SUM(E22,+H22,+K22)</f>
        <v>3288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3288</v>
      </c>
      <c r="L22" s="103">
        <v>1857</v>
      </c>
      <c r="M22" s="103">
        <v>1431</v>
      </c>
      <c r="N22" s="103">
        <f>SUM(O22,+V22,+AC22)</f>
        <v>3288</v>
      </c>
      <c r="O22" s="103">
        <f>SUM(P22:U22)</f>
        <v>1857</v>
      </c>
      <c r="P22" s="103">
        <v>1857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1431</v>
      </c>
      <c r="W22" s="103">
        <v>1431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19</v>
      </c>
      <c r="AG22" s="103">
        <v>19</v>
      </c>
      <c r="AH22" s="103">
        <v>0</v>
      </c>
      <c r="AI22" s="103">
        <v>0</v>
      </c>
      <c r="AJ22" s="103">
        <f>SUM(AK22:AS22)</f>
        <v>117</v>
      </c>
      <c r="AK22" s="103">
        <v>56</v>
      </c>
      <c r="AL22" s="103">
        <v>42</v>
      </c>
      <c r="AM22" s="103">
        <v>15</v>
      </c>
      <c r="AN22" s="103">
        <v>0</v>
      </c>
      <c r="AO22" s="103">
        <v>0</v>
      </c>
      <c r="AP22" s="103">
        <v>0</v>
      </c>
      <c r="AQ22" s="103">
        <v>3</v>
      </c>
      <c r="AR22" s="103">
        <v>0</v>
      </c>
      <c r="AS22" s="103">
        <v>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3</v>
      </c>
      <c r="BA22" s="103">
        <v>3</v>
      </c>
      <c r="BB22" s="103">
        <v>0</v>
      </c>
      <c r="BC22" s="103">
        <v>0</v>
      </c>
    </row>
    <row r="23" spans="1:55" s="105" customFormat="1" ht="13.5" customHeight="1">
      <c r="A23" s="115" t="s">
        <v>13</v>
      </c>
      <c r="B23" s="113" t="s">
        <v>286</v>
      </c>
      <c r="C23" s="101" t="s">
        <v>287</v>
      </c>
      <c r="D23" s="103">
        <f>SUM(E23,+H23,+K23)</f>
        <v>15893</v>
      </c>
      <c r="E23" s="103">
        <f>SUM(F23:G23)</f>
        <v>0</v>
      </c>
      <c r="F23" s="103">
        <v>0</v>
      </c>
      <c r="G23" s="103">
        <v>0</v>
      </c>
      <c r="H23" s="103">
        <f>SUM(I23:J23)</f>
        <v>193</v>
      </c>
      <c r="I23" s="103">
        <v>0</v>
      </c>
      <c r="J23" s="103">
        <v>193</v>
      </c>
      <c r="K23" s="103">
        <f>SUM(L23:M23)</f>
        <v>15700</v>
      </c>
      <c r="L23" s="103">
        <v>15430</v>
      </c>
      <c r="M23" s="103">
        <v>270</v>
      </c>
      <c r="N23" s="103">
        <f>SUM(O23,+V23,+AC23)</f>
        <v>15893</v>
      </c>
      <c r="O23" s="103">
        <f>SUM(P23:U23)</f>
        <v>15430</v>
      </c>
      <c r="P23" s="103">
        <v>15430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463</v>
      </c>
      <c r="W23" s="103">
        <v>270</v>
      </c>
      <c r="X23" s="103">
        <v>193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92</v>
      </c>
      <c r="AG23" s="103">
        <v>92</v>
      </c>
      <c r="AH23" s="103">
        <v>0</v>
      </c>
      <c r="AI23" s="103">
        <v>0</v>
      </c>
      <c r="AJ23" s="103">
        <f>SUM(AK23:AS23)</f>
        <v>326</v>
      </c>
      <c r="AK23" s="103">
        <v>234</v>
      </c>
      <c r="AL23" s="103">
        <v>0</v>
      </c>
      <c r="AM23" s="103">
        <v>92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19</v>
      </c>
      <c r="BA23" s="103">
        <v>0</v>
      </c>
      <c r="BB23" s="103">
        <v>19</v>
      </c>
      <c r="BC23" s="103">
        <v>0</v>
      </c>
    </row>
    <row r="24" spans="1:55" s="105" customFormat="1" ht="13.5" customHeight="1">
      <c r="A24" s="115" t="s">
        <v>13</v>
      </c>
      <c r="B24" s="113" t="s">
        <v>288</v>
      </c>
      <c r="C24" s="101" t="s">
        <v>289</v>
      </c>
      <c r="D24" s="103">
        <f>SUM(E24,+H24,+K24)</f>
        <v>7820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7820</v>
      </c>
      <c r="L24" s="103">
        <v>4879</v>
      </c>
      <c r="M24" s="103">
        <v>2941</v>
      </c>
      <c r="N24" s="103">
        <f>SUM(O24,+V24,+AC24)</f>
        <v>7820</v>
      </c>
      <c r="O24" s="103">
        <f>SUM(P24:U24)</f>
        <v>4879</v>
      </c>
      <c r="P24" s="103">
        <v>4879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2941</v>
      </c>
      <c r="W24" s="103">
        <v>2941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228</v>
      </c>
      <c r="AG24" s="103">
        <v>228</v>
      </c>
      <c r="AH24" s="103">
        <v>0</v>
      </c>
      <c r="AI24" s="103">
        <v>0</v>
      </c>
      <c r="AJ24" s="103">
        <f>SUM(AK24:AS24)</f>
        <v>228</v>
      </c>
      <c r="AK24" s="103">
        <v>0</v>
      </c>
      <c r="AL24" s="103">
        <v>0</v>
      </c>
      <c r="AM24" s="103">
        <v>17</v>
      </c>
      <c r="AN24" s="103">
        <v>211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13</v>
      </c>
      <c r="B25" s="113" t="s">
        <v>290</v>
      </c>
      <c r="C25" s="101" t="s">
        <v>291</v>
      </c>
      <c r="D25" s="103">
        <f>SUM(E25,+H25,+K25)</f>
        <v>2607</v>
      </c>
      <c r="E25" s="103">
        <f>SUM(F25:G25)</f>
        <v>0</v>
      </c>
      <c r="F25" s="103">
        <v>0</v>
      </c>
      <c r="G25" s="103">
        <v>0</v>
      </c>
      <c r="H25" s="103">
        <f>SUM(I25:J25)</f>
        <v>93</v>
      </c>
      <c r="I25" s="103">
        <v>0</v>
      </c>
      <c r="J25" s="103">
        <v>93</v>
      </c>
      <c r="K25" s="103">
        <f>SUM(L25:M25)</f>
        <v>2514</v>
      </c>
      <c r="L25" s="103">
        <v>1504</v>
      </c>
      <c r="M25" s="103">
        <v>1010</v>
      </c>
      <c r="N25" s="103">
        <f>SUM(O25,+V25,+AC25)</f>
        <v>2607</v>
      </c>
      <c r="O25" s="103">
        <f>SUM(P25:U25)</f>
        <v>1504</v>
      </c>
      <c r="P25" s="103">
        <v>1504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1103</v>
      </c>
      <c r="W25" s="103">
        <v>1010</v>
      </c>
      <c r="X25" s="103">
        <v>93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73</v>
      </c>
      <c r="AG25" s="103">
        <v>73</v>
      </c>
      <c r="AH25" s="103">
        <v>0</v>
      </c>
      <c r="AI25" s="103">
        <v>0</v>
      </c>
      <c r="AJ25" s="103">
        <f>SUM(AK25:AS25)</f>
        <v>73</v>
      </c>
      <c r="AK25" s="103">
        <v>0</v>
      </c>
      <c r="AL25" s="103">
        <v>0</v>
      </c>
      <c r="AM25" s="103">
        <v>5</v>
      </c>
      <c r="AN25" s="103">
        <v>68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19</v>
      </c>
      <c r="BA25" s="103">
        <v>0</v>
      </c>
      <c r="BB25" s="103">
        <v>19</v>
      </c>
      <c r="BC25" s="103">
        <v>0</v>
      </c>
    </row>
    <row r="26" spans="1:55" s="105" customFormat="1" ht="13.5" customHeight="1">
      <c r="A26" s="115" t="s">
        <v>13</v>
      </c>
      <c r="B26" s="113" t="s">
        <v>292</v>
      </c>
      <c r="C26" s="101" t="s">
        <v>293</v>
      </c>
      <c r="D26" s="103">
        <f>SUM(E26,+H26,+K26)</f>
        <v>20074</v>
      </c>
      <c r="E26" s="103">
        <f>SUM(F26:G26)</f>
        <v>0</v>
      </c>
      <c r="F26" s="103">
        <v>0</v>
      </c>
      <c r="G26" s="103">
        <v>0</v>
      </c>
      <c r="H26" s="103">
        <f>SUM(I26:J26)</f>
        <v>2080</v>
      </c>
      <c r="I26" s="103">
        <v>0</v>
      </c>
      <c r="J26" s="103">
        <v>2080</v>
      </c>
      <c r="K26" s="103">
        <f>SUM(L26:M26)</f>
        <v>17994</v>
      </c>
      <c r="L26" s="103">
        <v>12041</v>
      </c>
      <c r="M26" s="103">
        <v>5953</v>
      </c>
      <c r="N26" s="103">
        <f>SUM(O26,+V26,+AC26)</f>
        <v>20074</v>
      </c>
      <c r="O26" s="103">
        <f>SUM(P26:U26)</f>
        <v>12041</v>
      </c>
      <c r="P26" s="103">
        <v>12041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8033</v>
      </c>
      <c r="W26" s="103">
        <v>5953</v>
      </c>
      <c r="X26" s="103">
        <v>2080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525</v>
      </c>
      <c r="AG26" s="103">
        <v>525</v>
      </c>
      <c r="AH26" s="103">
        <v>0</v>
      </c>
      <c r="AI26" s="103">
        <v>0</v>
      </c>
      <c r="AJ26" s="103">
        <f>SUM(AK26:AS26)</f>
        <v>525</v>
      </c>
      <c r="AK26" s="103">
        <v>0</v>
      </c>
      <c r="AL26" s="103">
        <v>0</v>
      </c>
      <c r="AM26" s="103">
        <v>39</v>
      </c>
      <c r="AN26" s="103">
        <v>486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44</v>
      </c>
      <c r="BA26" s="103">
        <v>0</v>
      </c>
      <c r="BB26" s="103">
        <v>44</v>
      </c>
      <c r="BC26" s="103">
        <v>0</v>
      </c>
    </row>
    <row r="27" spans="1:55" s="105" customFormat="1" ht="13.5" customHeight="1">
      <c r="A27" s="115" t="s">
        <v>13</v>
      </c>
      <c r="B27" s="113" t="s">
        <v>294</v>
      </c>
      <c r="C27" s="101" t="s">
        <v>295</v>
      </c>
      <c r="D27" s="103">
        <f>SUM(E27,+H27,+K27)</f>
        <v>7993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7993</v>
      </c>
      <c r="L27" s="103">
        <v>4236</v>
      </c>
      <c r="M27" s="103">
        <v>3757</v>
      </c>
      <c r="N27" s="103">
        <f>SUM(O27,+V27,+AC27)</f>
        <v>8013</v>
      </c>
      <c r="O27" s="103">
        <f>SUM(P27:U27)</f>
        <v>4236</v>
      </c>
      <c r="P27" s="103">
        <v>4236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3757</v>
      </c>
      <c r="W27" s="103">
        <v>3757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20</v>
      </c>
      <c r="AD27" s="103">
        <v>20</v>
      </c>
      <c r="AE27" s="103">
        <v>0</v>
      </c>
      <c r="AF27" s="103">
        <f>SUM(AG27:AI27)</f>
        <v>42</v>
      </c>
      <c r="AG27" s="103">
        <v>42</v>
      </c>
      <c r="AH27" s="103">
        <v>0</v>
      </c>
      <c r="AI27" s="103">
        <v>0</v>
      </c>
      <c r="AJ27" s="103">
        <f>SUM(AK27:AS27)</f>
        <v>42</v>
      </c>
      <c r="AK27" s="103">
        <v>0</v>
      </c>
      <c r="AL27" s="103">
        <v>0</v>
      </c>
      <c r="AM27" s="103">
        <v>42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229</v>
      </c>
      <c r="BA27" s="103">
        <v>229</v>
      </c>
      <c r="BB27" s="103">
        <v>0</v>
      </c>
      <c r="BC27" s="103">
        <v>0</v>
      </c>
    </row>
    <row r="28" spans="1:55" s="105" customFormat="1" ht="13.5" customHeight="1">
      <c r="A28" s="115"/>
      <c r="B28" s="113"/>
      <c r="C28" s="101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</row>
    <row r="29" spans="1:55" s="105" customFormat="1" ht="13.5" customHeight="1">
      <c r="A29" s="115"/>
      <c r="B29" s="113"/>
      <c r="C29" s="10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</row>
    <row r="30" spans="1:55" s="105" customFormat="1" ht="13.5" customHeight="1">
      <c r="A30" s="115"/>
      <c r="B30" s="113"/>
      <c r="C30" s="10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</row>
    <row r="31" spans="1:55" s="105" customFormat="1" ht="13.5" customHeight="1">
      <c r="A31" s="115"/>
      <c r="B31" s="113"/>
      <c r="C31" s="10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</row>
    <row r="32" spans="1:55" s="105" customFormat="1" ht="13.5" customHeight="1">
      <c r="A32" s="115"/>
      <c r="B32" s="113"/>
      <c r="C32" s="101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27">
    <sortCondition ref="A8:A27"/>
    <sortCondition ref="B8:B27"/>
    <sortCondition ref="C8:C2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26" man="1"/>
    <brk id="31" min="1" max="26" man="1"/>
    <brk id="45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41000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41201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41202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41203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41204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41205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41206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41207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41208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41209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41210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41327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41341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41345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41346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41387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41401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41423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41424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41425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41441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>
        <f>+水洗化人口等!B28</f>
        <v>0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>
        <f>+水洗化人口等!B29</f>
        <v>0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>
        <f>+水洗化人口等!B30</f>
        <v>0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>
        <f>+水洗化人口等!B31</f>
        <v>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>
        <f>+水洗化人口等!B32</f>
        <v>0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2022-01-11T05:51:20Z</dcterms:modified>
</cp:coreProperties>
</file>