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8愛媛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市町村分担金内訳!$A$6:$DU$12</definedName>
    <definedName name="_xlnm._FilterDatabase" localSheetId="4" hidden="1">組合分担金内訳!$A$6:$BE$26</definedName>
    <definedName name="_xlnm._FilterDatabase" localSheetId="3" hidden="1">'廃棄物事業経費（歳出）'!$A$6:$CI$32</definedName>
    <definedName name="_xlnm._FilterDatabase" localSheetId="2" hidden="1">'廃棄物事業経費（歳入）'!$A$6:$AE$32</definedName>
    <definedName name="_xlnm._FilterDatabase" localSheetId="0" hidden="1">'廃棄物事業経費（市町村）'!$A$6:$DJ$26</definedName>
    <definedName name="_xlnm._FilterDatabase" localSheetId="1" hidden="1">'廃棄物事業経費（組合）'!$A$6:$DJ$12</definedName>
    <definedName name="_xlnm.Print_Area" localSheetId="6">経費集計!$A$1:$M$33</definedName>
    <definedName name="_xlnm.Print_Area" localSheetId="5">市町村分担金内訳!$2:$13</definedName>
    <definedName name="_xlnm.Print_Area" localSheetId="4">組合分担金内訳!$2:$27</definedName>
    <definedName name="_xlnm.Print_Area" localSheetId="3">'廃棄物事業経費（歳出）'!$2:$33</definedName>
    <definedName name="_xlnm.Print_Area" localSheetId="2">'廃棄物事業経費（歳入）'!$2:$33</definedName>
    <definedName name="_xlnm.Print_Area" localSheetId="0">'廃棄物事業経費（市町村）'!$2:$27</definedName>
    <definedName name="_xlnm.Print_Area" localSheetId="1">'廃棄物事業経費（組合）'!$2:$13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D8" i="6"/>
  <c r="D9" i="6"/>
  <c r="D10" i="6"/>
  <c r="D11" i="6"/>
  <c r="D12" i="6"/>
  <c r="D1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I12" i="5"/>
  <c r="I13" i="5"/>
  <c r="I18" i="5"/>
  <c r="I19" i="5"/>
  <c r="I24" i="5"/>
  <c r="I25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G8" i="5"/>
  <c r="I8" i="5" s="1"/>
  <c r="G9" i="5"/>
  <c r="I9" i="5" s="1"/>
  <c r="G10" i="5"/>
  <c r="I10" i="5" s="1"/>
  <c r="G11" i="5"/>
  <c r="I11" i="5" s="1"/>
  <c r="G12" i="5"/>
  <c r="G13" i="5"/>
  <c r="G14" i="5"/>
  <c r="I14" i="5" s="1"/>
  <c r="G15" i="5"/>
  <c r="I15" i="5" s="1"/>
  <c r="G16" i="5"/>
  <c r="I16" i="5" s="1"/>
  <c r="G17" i="5"/>
  <c r="I17" i="5" s="1"/>
  <c r="G18" i="5"/>
  <c r="G19" i="5"/>
  <c r="G20" i="5"/>
  <c r="I20" i="5" s="1"/>
  <c r="G21" i="5"/>
  <c r="I21" i="5" s="1"/>
  <c r="G22" i="5"/>
  <c r="I22" i="5" s="1"/>
  <c r="G23" i="5"/>
  <c r="I23" i="5" s="1"/>
  <c r="G24" i="5"/>
  <c r="G25" i="5"/>
  <c r="G26" i="5"/>
  <c r="I26" i="5" s="1"/>
  <c r="G27" i="5"/>
  <c r="I27" i="5" s="1"/>
  <c r="F12" i="5"/>
  <c r="F13" i="5"/>
  <c r="F18" i="5"/>
  <c r="F19" i="5"/>
  <c r="F24" i="5"/>
  <c r="F25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D8" i="5"/>
  <c r="F8" i="5" s="1"/>
  <c r="D9" i="5"/>
  <c r="F9" i="5" s="1"/>
  <c r="D10" i="5"/>
  <c r="F10" i="5" s="1"/>
  <c r="D11" i="5"/>
  <c r="F11" i="5" s="1"/>
  <c r="D12" i="5"/>
  <c r="D13" i="5"/>
  <c r="D14" i="5"/>
  <c r="F14" i="5" s="1"/>
  <c r="D15" i="5"/>
  <c r="F15" i="5" s="1"/>
  <c r="D16" i="5"/>
  <c r="F16" i="5" s="1"/>
  <c r="D17" i="5"/>
  <c r="F17" i="5" s="1"/>
  <c r="D18" i="5"/>
  <c r="D19" i="5"/>
  <c r="D20" i="5"/>
  <c r="F20" i="5" s="1"/>
  <c r="D21" i="5"/>
  <c r="F21" i="5" s="1"/>
  <c r="D22" i="5"/>
  <c r="F22" i="5" s="1"/>
  <c r="D23" i="5"/>
  <c r="F23" i="5" s="1"/>
  <c r="D24" i="5"/>
  <c r="D25" i="5"/>
  <c r="D26" i="5"/>
  <c r="F26" i="5" s="1"/>
  <c r="D27" i="5"/>
  <c r="F2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A15" i="4"/>
  <c r="CA2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V23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Q13" i="4"/>
  <c r="BQ19" i="4"/>
  <c r="BQ25" i="4"/>
  <c r="BQ3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I9" i="4"/>
  <c r="BI15" i="4"/>
  <c r="BI21" i="4"/>
  <c r="BI27" i="4"/>
  <c r="BI33" i="4"/>
  <c r="BH19" i="4"/>
  <c r="AY8" i="4"/>
  <c r="AY9" i="4"/>
  <c r="CA9" i="4" s="1"/>
  <c r="AY10" i="4"/>
  <c r="AY11" i="4"/>
  <c r="AY12" i="4"/>
  <c r="AY13" i="4"/>
  <c r="AY14" i="4"/>
  <c r="AY15" i="4"/>
  <c r="AY16" i="4"/>
  <c r="AY17" i="4"/>
  <c r="AY18" i="4"/>
  <c r="AY19" i="4"/>
  <c r="AY20" i="4"/>
  <c r="AY21" i="4"/>
  <c r="CA21" i="4" s="1"/>
  <c r="AY22" i="4"/>
  <c r="AY23" i="4"/>
  <c r="AY24" i="4"/>
  <c r="AY25" i="4"/>
  <c r="AY26" i="4"/>
  <c r="AY27" i="4"/>
  <c r="AY28" i="4"/>
  <c r="AY29" i="4"/>
  <c r="AY30" i="4"/>
  <c r="AY31" i="4"/>
  <c r="AY32" i="4"/>
  <c r="AY33" i="4"/>
  <c r="CA33" i="4" s="1"/>
  <c r="AT8" i="4"/>
  <c r="AN8" i="4" s="1"/>
  <c r="AT9" i="4"/>
  <c r="AT10" i="4"/>
  <c r="AT11" i="4"/>
  <c r="AT12" i="4"/>
  <c r="AT13" i="4"/>
  <c r="AN13" i="4" s="1"/>
  <c r="AT14" i="4"/>
  <c r="AT15" i="4"/>
  <c r="AT16" i="4"/>
  <c r="AT17" i="4"/>
  <c r="AT18" i="4"/>
  <c r="AT19" i="4"/>
  <c r="AN19" i="4" s="1"/>
  <c r="AT20" i="4"/>
  <c r="AT21" i="4"/>
  <c r="AT22" i="4"/>
  <c r="AT23" i="4"/>
  <c r="AT24" i="4"/>
  <c r="AT25" i="4"/>
  <c r="AN25" i="4" s="1"/>
  <c r="AT26" i="4"/>
  <c r="AT27" i="4"/>
  <c r="AT28" i="4"/>
  <c r="AT29" i="4"/>
  <c r="AT30" i="4"/>
  <c r="AT31" i="4"/>
  <c r="AN31" i="4" s="1"/>
  <c r="AT32" i="4"/>
  <c r="AT33" i="4"/>
  <c r="AO8" i="4"/>
  <c r="AO9" i="4"/>
  <c r="AO10" i="4"/>
  <c r="AO11" i="4"/>
  <c r="AN11" i="4" s="1"/>
  <c r="BG11" i="4" s="1"/>
  <c r="AO12" i="4"/>
  <c r="AN12" i="4" s="1"/>
  <c r="BG12" i="4" s="1"/>
  <c r="AO13" i="4"/>
  <c r="AO14" i="4"/>
  <c r="AO15" i="4"/>
  <c r="AO16" i="4"/>
  <c r="AO17" i="4"/>
  <c r="AN17" i="4" s="1"/>
  <c r="AO18" i="4"/>
  <c r="AN18" i="4" s="1"/>
  <c r="BG18" i="4" s="1"/>
  <c r="AO19" i="4"/>
  <c r="AO20" i="4"/>
  <c r="AO21" i="4"/>
  <c r="AO22" i="4"/>
  <c r="AO23" i="4"/>
  <c r="AN23" i="4" s="1"/>
  <c r="BG23" i="4" s="1"/>
  <c r="AO24" i="4"/>
  <c r="AN24" i="4" s="1"/>
  <c r="BG24" i="4" s="1"/>
  <c r="AO25" i="4"/>
  <c r="AO26" i="4"/>
  <c r="AO27" i="4"/>
  <c r="AO28" i="4"/>
  <c r="AO29" i="4"/>
  <c r="AN29" i="4" s="1"/>
  <c r="AO30" i="4"/>
  <c r="AN30" i="4" s="1"/>
  <c r="BG30" i="4" s="1"/>
  <c r="AO31" i="4"/>
  <c r="AO32" i="4"/>
  <c r="AO33" i="4"/>
  <c r="AN9" i="4"/>
  <c r="BG9" i="4" s="1"/>
  <c r="AN10" i="4"/>
  <c r="BG10" i="4" s="1"/>
  <c r="AN14" i="4"/>
  <c r="AN15" i="4"/>
  <c r="BG15" i="4" s="1"/>
  <c r="AN16" i="4"/>
  <c r="BG16" i="4" s="1"/>
  <c r="AN20" i="4"/>
  <c r="BG20" i="4" s="1"/>
  <c r="AN21" i="4"/>
  <c r="BG21" i="4" s="1"/>
  <c r="AN22" i="4"/>
  <c r="BG22" i="4" s="1"/>
  <c r="AN26" i="4"/>
  <c r="AN27" i="4"/>
  <c r="BG27" i="4" s="1"/>
  <c r="AN28" i="4"/>
  <c r="BG28" i="4" s="1"/>
  <c r="AN32" i="4"/>
  <c r="BG32" i="4" s="1"/>
  <c r="AN33" i="4"/>
  <c r="BG33" i="4" s="1"/>
  <c r="AG8" i="4"/>
  <c r="AF8" i="4" s="1"/>
  <c r="AG9" i="4"/>
  <c r="AG10" i="4"/>
  <c r="AG11" i="4"/>
  <c r="AG12" i="4"/>
  <c r="AG13" i="4"/>
  <c r="AF13" i="4" s="1"/>
  <c r="BH13" i="4" s="1"/>
  <c r="AG14" i="4"/>
  <c r="AF14" i="4" s="1"/>
  <c r="AG15" i="4"/>
  <c r="AG16" i="4"/>
  <c r="AG17" i="4"/>
  <c r="AG18" i="4"/>
  <c r="AG19" i="4"/>
  <c r="AF19" i="4" s="1"/>
  <c r="AG20" i="4"/>
  <c r="AF20" i="4" s="1"/>
  <c r="AG21" i="4"/>
  <c r="AG22" i="4"/>
  <c r="AG23" i="4"/>
  <c r="AG24" i="4"/>
  <c r="AG25" i="4"/>
  <c r="AF25" i="4" s="1"/>
  <c r="BH25" i="4" s="1"/>
  <c r="AG26" i="4"/>
  <c r="AF26" i="4" s="1"/>
  <c r="AG27" i="4"/>
  <c r="AG28" i="4"/>
  <c r="AG29" i="4"/>
  <c r="AG30" i="4"/>
  <c r="AG31" i="4"/>
  <c r="AF31" i="4" s="1"/>
  <c r="BH31" i="4" s="1"/>
  <c r="AG32" i="4"/>
  <c r="AF32" i="4" s="1"/>
  <c r="AG33" i="4"/>
  <c r="AF9" i="4"/>
  <c r="AF10" i="4"/>
  <c r="AF11" i="4"/>
  <c r="AF12" i="4"/>
  <c r="AF15" i="4"/>
  <c r="AF16" i="4"/>
  <c r="AF17" i="4"/>
  <c r="BG17" i="4" s="1"/>
  <c r="AF18" i="4"/>
  <c r="AF21" i="4"/>
  <c r="AF22" i="4"/>
  <c r="AF23" i="4"/>
  <c r="AF24" i="4"/>
  <c r="AF27" i="4"/>
  <c r="AF28" i="4"/>
  <c r="AF29" i="4"/>
  <c r="BG29" i="4" s="1"/>
  <c r="AF30" i="4"/>
  <c r="AF33" i="4"/>
  <c r="W8" i="4"/>
  <c r="CA8" i="4" s="1"/>
  <c r="W9" i="4"/>
  <c r="W10" i="4"/>
  <c r="CA10" i="4" s="1"/>
  <c r="W11" i="4"/>
  <c r="CA11" i="4" s="1"/>
  <c r="W12" i="4"/>
  <c r="CA12" i="4" s="1"/>
  <c r="W13" i="4"/>
  <c r="CA13" i="4" s="1"/>
  <c r="W14" i="4"/>
  <c r="CA14" i="4" s="1"/>
  <c r="W15" i="4"/>
  <c r="W16" i="4"/>
  <c r="CA16" i="4" s="1"/>
  <c r="W17" i="4"/>
  <c r="CA17" i="4" s="1"/>
  <c r="W18" i="4"/>
  <c r="CA18" i="4" s="1"/>
  <c r="W19" i="4"/>
  <c r="CA19" i="4" s="1"/>
  <c r="W20" i="4"/>
  <c r="CA20" i="4" s="1"/>
  <c r="W21" i="4"/>
  <c r="W22" i="4"/>
  <c r="CA22" i="4" s="1"/>
  <c r="W23" i="4"/>
  <c r="CA23" i="4" s="1"/>
  <c r="W24" i="4"/>
  <c r="CA24" i="4" s="1"/>
  <c r="W25" i="4"/>
  <c r="CA25" i="4" s="1"/>
  <c r="W26" i="4"/>
  <c r="CA26" i="4" s="1"/>
  <c r="W27" i="4"/>
  <c r="W28" i="4"/>
  <c r="CA28" i="4" s="1"/>
  <c r="W29" i="4"/>
  <c r="CA29" i="4" s="1"/>
  <c r="W30" i="4"/>
  <c r="CA30" i="4" s="1"/>
  <c r="W31" i="4"/>
  <c r="CA31" i="4" s="1"/>
  <c r="W32" i="4"/>
  <c r="CA32" i="4" s="1"/>
  <c r="W33" i="4"/>
  <c r="R8" i="4"/>
  <c r="BV8" i="4" s="1"/>
  <c r="R9" i="4"/>
  <c r="BV9" i="4" s="1"/>
  <c r="R10" i="4"/>
  <c r="BV10" i="4" s="1"/>
  <c r="R11" i="4"/>
  <c r="L11" i="4" s="1"/>
  <c r="BP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L17" i="4" s="1"/>
  <c r="BP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L23" i="4" s="1"/>
  <c r="BP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L29" i="4" s="1"/>
  <c r="BP29" i="4" s="1"/>
  <c r="R30" i="4"/>
  <c r="BV30" i="4" s="1"/>
  <c r="R31" i="4"/>
  <c r="BV31" i="4" s="1"/>
  <c r="R32" i="4"/>
  <c r="BV32" i="4" s="1"/>
  <c r="R33" i="4"/>
  <c r="BV33" i="4" s="1"/>
  <c r="M8" i="4"/>
  <c r="BQ8" i="4" s="1"/>
  <c r="M9" i="4"/>
  <c r="M10" i="4"/>
  <c r="BQ10" i="4" s="1"/>
  <c r="M11" i="4"/>
  <c r="BQ11" i="4" s="1"/>
  <c r="M12" i="4"/>
  <c r="BQ12" i="4" s="1"/>
  <c r="M13" i="4"/>
  <c r="M14" i="4"/>
  <c r="BQ14" i="4" s="1"/>
  <c r="M15" i="4"/>
  <c r="M16" i="4"/>
  <c r="BQ16" i="4" s="1"/>
  <c r="M17" i="4"/>
  <c r="BQ17" i="4" s="1"/>
  <c r="M18" i="4"/>
  <c r="BQ18" i="4" s="1"/>
  <c r="M19" i="4"/>
  <c r="M20" i="4"/>
  <c r="BQ20" i="4" s="1"/>
  <c r="M21" i="4"/>
  <c r="M22" i="4"/>
  <c r="BQ22" i="4" s="1"/>
  <c r="M23" i="4"/>
  <c r="BQ23" i="4" s="1"/>
  <c r="M24" i="4"/>
  <c r="BQ24" i="4" s="1"/>
  <c r="M25" i="4"/>
  <c r="M26" i="4"/>
  <c r="BQ26" i="4" s="1"/>
  <c r="M27" i="4"/>
  <c r="M28" i="4"/>
  <c r="BQ28" i="4" s="1"/>
  <c r="M29" i="4"/>
  <c r="BQ29" i="4" s="1"/>
  <c r="M30" i="4"/>
  <c r="BQ30" i="4" s="1"/>
  <c r="M31" i="4"/>
  <c r="M32" i="4"/>
  <c r="BQ32" i="4" s="1"/>
  <c r="M33" i="4"/>
  <c r="L8" i="4"/>
  <c r="BP8" i="4" s="1"/>
  <c r="L12" i="4"/>
  <c r="BP12" i="4" s="1"/>
  <c r="L13" i="4"/>
  <c r="BP13" i="4" s="1"/>
  <c r="L14" i="4"/>
  <c r="BP14" i="4" s="1"/>
  <c r="L18" i="4"/>
  <c r="BP18" i="4" s="1"/>
  <c r="L19" i="4"/>
  <c r="BP19" i="4" s="1"/>
  <c r="L20" i="4"/>
  <c r="BP20" i="4" s="1"/>
  <c r="L24" i="4"/>
  <c r="BP24" i="4" s="1"/>
  <c r="L25" i="4"/>
  <c r="BP25" i="4" s="1"/>
  <c r="L26" i="4"/>
  <c r="BP26" i="4" s="1"/>
  <c r="L30" i="4"/>
  <c r="BP30" i="4" s="1"/>
  <c r="L31" i="4"/>
  <c r="BP31" i="4" s="1"/>
  <c r="L32" i="4"/>
  <c r="BP32" i="4" s="1"/>
  <c r="E8" i="4"/>
  <c r="BI8" i="4" s="1"/>
  <c r="E9" i="4"/>
  <c r="E10" i="4"/>
  <c r="BI10" i="4" s="1"/>
  <c r="E11" i="4"/>
  <c r="E12" i="4"/>
  <c r="BI12" i="4" s="1"/>
  <c r="E13" i="4"/>
  <c r="BI13" i="4" s="1"/>
  <c r="E14" i="4"/>
  <c r="BI14" i="4" s="1"/>
  <c r="E15" i="4"/>
  <c r="E16" i="4"/>
  <c r="BI16" i="4" s="1"/>
  <c r="E17" i="4"/>
  <c r="E18" i="4"/>
  <c r="BI18" i="4" s="1"/>
  <c r="E19" i="4"/>
  <c r="BI19" i="4" s="1"/>
  <c r="E20" i="4"/>
  <c r="BI20" i="4" s="1"/>
  <c r="E21" i="4"/>
  <c r="E22" i="4"/>
  <c r="BI22" i="4" s="1"/>
  <c r="E23" i="4"/>
  <c r="E24" i="4"/>
  <c r="BI24" i="4" s="1"/>
  <c r="E25" i="4"/>
  <c r="BI25" i="4" s="1"/>
  <c r="E26" i="4"/>
  <c r="BI26" i="4" s="1"/>
  <c r="E27" i="4"/>
  <c r="E28" i="4"/>
  <c r="BI28" i="4" s="1"/>
  <c r="E29" i="4"/>
  <c r="E30" i="4"/>
  <c r="BI30" i="4" s="1"/>
  <c r="E31" i="4"/>
  <c r="BI31" i="4" s="1"/>
  <c r="E32" i="4"/>
  <c r="BI32" i="4" s="1"/>
  <c r="E33" i="4"/>
  <c r="D8" i="4"/>
  <c r="BH8" i="4" s="1"/>
  <c r="D9" i="4"/>
  <c r="BH9" i="4" s="1"/>
  <c r="D10" i="4"/>
  <c r="D13" i="4"/>
  <c r="D14" i="4"/>
  <c r="BH14" i="4" s="1"/>
  <c r="D15" i="4"/>
  <c r="BH15" i="4" s="1"/>
  <c r="D16" i="4"/>
  <c r="D19" i="4"/>
  <c r="AE19" i="4" s="1"/>
  <c r="D20" i="4"/>
  <c r="BH20" i="4" s="1"/>
  <c r="D21" i="4"/>
  <c r="BH21" i="4" s="1"/>
  <c r="D22" i="4"/>
  <c r="D25" i="4"/>
  <c r="AE25" i="4" s="1"/>
  <c r="D26" i="4"/>
  <c r="BH26" i="4" s="1"/>
  <c r="D27" i="4"/>
  <c r="BH27" i="4" s="1"/>
  <c r="D28" i="4"/>
  <c r="D31" i="4"/>
  <c r="D32" i="4"/>
  <c r="BH32" i="4" s="1"/>
  <c r="D33" i="4"/>
  <c r="BH33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W11" i="3"/>
  <c r="W17" i="3"/>
  <c r="W23" i="3"/>
  <c r="W29" i="3"/>
  <c r="N8" i="3"/>
  <c r="N9" i="3"/>
  <c r="N10" i="3"/>
  <c r="N11" i="3"/>
  <c r="N12" i="3"/>
  <c r="N13" i="3"/>
  <c r="M13" i="3" s="1"/>
  <c r="N14" i="3"/>
  <c r="N15" i="3"/>
  <c r="N16" i="3"/>
  <c r="N17" i="3"/>
  <c r="N18" i="3"/>
  <c r="N19" i="3"/>
  <c r="M19" i="3" s="1"/>
  <c r="N20" i="3"/>
  <c r="N21" i="3"/>
  <c r="N22" i="3"/>
  <c r="N23" i="3"/>
  <c r="N24" i="3"/>
  <c r="N25" i="3"/>
  <c r="M25" i="3" s="1"/>
  <c r="N26" i="3"/>
  <c r="N27" i="3"/>
  <c r="N28" i="3"/>
  <c r="N29" i="3"/>
  <c r="N30" i="3"/>
  <c r="N31" i="3"/>
  <c r="M31" i="3" s="1"/>
  <c r="N32" i="3"/>
  <c r="N33" i="3"/>
  <c r="M8" i="3"/>
  <c r="M9" i="3"/>
  <c r="M10" i="3"/>
  <c r="M11" i="3"/>
  <c r="M12" i="3"/>
  <c r="M14" i="3"/>
  <c r="M15" i="3"/>
  <c r="M16" i="3"/>
  <c r="M17" i="3"/>
  <c r="M18" i="3"/>
  <c r="M20" i="3"/>
  <c r="M21" i="3"/>
  <c r="M22" i="3"/>
  <c r="M23" i="3"/>
  <c r="M24" i="3"/>
  <c r="M26" i="3"/>
  <c r="M27" i="3"/>
  <c r="M28" i="3"/>
  <c r="M29" i="3"/>
  <c r="M30" i="3"/>
  <c r="M32" i="3"/>
  <c r="M33" i="3"/>
  <c r="E8" i="3"/>
  <c r="W8" i="3" s="1"/>
  <c r="E9" i="3"/>
  <c r="E10" i="3"/>
  <c r="W10" i="3" s="1"/>
  <c r="E11" i="3"/>
  <c r="E12" i="3"/>
  <c r="W12" i="3" s="1"/>
  <c r="E13" i="3"/>
  <c r="W13" i="3" s="1"/>
  <c r="E14" i="3"/>
  <c r="W14" i="3" s="1"/>
  <c r="E15" i="3"/>
  <c r="E16" i="3"/>
  <c r="W16" i="3" s="1"/>
  <c r="E17" i="3"/>
  <c r="E18" i="3"/>
  <c r="W18" i="3" s="1"/>
  <c r="E19" i="3"/>
  <c r="W19" i="3" s="1"/>
  <c r="E20" i="3"/>
  <c r="W20" i="3" s="1"/>
  <c r="E21" i="3"/>
  <c r="E22" i="3"/>
  <c r="W22" i="3" s="1"/>
  <c r="E23" i="3"/>
  <c r="E24" i="3"/>
  <c r="W24" i="3" s="1"/>
  <c r="E25" i="3"/>
  <c r="W25" i="3" s="1"/>
  <c r="E26" i="3"/>
  <c r="W26" i="3" s="1"/>
  <c r="E27" i="3"/>
  <c r="E28" i="3"/>
  <c r="W28" i="3" s="1"/>
  <c r="E29" i="3"/>
  <c r="E30" i="3"/>
  <c r="W30" i="3" s="1"/>
  <c r="E31" i="3"/>
  <c r="W31" i="3" s="1"/>
  <c r="E32" i="3"/>
  <c r="W32" i="3" s="1"/>
  <c r="E33" i="3"/>
  <c r="D8" i="3"/>
  <c r="V8" i="3" s="1"/>
  <c r="D10" i="3"/>
  <c r="V10" i="3" s="1"/>
  <c r="D11" i="3"/>
  <c r="V11" i="3" s="1"/>
  <c r="D12" i="3"/>
  <c r="V12" i="3" s="1"/>
  <c r="D13" i="3"/>
  <c r="V13" i="3" s="1"/>
  <c r="D14" i="3"/>
  <c r="V14" i="3" s="1"/>
  <c r="D16" i="3"/>
  <c r="V16" i="3" s="1"/>
  <c r="D17" i="3"/>
  <c r="V17" i="3" s="1"/>
  <c r="D18" i="3"/>
  <c r="V18" i="3" s="1"/>
  <c r="D19" i="3"/>
  <c r="V19" i="3" s="1"/>
  <c r="D20" i="3"/>
  <c r="V20" i="3" s="1"/>
  <c r="D22" i="3"/>
  <c r="V22" i="3" s="1"/>
  <c r="D23" i="3"/>
  <c r="V23" i="3" s="1"/>
  <c r="D24" i="3"/>
  <c r="V24" i="3" s="1"/>
  <c r="D25" i="3"/>
  <c r="V25" i="3" s="1"/>
  <c r="D26" i="3"/>
  <c r="V26" i="3" s="1"/>
  <c r="D28" i="3"/>
  <c r="V28" i="3" s="1"/>
  <c r="D29" i="3"/>
  <c r="D30" i="3"/>
  <c r="V30" i="3" s="1"/>
  <c r="D31" i="3"/>
  <c r="V31" i="3" s="1"/>
  <c r="D32" i="3"/>
  <c r="V32" i="3" s="1"/>
  <c r="DI8" i="2"/>
  <c r="DI9" i="2"/>
  <c r="DI10" i="2"/>
  <c r="DI11" i="2"/>
  <c r="DI12" i="2"/>
  <c r="DI13" i="2"/>
  <c r="DH8" i="2"/>
  <c r="DH9" i="2"/>
  <c r="DH10" i="2"/>
  <c r="DH11" i="2"/>
  <c r="DH12" i="2"/>
  <c r="DH13" i="2"/>
  <c r="DF8" i="2"/>
  <c r="DF9" i="2"/>
  <c r="DF10" i="2"/>
  <c r="DF11" i="2"/>
  <c r="DF12" i="2"/>
  <c r="DF13" i="2"/>
  <c r="DE8" i="2"/>
  <c r="DE9" i="2"/>
  <c r="DE10" i="2"/>
  <c r="DE11" i="2"/>
  <c r="DE12" i="2"/>
  <c r="DE13" i="2"/>
  <c r="DD8" i="2"/>
  <c r="DD9" i="2"/>
  <c r="DD10" i="2"/>
  <c r="DD11" i="2"/>
  <c r="DD12" i="2"/>
  <c r="DD13" i="2"/>
  <c r="DC8" i="2"/>
  <c r="DC9" i="2"/>
  <c r="DC10" i="2"/>
  <c r="DC11" i="2"/>
  <c r="DC12" i="2"/>
  <c r="DC13" i="2"/>
  <c r="DA8" i="2"/>
  <c r="DA9" i="2"/>
  <c r="DA10" i="2"/>
  <c r="DA11" i="2"/>
  <c r="DA12" i="2"/>
  <c r="DA13" i="2"/>
  <c r="CZ8" i="2"/>
  <c r="CZ9" i="2"/>
  <c r="CZ10" i="2"/>
  <c r="CZ11" i="2"/>
  <c r="CZ12" i="2"/>
  <c r="CZ13" i="2"/>
  <c r="CY8" i="2"/>
  <c r="CY9" i="2"/>
  <c r="CY10" i="2"/>
  <c r="CY11" i="2"/>
  <c r="CY12" i="2"/>
  <c r="CY13" i="2"/>
  <c r="CX8" i="2"/>
  <c r="CX9" i="2"/>
  <c r="CX10" i="2"/>
  <c r="CX11" i="2"/>
  <c r="CX12" i="2"/>
  <c r="CX13" i="2"/>
  <c r="CV8" i="2"/>
  <c r="CV9" i="2"/>
  <c r="CV10" i="2"/>
  <c r="CV11" i="2"/>
  <c r="CV12" i="2"/>
  <c r="CV13" i="2"/>
  <c r="CU8" i="2"/>
  <c r="CU9" i="2"/>
  <c r="CU10" i="2"/>
  <c r="CU11" i="2"/>
  <c r="CU12" i="2"/>
  <c r="CU13" i="2"/>
  <c r="CT8" i="2"/>
  <c r="CT9" i="2"/>
  <c r="CT10" i="2"/>
  <c r="CT11" i="2"/>
  <c r="CT12" i="2"/>
  <c r="CT13" i="2"/>
  <c r="CS8" i="2"/>
  <c r="CS9" i="2"/>
  <c r="CS10" i="2"/>
  <c r="CS11" i="2"/>
  <c r="CS12" i="2"/>
  <c r="CS13" i="2"/>
  <c r="CO8" i="2"/>
  <c r="CO9" i="2"/>
  <c r="CO10" i="2"/>
  <c r="CO11" i="2"/>
  <c r="CO12" i="2"/>
  <c r="CO13" i="2"/>
  <c r="CN8" i="2"/>
  <c r="CN9" i="2"/>
  <c r="CN10" i="2"/>
  <c r="CN11" i="2"/>
  <c r="CN12" i="2"/>
  <c r="CN13" i="2"/>
  <c r="CM8" i="2"/>
  <c r="CM9" i="2"/>
  <c r="CM10" i="2"/>
  <c r="CM11" i="2"/>
  <c r="CM12" i="2"/>
  <c r="CM13" i="2"/>
  <c r="CL8" i="2"/>
  <c r="CL9" i="2"/>
  <c r="CL10" i="2"/>
  <c r="CL11" i="2"/>
  <c r="CL12" i="2"/>
  <c r="CL13" i="2"/>
  <c r="CK8" i="2"/>
  <c r="CK9" i="2"/>
  <c r="CK10" i="2"/>
  <c r="CK11" i="2"/>
  <c r="CK12" i="2"/>
  <c r="CK13" i="2"/>
  <c r="BZ8" i="2"/>
  <c r="BZ9" i="2"/>
  <c r="BZ10" i="2"/>
  <c r="BZ11" i="2"/>
  <c r="DB11" i="2" s="1"/>
  <c r="BZ12" i="2"/>
  <c r="BZ13" i="2"/>
  <c r="BU8" i="2"/>
  <c r="BU9" i="2"/>
  <c r="BU10" i="2"/>
  <c r="BU11" i="2"/>
  <c r="CW11" i="2" s="1"/>
  <c r="BU12" i="2"/>
  <c r="BU13" i="2"/>
  <c r="BP8" i="2"/>
  <c r="BP9" i="2"/>
  <c r="BP10" i="2"/>
  <c r="BP11" i="2"/>
  <c r="CR11" i="2" s="1"/>
  <c r="BP12" i="2"/>
  <c r="BP13" i="2"/>
  <c r="BO8" i="2"/>
  <c r="BO9" i="2"/>
  <c r="BO10" i="2"/>
  <c r="BO11" i="2"/>
  <c r="CQ11" i="2" s="1"/>
  <c r="BO12" i="2"/>
  <c r="BO13" i="2"/>
  <c r="CQ13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G8" i="2"/>
  <c r="CI8" i="2" s="1"/>
  <c r="BG9" i="2"/>
  <c r="CI9" i="2" s="1"/>
  <c r="BG10" i="2"/>
  <c r="CI10" i="2" s="1"/>
  <c r="BG11" i="2"/>
  <c r="CI11" i="2" s="1"/>
  <c r="BG12" i="2"/>
  <c r="CI12" i="2" s="1"/>
  <c r="BG13" i="2"/>
  <c r="CI13" i="2" s="1"/>
  <c r="AX8" i="2"/>
  <c r="AX9" i="2"/>
  <c r="AX10" i="2"/>
  <c r="AX11" i="2"/>
  <c r="AX12" i="2"/>
  <c r="AX13" i="2"/>
  <c r="AS8" i="2"/>
  <c r="AS9" i="2"/>
  <c r="AS10" i="2"/>
  <c r="AS11" i="2"/>
  <c r="AS12" i="2"/>
  <c r="AS13" i="2"/>
  <c r="AN8" i="2"/>
  <c r="AN9" i="2"/>
  <c r="AN10" i="2"/>
  <c r="AN11" i="2"/>
  <c r="AN12" i="2"/>
  <c r="AN13" i="2"/>
  <c r="AM8" i="2"/>
  <c r="BF8" i="2" s="1"/>
  <c r="AM9" i="2"/>
  <c r="BF9" i="2" s="1"/>
  <c r="AM10" i="2"/>
  <c r="BF10" i="2" s="1"/>
  <c r="AM11" i="2"/>
  <c r="BF11" i="2" s="1"/>
  <c r="AM12" i="2"/>
  <c r="BF12" i="2" s="1"/>
  <c r="AM13" i="2"/>
  <c r="BF13" i="2" s="1"/>
  <c r="AF8" i="2"/>
  <c r="AF9" i="2"/>
  <c r="AF10" i="2"/>
  <c r="AF11" i="2"/>
  <c r="AF12" i="2"/>
  <c r="AF13" i="2"/>
  <c r="AE8" i="2"/>
  <c r="AE9" i="2"/>
  <c r="AE10" i="2"/>
  <c r="AE11" i="2"/>
  <c r="AE12" i="2"/>
  <c r="AE13" i="2"/>
  <c r="AD8" i="2"/>
  <c r="AD9" i="2"/>
  <c r="AD10" i="2"/>
  <c r="AD11" i="2"/>
  <c r="AD12" i="2"/>
  <c r="AD13" i="2"/>
  <c r="AC8" i="2"/>
  <c r="AC9" i="2"/>
  <c r="AC10" i="2"/>
  <c r="AC11" i="2"/>
  <c r="AC12" i="2"/>
  <c r="AC13" i="2"/>
  <c r="AB8" i="2"/>
  <c r="AB9" i="2"/>
  <c r="AB10" i="2"/>
  <c r="AB11" i="2"/>
  <c r="AB12" i="2"/>
  <c r="AB13" i="2"/>
  <c r="AA8" i="2"/>
  <c r="AA9" i="2"/>
  <c r="AA10" i="2"/>
  <c r="AA11" i="2"/>
  <c r="AA12" i="2"/>
  <c r="AA13" i="2"/>
  <c r="Z8" i="2"/>
  <c r="Z9" i="2"/>
  <c r="Z10" i="2"/>
  <c r="Z11" i="2"/>
  <c r="Z12" i="2"/>
  <c r="Z13" i="2"/>
  <c r="Y8" i="2"/>
  <c r="Y9" i="2"/>
  <c r="Y10" i="2"/>
  <c r="Y11" i="2"/>
  <c r="Y12" i="2"/>
  <c r="Y13" i="2"/>
  <c r="X8" i="2"/>
  <c r="X9" i="2"/>
  <c r="X10" i="2"/>
  <c r="X11" i="2"/>
  <c r="X12" i="2"/>
  <c r="X13" i="2"/>
  <c r="N8" i="2"/>
  <c r="N9" i="2"/>
  <c r="N10" i="2"/>
  <c r="N11" i="2"/>
  <c r="N12" i="2"/>
  <c r="N13" i="2"/>
  <c r="M8" i="2"/>
  <c r="M9" i="2"/>
  <c r="M10" i="2"/>
  <c r="M11" i="2"/>
  <c r="M12" i="2"/>
  <c r="M13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R11" i="1"/>
  <c r="CR17" i="1"/>
  <c r="CR23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J13" i="1"/>
  <c r="CJ19" i="1"/>
  <c r="CJ25" i="1"/>
  <c r="BZ8" i="1"/>
  <c r="DB8" i="1" s="1"/>
  <c r="BZ9" i="1"/>
  <c r="DB9" i="1" s="1"/>
  <c r="BZ10" i="1"/>
  <c r="DB10" i="1" s="1"/>
  <c r="BZ11" i="1"/>
  <c r="DB11" i="1" s="1"/>
  <c r="BZ12" i="1"/>
  <c r="DB12" i="1" s="1"/>
  <c r="BZ13" i="1"/>
  <c r="DB13" i="1" s="1"/>
  <c r="BZ14" i="1"/>
  <c r="DB14" i="1" s="1"/>
  <c r="BZ15" i="1"/>
  <c r="DB15" i="1" s="1"/>
  <c r="BZ16" i="1"/>
  <c r="DB16" i="1" s="1"/>
  <c r="BZ17" i="1"/>
  <c r="DB17" i="1" s="1"/>
  <c r="BZ18" i="1"/>
  <c r="DB18" i="1" s="1"/>
  <c r="BZ19" i="1"/>
  <c r="DB19" i="1" s="1"/>
  <c r="BZ20" i="1"/>
  <c r="DB20" i="1" s="1"/>
  <c r="BZ21" i="1"/>
  <c r="DB21" i="1" s="1"/>
  <c r="BZ22" i="1"/>
  <c r="DB22" i="1" s="1"/>
  <c r="BZ23" i="1"/>
  <c r="DB23" i="1" s="1"/>
  <c r="BZ24" i="1"/>
  <c r="DB24" i="1" s="1"/>
  <c r="BZ25" i="1"/>
  <c r="DB25" i="1" s="1"/>
  <c r="BZ26" i="1"/>
  <c r="DB26" i="1" s="1"/>
  <c r="BZ27" i="1"/>
  <c r="DB27" i="1" s="1"/>
  <c r="BU8" i="1"/>
  <c r="CW8" i="1" s="1"/>
  <c r="BU9" i="1"/>
  <c r="BU10" i="1"/>
  <c r="CW10" i="1" s="1"/>
  <c r="BU11" i="1"/>
  <c r="CW11" i="1" s="1"/>
  <c r="BU12" i="1"/>
  <c r="CW12" i="1" s="1"/>
  <c r="BU13" i="1"/>
  <c r="CW13" i="1" s="1"/>
  <c r="BU14" i="1"/>
  <c r="CW14" i="1" s="1"/>
  <c r="BU15" i="1"/>
  <c r="BU16" i="1"/>
  <c r="CW16" i="1" s="1"/>
  <c r="BU17" i="1"/>
  <c r="CW17" i="1" s="1"/>
  <c r="BU18" i="1"/>
  <c r="CW18" i="1" s="1"/>
  <c r="BU19" i="1"/>
  <c r="CW19" i="1" s="1"/>
  <c r="BU20" i="1"/>
  <c r="CW20" i="1" s="1"/>
  <c r="BU21" i="1"/>
  <c r="BU22" i="1"/>
  <c r="CW22" i="1" s="1"/>
  <c r="BU23" i="1"/>
  <c r="CW23" i="1" s="1"/>
  <c r="BU24" i="1"/>
  <c r="CW24" i="1" s="1"/>
  <c r="BU25" i="1"/>
  <c r="CW25" i="1" s="1"/>
  <c r="BU26" i="1"/>
  <c r="CW26" i="1" s="1"/>
  <c r="BU27" i="1"/>
  <c r="BP8" i="1"/>
  <c r="CR8" i="1" s="1"/>
  <c r="BP9" i="1"/>
  <c r="BO9" i="1" s="1"/>
  <c r="BP10" i="1"/>
  <c r="CR10" i="1" s="1"/>
  <c r="BP11" i="1"/>
  <c r="BP12" i="1"/>
  <c r="CR12" i="1" s="1"/>
  <c r="BP13" i="1"/>
  <c r="CR13" i="1" s="1"/>
  <c r="BP14" i="1"/>
  <c r="CR14" i="1" s="1"/>
  <c r="BP15" i="1"/>
  <c r="BO15" i="1" s="1"/>
  <c r="BP16" i="1"/>
  <c r="CR16" i="1" s="1"/>
  <c r="BP17" i="1"/>
  <c r="BP18" i="1"/>
  <c r="CR18" i="1" s="1"/>
  <c r="BP19" i="1"/>
  <c r="CR19" i="1" s="1"/>
  <c r="BP20" i="1"/>
  <c r="CR20" i="1" s="1"/>
  <c r="BP21" i="1"/>
  <c r="BO21" i="1" s="1"/>
  <c r="BP22" i="1"/>
  <c r="CR22" i="1" s="1"/>
  <c r="BP23" i="1"/>
  <c r="BP24" i="1"/>
  <c r="CR24" i="1" s="1"/>
  <c r="BP25" i="1"/>
  <c r="CR25" i="1" s="1"/>
  <c r="BP26" i="1"/>
  <c r="CR26" i="1" s="1"/>
  <c r="BP27" i="1"/>
  <c r="BO27" i="1" s="1"/>
  <c r="BO8" i="1"/>
  <c r="CQ8" i="1" s="1"/>
  <c r="BO10" i="1"/>
  <c r="CQ10" i="1" s="1"/>
  <c r="BO12" i="1"/>
  <c r="CQ12" i="1" s="1"/>
  <c r="BO13" i="1"/>
  <c r="BO14" i="1"/>
  <c r="CQ14" i="1" s="1"/>
  <c r="BO16" i="1"/>
  <c r="CQ16" i="1" s="1"/>
  <c r="BO18" i="1"/>
  <c r="CQ18" i="1" s="1"/>
  <c r="BO19" i="1"/>
  <c r="BO20" i="1"/>
  <c r="CQ20" i="1" s="1"/>
  <c r="BO22" i="1"/>
  <c r="CQ22" i="1" s="1"/>
  <c r="BO24" i="1"/>
  <c r="CQ24" i="1" s="1"/>
  <c r="BO25" i="1"/>
  <c r="BO26" i="1"/>
  <c r="CQ26" i="1" s="1"/>
  <c r="BH8" i="1"/>
  <c r="CJ8" i="1" s="1"/>
  <c r="BH9" i="1"/>
  <c r="CJ9" i="1" s="1"/>
  <c r="BH10" i="1"/>
  <c r="CJ10" i="1" s="1"/>
  <c r="BH11" i="1"/>
  <c r="BG11" i="1" s="1"/>
  <c r="CI11" i="1" s="1"/>
  <c r="BH12" i="1"/>
  <c r="BG12" i="1" s="1"/>
  <c r="CI12" i="1" s="1"/>
  <c r="BH13" i="1"/>
  <c r="BH14" i="1"/>
  <c r="CJ14" i="1" s="1"/>
  <c r="BH15" i="1"/>
  <c r="CJ15" i="1" s="1"/>
  <c r="BH16" i="1"/>
  <c r="CJ16" i="1" s="1"/>
  <c r="BH17" i="1"/>
  <c r="BG17" i="1" s="1"/>
  <c r="CI17" i="1" s="1"/>
  <c r="BH18" i="1"/>
  <c r="CJ18" i="1" s="1"/>
  <c r="BH19" i="1"/>
  <c r="BH20" i="1"/>
  <c r="CJ20" i="1" s="1"/>
  <c r="BH21" i="1"/>
  <c r="CJ21" i="1" s="1"/>
  <c r="BH22" i="1"/>
  <c r="CJ22" i="1" s="1"/>
  <c r="BH23" i="1"/>
  <c r="BG23" i="1" s="1"/>
  <c r="CI23" i="1" s="1"/>
  <c r="BH24" i="1"/>
  <c r="CJ24" i="1" s="1"/>
  <c r="BH25" i="1"/>
  <c r="BH26" i="1"/>
  <c r="CJ26" i="1" s="1"/>
  <c r="BH27" i="1"/>
  <c r="CJ27" i="1" s="1"/>
  <c r="BG8" i="1"/>
  <c r="CI8" i="1" s="1"/>
  <c r="BG9" i="1"/>
  <c r="BG10" i="1"/>
  <c r="CI10" i="1" s="1"/>
  <c r="BG13" i="1"/>
  <c r="CI13" i="1" s="1"/>
  <c r="BG14" i="1"/>
  <c r="CI14" i="1" s="1"/>
  <c r="BG15" i="1"/>
  <c r="CI15" i="1" s="1"/>
  <c r="BG16" i="1"/>
  <c r="CI16" i="1" s="1"/>
  <c r="BG18" i="1"/>
  <c r="CI18" i="1" s="1"/>
  <c r="BG19" i="1"/>
  <c r="CI19" i="1" s="1"/>
  <c r="BG20" i="1"/>
  <c r="CI20" i="1" s="1"/>
  <c r="BG21" i="1"/>
  <c r="BG22" i="1"/>
  <c r="CI22" i="1" s="1"/>
  <c r="BG24" i="1"/>
  <c r="CI24" i="1" s="1"/>
  <c r="BG25" i="1"/>
  <c r="CI25" i="1" s="1"/>
  <c r="BG26" i="1"/>
  <c r="CI26" i="1" s="1"/>
  <c r="BG2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S8" i="1"/>
  <c r="AS9" i="1"/>
  <c r="AM9" i="1" s="1"/>
  <c r="AS10" i="1"/>
  <c r="AS11" i="1"/>
  <c r="AS12" i="1"/>
  <c r="AS13" i="1"/>
  <c r="AS14" i="1"/>
  <c r="AS15" i="1"/>
  <c r="AM15" i="1" s="1"/>
  <c r="AS16" i="1"/>
  <c r="AS17" i="1"/>
  <c r="AS18" i="1"/>
  <c r="AS19" i="1"/>
  <c r="AS20" i="1"/>
  <c r="AS21" i="1"/>
  <c r="AM21" i="1" s="1"/>
  <c r="AS22" i="1"/>
  <c r="AS23" i="1"/>
  <c r="AS24" i="1"/>
  <c r="AS25" i="1"/>
  <c r="AS26" i="1"/>
  <c r="AS27" i="1"/>
  <c r="AM27" i="1" s="1"/>
  <c r="AN8" i="1"/>
  <c r="AN9" i="1"/>
  <c r="AN10" i="1"/>
  <c r="AN11" i="1"/>
  <c r="AN12" i="1"/>
  <c r="AN13" i="1"/>
  <c r="AM13" i="1" s="1"/>
  <c r="BF13" i="1" s="1"/>
  <c r="AN14" i="1"/>
  <c r="AN15" i="1"/>
  <c r="AN16" i="1"/>
  <c r="AN17" i="1"/>
  <c r="AN18" i="1"/>
  <c r="AN19" i="1"/>
  <c r="AM19" i="1" s="1"/>
  <c r="BF19" i="1" s="1"/>
  <c r="AN20" i="1"/>
  <c r="AN21" i="1"/>
  <c r="AN22" i="1"/>
  <c r="AN23" i="1"/>
  <c r="AN24" i="1"/>
  <c r="AN25" i="1"/>
  <c r="AM25" i="1" s="1"/>
  <c r="BF25" i="1" s="1"/>
  <c r="AN26" i="1"/>
  <c r="AN27" i="1"/>
  <c r="AM8" i="1"/>
  <c r="BF8" i="1" s="1"/>
  <c r="AM10" i="1"/>
  <c r="BF10" i="1" s="1"/>
  <c r="AM11" i="1"/>
  <c r="BF11" i="1" s="1"/>
  <c r="AM12" i="1"/>
  <c r="BF12" i="1" s="1"/>
  <c r="AM14" i="1"/>
  <c r="BF14" i="1" s="1"/>
  <c r="AM16" i="1"/>
  <c r="BF16" i="1" s="1"/>
  <c r="AM17" i="1"/>
  <c r="BF17" i="1" s="1"/>
  <c r="AM18" i="1"/>
  <c r="BF18" i="1" s="1"/>
  <c r="AM20" i="1"/>
  <c r="BF20" i="1" s="1"/>
  <c r="AM22" i="1"/>
  <c r="BF22" i="1" s="1"/>
  <c r="AM23" i="1"/>
  <c r="BF23" i="1" s="1"/>
  <c r="AM24" i="1"/>
  <c r="BF24" i="1" s="1"/>
  <c r="AM26" i="1"/>
  <c r="BF26" i="1" s="1"/>
  <c r="AF8" i="1"/>
  <c r="AF9" i="1"/>
  <c r="AE9" i="1" s="1"/>
  <c r="AF10" i="1"/>
  <c r="AF11" i="1"/>
  <c r="AF12" i="1"/>
  <c r="AF13" i="1"/>
  <c r="AF14" i="1"/>
  <c r="AF15" i="1"/>
  <c r="AE15" i="1" s="1"/>
  <c r="AF16" i="1"/>
  <c r="AF17" i="1"/>
  <c r="AF18" i="1"/>
  <c r="AF19" i="1"/>
  <c r="AF20" i="1"/>
  <c r="AF21" i="1"/>
  <c r="AE21" i="1" s="1"/>
  <c r="AF22" i="1"/>
  <c r="AF23" i="1"/>
  <c r="AF24" i="1"/>
  <c r="AF25" i="1"/>
  <c r="AF26" i="1"/>
  <c r="AF27" i="1"/>
  <c r="AE27" i="1" s="1"/>
  <c r="AE8" i="1"/>
  <c r="AE10" i="1"/>
  <c r="AE11" i="1"/>
  <c r="AE12" i="1"/>
  <c r="AE13" i="1"/>
  <c r="AE14" i="1"/>
  <c r="AE16" i="1"/>
  <c r="AE17" i="1"/>
  <c r="AE18" i="1"/>
  <c r="AE19" i="1"/>
  <c r="AE20" i="1"/>
  <c r="AE22" i="1"/>
  <c r="AE23" i="1"/>
  <c r="AE24" i="1"/>
  <c r="AE25" i="1"/>
  <c r="AE2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W9" i="1"/>
  <c r="W15" i="1"/>
  <c r="W21" i="1"/>
  <c r="W27" i="1"/>
  <c r="N8" i="1"/>
  <c r="N9" i="1"/>
  <c r="N10" i="1"/>
  <c r="N11" i="1"/>
  <c r="M11" i="1" s="1"/>
  <c r="N12" i="1"/>
  <c r="N13" i="1"/>
  <c r="N14" i="1"/>
  <c r="N15" i="1"/>
  <c r="N16" i="1"/>
  <c r="N17" i="1"/>
  <c r="M17" i="1" s="1"/>
  <c r="N18" i="1"/>
  <c r="N19" i="1"/>
  <c r="N20" i="1"/>
  <c r="N21" i="1"/>
  <c r="N22" i="1"/>
  <c r="N23" i="1"/>
  <c r="M23" i="1" s="1"/>
  <c r="N24" i="1"/>
  <c r="N25" i="1"/>
  <c r="N26" i="1"/>
  <c r="N27" i="1"/>
  <c r="M8" i="1"/>
  <c r="M9" i="1"/>
  <c r="M10" i="1"/>
  <c r="M12" i="1"/>
  <c r="M13" i="1"/>
  <c r="M14" i="1"/>
  <c r="M15" i="1"/>
  <c r="M16" i="1"/>
  <c r="M18" i="1"/>
  <c r="M19" i="1"/>
  <c r="M20" i="1"/>
  <c r="M21" i="1"/>
  <c r="M22" i="1"/>
  <c r="M24" i="1"/>
  <c r="M25" i="1"/>
  <c r="M26" i="1"/>
  <c r="M27" i="1"/>
  <c r="E8" i="1"/>
  <c r="W8" i="1" s="1"/>
  <c r="E9" i="1"/>
  <c r="E10" i="1"/>
  <c r="W10" i="1" s="1"/>
  <c r="E11" i="1"/>
  <c r="W11" i="1" s="1"/>
  <c r="E12" i="1"/>
  <c r="W12" i="1" s="1"/>
  <c r="E13" i="1"/>
  <c r="D13" i="1" s="1"/>
  <c r="V13" i="1" s="1"/>
  <c r="E14" i="1"/>
  <c r="W14" i="1" s="1"/>
  <c r="E15" i="1"/>
  <c r="E16" i="1"/>
  <c r="W16" i="1" s="1"/>
  <c r="E17" i="1"/>
  <c r="W17" i="1" s="1"/>
  <c r="E18" i="1"/>
  <c r="W18" i="1" s="1"/>
  <c r="E19" i="1"/>
  <c r="D19" i="1" s="1"/>
  <c r="V19" i="1" s="1"/>
  <c r="E20" i="1"/>
  <c r="W20" i="1" s="1"/>
  <c r="E21" i="1"/>
  <c r="E22" i="1"/>
  <c r="W22" i="1" s="1"/>
  <c r="E23" i="1"/>
  <c r="W23" i="1" s="1"/>
  <c r="E24" i="1"/>
  <c r="W24" i="1" s="1"/>
  <c r="E25" i="1"/>
  <c r="D25" i="1" s="1"/>
  <c r="V25" i="1" s="1"/>
  <c r="E26" i="1"/>
  <c r="W26" i="1" s="1"/>
  <c r="E27" i="1"/>
  <c r="D8" i="1"/>
  <c r="V8" i="1" s="1"/>
  <c r="D9" i="1"/>
  <c r="V9" i="1" s="1"/>
  <c r="D10" i="1"/>
  <c r="V10" i="1" s="1"/>
  <c r="D11" i="1"/>
  <c r="V11" i="1" s="1"/>
  <c r="D12" i="1"/>
  <c r="V12" i="1" s="1"/>
  <c r="D14" i="1"/>
  <c r="V14" i="1" s="1"/>
  <c r="D15" i="1"/>
  <c r="V15" i="1" s="1"/>
  <c r="D16" i="1"/>
  <c r="V16" i="1" s="1"/>
  <c r="D17" i="1"/>
  <c r="V17" i="1" s="1"/>
  <c r="D18" i="1"/>
  <c r="V18" i="1" s="1"/>
  <c r="D20" i="1"/>
  <c r="V20" i="1" s="1"/>
  <c r="D21" i="1"/>
  <c r="V21" i="1" s="1"/>
  <c r="D22" i="1"/>
  <c r="V22" i="1" s="1"/>
  <c r="D23" i="1"/>
  <c r="V23" i="1" s="1"/>
  <c r="D24" i="1"/>
  <c r="V24" i="1" s="1"/>
  <c r="D26" i="1"/>
  <c r="V26" i="1" s="1"/>
  <c r="D27" i="1"/>
  <c r="V27" i="1" s="1"/>
  <c r="BF27" i="1" l="1"/>
  <c r="BF21" i="1"/>
  <c r="BF15" i="1"/>
  <c r="BF9" i="1"/>
  <c r="CI9" i="1"/>
  <c r="CQ13" i="1"/>
  <c r="CI21" i="1"/>
  <c r="CQ19" i="1"/>
  <c r="CI27" i="1"/>
  <c r="CQ25" i="1"/>
  <c r="CQ27" i="1"/>
  <c r="CH27" i="1"/>
  <c r="CQ21" i="1"/>
  <c r="CH21" i="1"/>
  <c r="DJ21" i="1" s="1"/>
  <c r="CQ15" i="1"/>
  <c r="CH15" i="1"/>
  <c r="CQ9" i="1"/>
  <c r="CH9" i="1"/>
  <c r="CW27" i="1"/>
  <c r="CW21" i="1"/>
  <c r="CW15" i="1"/>
  <c r="CW9" i="1"/>
  <c r="CH11" i="2"/>
  <c r="DJ11" i="2" s="1"/>
  <c r="BI29" i="4"/>
  <c r="D29" i="4"/>
  <c r="BI23" i="4"/>
  <c r="D23" i="4"/>
  <c r="BI17" i="4"/>
  <c r="D17" i="4"/>
  <c r="BI11" i="4"/>
  <c r="D11" i="4"/>
  <c r="CH26" i="1"/>
  <c r="DJ26" i="1" s="1"/>
  <c r="CH20" i="1"/>
  <c r="DJ20" i="1" s="1"/>
  <c r="CH14" i="1"/>
  <c r="DJ14" i="1" s="1"/>
  <c r="CH8" i="1"/>
  <c r="DJ8" i="1" s="1"/>
  <c r="CJ12" i="1"/>
  <c r="CQ10" i="2"/>
  <c r="CR10" i="2"/>
  <c r="CW10" i="2"/>
  <c r="DB10" i="2"/>
  <c r="CH10" i="2"/>
  <c r="DJ10" i="2" s="1"/>
  <c r="V29" i="3"/>
  <c r="D33" i="3"/>
  <c r="V33" i="3" s="1"/>
  <c r="W33" i="3"/>
  <c r="D27" i="3"/>
  <c r="V27" i="3" s="1"/>
  <c r="W27" i="3"/>
  <c r="D21" i="3"/>
  <c r="V21" i="3" s="1"/>
  <c r="W21" i="3"/>
  <c r="D15" i="3"/>
  <c r="V15" i="3" s="1"/>
  <c r="W15" i="3"/>
  <c r="D9" i="3"/>
  <c r="V9" i="3" s="1"/>
  <c r="W9" i="3"/>
  <c r="BV17" i="4"/>
  <c r="W25" i="1"/>
  <c r="W19" i="1"/>
  <c r="W13" i="1"/>
  <c r="BO23" i="1"/>
  <c r="BO17" i="1"/>
  <c r="BO11" i="1"/>
  <c r="CH25" i="1"/>
  <c r="DJ25" i="1" s="1"/>
  <c r="CH19" i="1"/>
  <c r="DJ19" i="1" s="1"/>
  <c r="CH13" i="1"/>
  <c r="DJ13" i="1" s="1"/>
  <c r="CJ23" i="1"/>
  <c r="CJ17" i="1"/>
  <c r="CJ11" i="1"/>
  <c r="CR27" i="1"/>
  <c r="CR21" i="1"/>
  <c r="CR15" i="1"/>
  <c r="CR9" i="1"/>
  <c r="CQ9" i="2"/>
  <c r="CR9" i="2"/>
  <c r="CW9" i="2"/>
  <c r="DB9" i="2"/>
  <c r="CH9" i="2"/>
  <c r="DJ9" i="2" s="1"/>
  <c r="BV11" i="4"/>
  <c r="CH24" i="1"/>
  <c r="DJ24" i="1" s="1"/>
  <c r="CH18" i="1"/>
  <c r="DJ18" i="1" s="1"/>
  <c r="CH12" i="1"/>
  <c r="DJ12" i="1" s="1"/>
  <c r="CQ8" i="2"/>
  <c r="CR8" i="2"/>
  <c r="CW8" i="2"/>
  <c r="DB8" i="2"/>
  <c r="CH8" i="2"/>
  <c r="DJ8" i="2" s="1"/>
  <c r="BG26" i="4"/>
  <c r="BG14" i="4"/>
  <c r="BG8" i="4"/>
  <c r="CR13" i="2"/>
  <c r="CW13" i="2"/>
  <c r="DB13" i="2"/>
  <c r="CH13" i="2"/>
  <c r="DJ13" i="2" s="1"/>
  <c r="AE31" i="4"/>
  <c r="CI31" i="4" s="1"/>
  <c r="AE13" i="4"/>
  <c r="CI13" i="4" s="1"/>
  <c r="BG31" i="4"/>
  <c r="BG25" i="4"/>
  <c r="CI25" i="4" s="1"/>
  <c r="BG19" i="4"/>
  <c r="CI19" i="4" s="1"/>
  <c r="BG13" i="4"/>
  <c r="CH22" i="1"/>
  <c r="DJ22" i="1" s="1"/>
  <c r="CH16" i="1"/>
  <c r="DJ16" i="1" s="1"/>
  <c r="CH10" i="1"/>
  <c r="DJ10" i="1" s="1"/>
  <c r="CQ12" i="2"/>
  <c r="CR12" i="2"/>
  <c r="CW12" i="2"/>
  <c r="DB12" i="2"/>
  <c r="CH12" i="2"/>
  <c r="DJ12" i="2" s="1"/>
  <c r="BQ33" i="4"/>
  <c r="L33" i="4"/>
  <c r="BP33" i="4" s="1"/>
  <c r="BQ27" i="4"/>
  <c r="L27" i="4"/>
  <c r="BP27" i="4" s="1"/>
  <c r="BQ21" i="4"/>
  <c r="L21" i="4"/>
  <c r="BP21" i="4" s="1"/>
  <c r="BQ15" i="4"/>
  <c r="L15" i="4"/>
  <c r="BP15" i="4" s="1"/>
  <c r="BQ9" i="4"/>
  <c r="L9" i="4"/>
  <c r="BP9" i="4" s="1"/>
  <c r="AE33" i="4"/>
  <c r="CI33" i="4" s="1"/>
  <c r="BV29" i="4"/>
  <c r="AE32" i="4"/>
  <c r="CI32" i="4" s="1"/>
  <c r="AE26" i="4"/>
  <c r="CI26" i="4" s="1"/>
  <c r="AE20" i="4"/>
  <c r="CI20" i="4" s="1"/>
  <c r="AE14" i="4"/>
  <c r="CI14" i="4" s="1"/>
  <c r="AE8" i="4"/>
  <c r="D30" i="4"/>
  <c r="D24" i="4"/>
  <c r="D18" i="4"/>
  <c r="D12" i="4"/>
  <c r="L28" i="4"/>
  <c r="BP28" i="4" s="1"/>
  <c r="L22" i="4"/>
  <c r="BP22" i="4" s="1"/>
  <c r="L16" i="4"/>
  <c r="BP16" i="4" s="1"/>
  <c r="L10" i="4"/>
  <c r="BP10" i="4" s="1"/>
  <c r="BH28" i="4"/>
  <c r="BH22" i="4"/>
  <c r="BH16" i="4"/>
  <c r="BH10" i="4"/>
  <c r="C1" i="8"/>
  <c r="B1" i="8"/>
  <c r="AE17" i="4" l="1"/>
  <c r="CI17" i="4" s="1"/>
  <c r="BH17" i="4"/>
  <c r="AE30" i="4"/>
  <c r="CI30" i="4" s="1"/>
  <c r="BH30" i="4"/>
  <c r="AE10" i="4"/>
  <c r="CI10" i="4" s="1"/>
  <c r="AE22" i="4"/>
  <c r="CI22" i="4" s="1"/>
  <c r="DJ15" i="1"/>
  <c r="AE24" i="4"/>
  <c r="CI24" i="4" s="1"/>
  <c r="BH24" i="4"/>
  <c r="AE9" i="4"/>
  <c r="CI9" i="4" s="1"/>
  <c r="CI8" i="4"/>
  <c r="AE28" i="4"/>
  <c r="CI28" i="4" s="1"/>
  <c r="AE23" i="4"/>
  <c r="CI23" i="4" s="1"/>
  <c r="BH23" i="4"/>
  <c r="CQ11" i="1"/>
  <c r="CH11" i="1"/>
  <c r="DJ11" i="1" s="1"/>
  <c r="AE27" i="4"/>
  <c r="CI27" i="4" s="1"/>
  <c r="AE12" i="4"/>
  <c r="CI12" i="4" s="1"/>
  <c r="BH12" i="4"/>
  <c r="CQ17" i="1"/>
  <c r="CH17" i="1"/>
  <c r="DJ17" i="1" s="1"/>
  <c r="AE21" i="4"/>
  <c r="CI21" i="4" s="1"/>
  <c r="AE11" i="4"/>
  <c r="CI11" i="4" s="1"/>
  <c r="BH11" i="4"/>
  <c r="AE29" i="4"/>
  <c r="CI29" i="4" s="1"/>
  <c r="BH29" i="4"/>
  <c r="AE18" i="4"/>
  <c r="CI18" i="4" s="1"/>
  <c r="BH18" i="4"/>
  <c r="AE15" i="4"/>
  <c r="CI15" i="4" s="1"/>
  <c r="CQ23" i="1"/>
  <c r="CH23" i="1"/>
  <c r="DJ23" i="1" s="1"/>
  <c r="AE16" i="4"/>
  <c r="CI16" i="4" s="1"/>
  <c r="DJ9" i="1"/>
  <c r="DJ27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DI7" i="1" s="1"/>
  <c r="CF7" i="1"/>
  <c r="CE7" i="1"/>
  <c r="CD7" i="1"/>
  <c r="CC7" i="1"/>
  <c r="CB7" i="1"/>
  <c r="CA7" i="1"/>
  <c r="BY7" i="1"/>
  <c r="BX7" i="1"/>
  <c r="BW7" i="1"/>
  <c r="BV7" i="1"/>
  <c r="BT7" i="1"/>
  <c r="BS7" i="1"/>
  <c r="CU7" i="1" s="1"/>
  <c r="BR7" i="1"/>
  <c r="BQ7" i="1"/>
  <c r="BN7" i="1"/>
  <c r="BM7" i="1"/>
  <c r="BL7" i="1"/>
  <c r="BK7" i="1"/>
  <c r="BJ7" i="1"/>
  <c r="BI7" i="1"/>
  <c r="BE7" i="1"/>
  <c r="BD7" i="1"/>
  <c r="BC7" i="1"/>
  <c r="BB7" i="1"/>
  <c r="DF7" i="1" s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P7" i="2" s="1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CU7" i="2" s="1"/>
  <c r="AP7" i="2"/>
  <c r="AO7" i="2"/>
  <c r="AK7" i="2"/>
  <c r="AJ7" i="2"/>
  <c r="AI7" i="2"/>
  <c r="AH7" i="2"/>
  <c r="CL7" i="2" s="1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CB7" i="4" s="1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DD7" i="2"/>
  <c r="AC7" i="2"/>
  <c r="CO7" i="1"/>
  <c r="CM7" i="1"/>
  <c r="Z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K7" i="4"/>
  <c r="DE7" i="2"/>
  <c r="CX7" i="1"/>
  <c r="AC7" i="1"/>
  <c r="AB7" i="1"/>
  <c r="CT7" i="2" l="1"/>
  <c r="E7" i="6"/>
  <c r="Y7" i="2"/>
  <c r="AS7" i="2"/>
  <c r="DH7" i="2"/>
  <c r="CO7" i="2"/>
  <c r="BU7" i="2"/>
  <c r="Y7" i="3"/>
  <c r="CX7" i="2"/>
  <c r="AA7" i="2"/>
  <c r="DC7" i="2"/>
  <c r="DA7" i="2"/>
  <c r="DI7" i="2"/>
  <c r="AD7" i="2"/>
  <c r="DF7" i="2"/>
  <c r="CM7" i="2"/>
  <c r="BZ7" i="2"/>
  <c r="D7" i="6"/>
  <c r="N7" i="2"/>
  <c r="M7" i="2" s="1"/>
  <c r="CS7" i="2"/>
  <c r="CY7" i="2"/>
  <c r="Z7" i="2"/>
  <c r="BW7" i="4"/>
  <c r="BZ7" i="4"/>
  <c r="AA7" i="3"/>
  <c r="BL7" i="4"/>
  <c r="DD7" i="1"/>
  <c r="W7" i="4"/>
  <c r="BJ7" i="4"/>
  <c r="BY7" i="4"/>
  <c r="CF7" i="4"/>
  <c r="AN7" i="1"/>
  <c r="CK7" i="1"/>
  <c r="CZ7" i="1"/>
  <c r="DG7" i="1"/>
  <c r="E7" i="1"/>
  <c r="D7" i="1" s="1"/>
  <c r="BR7" i="4"/>
  <c r="CC7" i="4"/>
  <c r="CV7" i="1"/>
  <c r="BB7" i="5"/>
  <c r="Z7" i="3"/>
  <c r="Q7" i="5"/>
  <c r="AG7" i="4"/>
  <c r="AF7" i="4" s="1"/>
  <c r="AL7" i="5"/>
  <c r="BE7" i="5"/>
  <c r="BN7" i="4"/>
  <c r="CD7" i="4"/>
  <c r="BO7" i="4"/>
  <c r="BX7" i="4"/>
  <c r="CY7" i="1"/>
  <c r="V7" i="5"/>
  <c r="AT7" i="4"/>
  <c r="R7" i="4"/>
  <c r="AD7" i="5"/>
  <c r="AO7" i="4"/>
  <c r="AB7" i="3"/>
  <c r="CL7" i="1"/>
  <c r="N7" i="5"/>
  <c r="BT7" i="4"/>
  <c r="CH7" i="4"/>
  <c r="N7" i="1"/>
  <c r="H7" i="5"/>
  <c r="AT7" i="5"/>
  <c r="BM7" i="4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W7" i="2" l="1"/>
  <c r="BO7" i="2"/>
  <c r="CH7" i="2" s="1"/>
  <c r="W7" i="2"/>
  <c r="DB7" i="2"/>
  <c r="CI7" i="2"/>
  <c r="D7" i="2"/>
  <c r="V7" i="2" s="1"/>
  <c r="AM7" i="2"/>
  <c r="CQ7" i="2" s="1"/>
  <c r="CJ7" i="2"/>
  <c r="CR7" i="1"/>
  <c r="CA7" i="4"/>
  <c r="BV7" i="4"/>
  <c r="AN7" i="4"/>
  <c r="BG7" i="4" s="1"/>
  <c r="W7" i="1"/>
  <c r="BI7" i="4"/>
  <c r="M7" i="1"/>
  <c r="V7" i="1" s="1"/>
  <c r="CW7" i="1"/>
  <c r="I7" i="5"/>
  <c r="CI7" i="1"/>
  <c r="AM7" i="1"/>
  <c r="BF7" i="1" s="1"/>
  <c r="DB7" i="1"/>
  <c r="V7" i="3"/>
  <c r="W7" i="3"/>
  <c r="CJ7" i="1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BP7" i="4"/>
  <c r="CI7" i="4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<sst xmlns="http://schemas.openxmlformats.org/spreadsheetml/2006/main" count="1952" uniqueCount="380">
  <si>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</si>
  <si>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</si>
  <si>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</si>
  <si>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</si>
  <si>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</si>
  <si>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</si>
  <si>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</si>
  <si>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</si>
  <si>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</si>
  <si>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</si>
  <si>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</si>
  <si>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</si>
  <si>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</si>
  <si>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</si>
  <si>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</si>
  <si>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</si>
  <si>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</si>
  <si>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</si>
  <si>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</si>
  <si>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</si>
  <si>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</si>
  <si>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</si>
  <si>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</si>
  <si>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</si>
  <si>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</si>
  <si>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</si>
  <si>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</si>
  <si>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</si>
  <si>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</si>
  <si>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</si>
  <si>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</si>
  <si>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</si>
  <si>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</si>
  <si>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</si>
  <si>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</si>
  <si>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</si>
  <si>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</si>
  <si>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</si>
  <si>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</si>
  <si>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</si>
  <si>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</si>
  <si>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</si>
  <si>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</si>
  <si>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</si>
  <si>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</si>
  <si>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</si>
  <si>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</si>
  <si>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</si>
  <si>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</si>
  <si>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</si>
  <si>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</si>
  <si>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</si>
  <si>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</si>
  <si>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</si>
  <si>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</si>
  <si>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</si>
  <si>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</si>
  <si>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</si>
  <si>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</si>
  <si>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</si>
  <si>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</si>
  <si>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</si>
  <si>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</si>
  <si>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</si>
  <si>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</si>
  <si>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</si>
  <si>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</si>
  <si>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</si>
  <si>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</si>
  <si>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</si>
  <si>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</si>
  <si>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</si>
  <si>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</si>
  <si>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</si>
  <si>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</si>
  <si>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</si>
  <si>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</si>
  <si>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</si>
  <si>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</si>
  <si>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</si>
  <si>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</si>
  <si>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</si>
  <si>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</si>
  <si>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</si>
  <si>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</si>
  <si>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</si>
  <si>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</si>
  <si>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</si>
  <si>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</si>
  <si>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</si>
  <si>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</si>
  <si>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</si>
  <si>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</si>
  <si>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</si>
  <si>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</si>
  <si>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</si>
  <si>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</si>
  <si>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</si>
  <si>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</si>
  <si>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</si>
  <si>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</si>
  <si>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</si>
  <si>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</si>
  <si>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</si>
  <si>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</si>
  <si>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</si>
  <si>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</si>
  <si>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</si>
  <si>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</si>
  <si>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</si>
  <si>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</si>
  <si>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</si>
  <si>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</si>
  <si>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</si>
  <si>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</si>
  <si>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</si>
  <si>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</si>
  <si>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</si>
  <si>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</si>
  <si>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</si>
  <si>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</si>
  <si>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</si>
  <si>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</si>
  <si>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</si>
  <si>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</si>
  <si>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</si>
  <si>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</si>
  <si>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</si>
  <si>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</si>
  <si>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</si>
  <si>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</si>
  <si>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</si>
  <si>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</si>
  <si>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</si>
  <si>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</si>
  <si>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</si>
  <si>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</si>
  <si>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</si>
  <si>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</si>
  <si>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</si>
  <si>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</si>
  <si>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</si>
  <si>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</si>
  <si>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</si>
  <si>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</si>
  <si>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</si>
  <si>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</si>
  <si>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</si>
  <si>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</si>
  <si>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</si>
  <si>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</si>
  <si>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</si>
  <si>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</si>
  <si>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</si>
  <si>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</si>
  <si>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</si>
  <si>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</si>
  <si>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</si>
  <si>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</si>
  <si>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</si>
  <si>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</si>
  <si>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</si>
  <si>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</si>
  <si>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</si>
  <si>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</si>
  <si>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</si>
  <si>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</si>
  <si>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</si>
  <si>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</si>
  <si>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</si>
  <si>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</si>
  <si>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</si>
  <si>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</si>
  <si>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</si>
  <si>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</si>
  <si>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</si>
  <si>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</si>
  <si>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</si>
  <si>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</si>
  <si>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</si>
  <si>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</si>
  <si>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</si>
  <si>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</si>
  <si>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</si>
  <si>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</si>
  <si>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</si>
  <si>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</si>
  <si>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</si>
  <si>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</si>
  <si>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</si>
  <si>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</si>
  <si>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</si>
  <si>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</si>
  <si>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</si>
  <si>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</si>
  <si>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</si>
  <si>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</si>
  <si>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</si>
  <si>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</si>
  <si>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</si>
  <si>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</si>
  <si>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</si>
  <si>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</si>
  <si>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</si>
  <si>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</si>
  <si>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</si>
  <si>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</si>
  <si>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</si>
  <si>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</si>
  <si>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</si>
  <si>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</si>
  <si>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</si>
  <si>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</si>
  <si>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</si>
  <si>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</si>
  <si>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</si>
  <si>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</si>
  <si>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</si>
  <si>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</si>
  <si>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</si>
  <si>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</si>
  <si>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</si>
  <si>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</si>
  <si>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</si>
  <si>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</si>
  <si>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</si>
  <si>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</si>
  <si>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</si>
  <si>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</si>
  <si>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</si>
  <si>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</si>
  <si>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</si>
  <si>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</si>
  <si>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</si>
  <si>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</si>
  <si>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</si>
  <si>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</si>
  <si>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</si>
  <si>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</si>
  <si>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</si>
  <si>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</si>
  <si>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</si>
  <si>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</si>
  <si>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</si>
  <si>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</si>
  <si>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</si>
  <si>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</si>
  <si>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</si>
  <si>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</si>
  <si>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</si>
  <si>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</si>
  <si>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</si>
  <si>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</si>
  <si>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</si>
  <si>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</si>
  <si>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</si>
  <si>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</si>
  <si>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</si>
  <si>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</si>
  <si>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</si>
  <si>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</si>
  <si>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</si>
  <si>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</si>
  <si>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</si>
  <si>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</si>
  <si>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</si>
  <si>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</si>
  <si>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</si>
  <si>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</si>
  <si>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</si>
  <si>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</si>
  <si>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</si>
  <si>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</si>
  <si>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</si>
  <si>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</si>
  <si>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</si>
  <si>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</si>
  <si>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</si>
  <si>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</si>
  <si>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</si>
  <si>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</si>
  <si>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</si>
  <si>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</si>
  <si>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</si>
  <si>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</si>
  <si>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</si>
  <si>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</si>
  <si>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</si>
  <si>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</si>
  <si>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</si>
  <si>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</si>
  <si>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</si>
  <si>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</si>
  <si>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</si>
  <si>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</si>
  <si>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</si>
  <si>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</si>
  <si>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</si>
  <si>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</si>
  <si>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</si>
  <si>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</si>
  <si>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</si>
  <si>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</si>
  <si>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</si>
  <si>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</si>
  <si>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</si>
  <si>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</si>
  <si>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</si>
  <si>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</si>
  <si>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</si>
  <si>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</si>
  <si>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</si>
  <si>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</si>
  <si>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</si>
  <si>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</si>
  <si>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</si>
  <si>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</si>
  <si>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38000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</si>
  <si>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</si>
  <si>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</si>
  <si>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</si>
  <si>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</si>
  <si>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</si>
  <si>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</si>
  <si>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38201</t>
  </si>
  <si>
    <t>松山市</t>
  </si>
  <si>
    <t/>
  </si>
  <si>
    <t>38826</t>
  </si>
  <si>
    <t>松山衛生事務組合</t>
  </si>
  <si>
    <t>38202</t>
  </si>
  <si>
    <t>今治市</t>
  </si>
  <si>
    <t>38203</t>
  </si>
  <si>
    <t>宇和島市</t>
  </si>
  <si>
    <t>38888</t>
  </si>
  <si>
    <t>宇和島地区広域事務組合</t>
  </si>
  <si>
    <t>38204</t>
  </si>
  <si>
    <t>八幡浜市</t>
  </si>
  <si>
    <t>38862</t>
  </si>
  <si>
    <t>八幡浜地区施設事務組合</t>
  </si>
  <si>
    <t>38205</t>
  </si>
  <si>
    <t>新居浜市</t>
  </si>
  <si>
    <t>38206</t>
  </si>
  <si>
    <t>西条市</t>
  </si>
  <si>
    <t>38207</t>
  </si>
  <si>
    <t>大洲市</t>
  </si>
  <si>
    <t>38842</t>
  </si>
  <si>
    <t>大洲・喜多
衛生事務組合</t>
  </si>
  <si>
    <t>38210</t>
  </si>
  <si>
    <t>伊予市</t>
  </si>
  <si>
    <t>38865</t>
  </si>
  <si>
    <t>伊予地区ごみ処理施設管理組合</t>
  </si>
  <si>
    <t>38840</t>
  </si>
  <si>
    <t>伊予市松前町共立衛生組合</t>
  </si>
  <si>
    <t>大洲・喜多衛生事務組合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</si>
  <si>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</si>
  <si>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</si>
  <si>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</si>
  <si>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</si>
  <si>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</si>
  <si>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</si>
  <si>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</si>
  <si>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</si>
  <si>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</si>
  <si>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</si>
  <si>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</si>
  <si>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松前町</t>
  </si>
  <si>
    <t>38402</t>
  </si>
  <si>
    <t>砥部町</t>
  </si>
  <si>
    <t>38422</t>
  </si>
  <si>
    <t>内子町</t>
  </si>
  <si>
    <t>大洲喜多衛生事務組合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</si>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</sst>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43</v>
      </c>
      <c r="B7" s="154" t="s">
        <v>317</v>
      </c>
      <c r="C7" s="138" t="s">
        <v>33</v>
      </c>
      <c r="D7" s="140">
        <f>SUM(E7,+L7)</f>
        <v>18180403</v>
      </c>
      <c r="E7" s="140">
        <f>SUM(F7:I7,K7)</f>
        <v>3756653</v>
      </c>
      <c r="F7" s="140">
        <f>SUM(F$8:F$207)</f>
        <v>133753</v>
      </c>
      <c r="G7" s="140">
        <f>SUM(G$8:G$207)</f>
        <v>948</v>
      </c>
      <c r="H7" s="140">
        <f>SUM(H$8:H$207)</f>
        <v>594016</v>
      </c>
      <c r="I7" s="140">
        <f>SUM(I$8:I$207)</f>
        <v>2076950</v>
      </c>
      <c r="J7" s="143" t="s">
        <v>314</v>
      </c>
      <c r="K7" s="140">
        <f>SUM(K$8:K$207)</f>
        <v>950986</v>
      </c>
      <c r="L7" s="140">
        <f>SUM(L$8:L$207)</f>
        <v>14423750</v>
      </c>
      <c r="M7" s="140">
        <f>SUM(N7,+U7)</f>
        <v>3424021</v>
      </c>
      <c r="N7" s="140">
        <f>SUM(O7:R7,T7)</f>
        <v>561927</v>
      </c>
      <c r="O7" s="140">
        <f>SUM(O$8:O$207)</f>
        <v>103187</v>
      </c>
      <c r="P7" s="140">
        <f>SUM(P$8:P$207)</f>
        <v>23839</v>
      </c>
      <c r="Q7" s="140">
        <f>SUM(Q$8:Q$207)</f>
        <v>180300</v>
      </c>
      <c r="R7" s="140">
        <f>SUM(R$8:R$207)</f>
        <v>162148</v>
      </c>
      <c r="S7" s="143" t="s">
        <v>314</v>
      </c>
      <c r="T7" s="140">
        <f>SUM(T$8:T$207)</f>
        <v>92453</v>
      </c>
      <c r="U7" s="140">
        <f>SUM(U$8:U$207)</f>
        <v>2862094</v>
      </c>
      <c r="V7" s="140">
        <f t="shared" ref="V7:AA7" si="0">+SUM(D7,M7)</f>
        <v>21604424</v>
      </c>
      <c r="W7" s="140">
        <f t="shared" si="0"/>
        <v>4318580</v>
      </c>
      <c r="X7" s="140">
        <f t="shared" si="0"/>
        <v>236940</v>
      </c>
      <c r="Y7" s="140">
        <f t="shared" si="0"/>
        <v>24787</v>
      </c>
      <c r="Z7" s="140">
        <f t="shared" si="0"/>
        <v>774316</v>
      </c>
      <c r="AA7" s="140">
        <f t="shared" si="0"/>
        <v>2239098</v>
      </c>
      <c r="AB7" s="142" t="str">
        <f>IF(+SUM(J7,S7)=0,"-",+SUM(J7,S7))</f>
        <v>-</v>
      </c>
      <c r="AC7" s="140">
        <f>+SUM(K7,T7)</f>
        <v>1043439</v>
      </c>
      <c r="AD7" s="140">
        <f>+SUM(L7,U7)</f>
        <v>17285844</v>
      </c>
      <c r="AE7" s="140">
        <f>SUM(AF7,+AK7)</f>
        <v>2495211</v>
      </c>
      <c r="AF7" s="140">
        <f>SUM(AG7:AJ7)</f>
        <v>2464330</v>
      </c>
      <c r="AG7" s="140">
        <f t="shared" ref="AG7:AL7" si="1">SUM(AG$8:AG$207)</f>
        <v>14551</v>
      </c>
      <c r="AH7" s="140">
        <f t="shared" si="1"/>
        <v>1757250</v>
      </c>
      <c r="AI7" s="140">
        <f t="shared" si="1"/>
        <v>670791</v>
      </c>
      <c r="AJ7" s="140">
        <f t="shared" si="1"/>
        <v>21738</v>
      </c>
      <c r="AK7" s="140">
        <f t="shared" si="1"/>
        <v>30881</v>
      </c>
      <c r="AL7" s="140">
        <f t="shared" si="1"/>
        <v>1502</v>
      </c>
      <c r="AM7" s="140">
        <f>SUM(AN7,AS7,AW7,AX7,BD7)</f>
        <v>14488493</v>
      </c>
      <c r="AN7" s="140">
        <f>SUM(AO7:AR7)</f>
        <v>2539107</v>
      </c>
      <c r="AO7" s="140">
        <f>SUM(AO$8:AO$207)</f>
        <v>1345356</v>
      </c>
      <c r="AP7" s="140">
        <f>SUM(AP$8:AP$207)</f>
        <v>1072032</v>
      </c>
      <c r="AQ7" s="140">
        <f>SUM(AQ$8:AQ$207)</f>
        <v>109483</v>
      </c>
      <c r="AR7" s="140">
        <f>SUM(AR$8:AR$207)</f>
        <v>12236</v>
      </c>
      <c r="AS7" s="140">
        <f>SUM(AT7:AV7)</f>
        <v>2812962</v>
      </c>
      <c r="AT7" s="140">
        <f>SUM(AT$8:AT$207)</f>
        <v>312211</v>
      </c>
      <c r="AU7" s="140">
        <f>SUM(AU$8:AU$207)</f>
        <v>2196438</v>
      </c>
      <c r="AV7" s="140">
        <f>SUM(AV$8:AV$207)</f>
        <v>304313</v>
      </c>
      <c r="AW7" s="140">
        <f>SUM(AW$8:AW$207)</f>
        <v>27554</v>
      </c>
      <c r="AX7" s="140">
        <f>SUM(AY7:BB7)</f>
        <v>9102539</v>
      </c>
      <c r="AY7" s="140">
        <f t="shared" ref="AY7:BE7" si="2">SUM(AY$8:AY$207)</f>
        <v>3958110</v>
      </c>
      <c r="AZ7" s="140">
        <f t="shared" si="2"/>
        <v>4174939</v>
      </c>
      <c r="BA7" s="140">
        <f t="shared" si="2"/>
        <v>864335</v>
      </c>
      <c r="BB7" s="140">
        <f t="shared" si="2"/>
        <v>105155</v>
      </c>
      <c r="BC7" s="140">
        <f t="shared" si="2"/>
        <v>940142</v>
      </c>
      <c r="BD7" s="140">
        <f t="shared" si="2"/>
        <v>6331</v>
      </c>
      <c r="BE7" s="140">
        <f t="shared" si="2"/>
        <v>255055</v>
      </c>
      <c r="BF7" s="140">
        <f>SUM(AE7,+AM7,+BE7)</f>
        <v>17238759</v>
      </c>
      <c r="BG7" s="140">
        <f>SUM(BH7,+BM7)</f>
        <v>332578</v>
      </c>
      <c r="BH7" s="140">
        <f>SUM(BI7:BL7)</f>
        <v>332578</v>
      </c>
      <c r="BI7" s="140">
        <f t="shared" ref="BI7:BN7" si="3">SUM(BI$8:BI$207)</f>
        <v>75</v>
      </c>
      <c r="BJ7" s="140">
        <f t="shared" si="3"/>
        <v>305659</v>
      </c>
      <c r="BK7" s="140">
        <f t="shared" si="3"/>
        <v>0</v>
      </c>
      <c r="BL7" s="140">
        <f t="shared" si="3"/>
        <v>26844</v>
      </c>
      <c r="BM7" s="140">
        <f t="shared" si="3"/>
        <v>0</v>
      </c>
      <c r="BN7" s="140">
        <f t="shared" si="3"/>
        <v>428857</v>
      </c>
      <c r="BO7" s="140">
        <f>SUM(BP7,BU7,BY7,BZ7,CF7)</f>
        <v>1257977</v>
      </c>
      <c r="BP7" s="140">
        <f>SUM(BQ7:BT7)</f>
        <v>188763</v>
      </c>
      <c r="BQ7" s="140">
        <f>SUM(BQ$8:BQ$207)</f>
        <v>183712</v>
      </c>
      <c r="BR7" s="140">
        <f>SUM(BR$8:BR$207)</f>
        <v>0</v>
      </c>
      <c r="BS7" s="140">
        <f>SUM(BS$8:BS$207)</f>
        <v>5051</v>
      </c>
      <c r="BT7" s="140">
        <f>SUM(BT$8:BT$207)</f>
        <v>0</v>
      </c>
      <c r="BU7" s="140">
        <f>SUM(BV7:BX7)</f>
        <v>543772</v>
      </c>
      <c r="BV7" s="140">
        <f>SUM(BV$8:BV$207)</f>
        <v>101719</v>
      </c>
      <c r="BW7" s="140">
        <f>SUM(BW$8:BW$207)</f>
        <v>442053</v>
      </c>
      <c r="BX7" s="140">
        <f>SUM(BX$8:BX$207)</f>
        <v>0</v>
      </c>
      <c r="BY7" s="140">
        <f>SUM(BY$8:BY$207)</f>
        <v>0</v>
      </c>
      <c r="BZ7" s="140">
        <f>SUM(CA7:CD7)</f>
        <v>525442</v>
      </c>
      <c r="CA7" s="140">
        <f t="shared" ref="CA7:CG7" si="4">SUM(CA$8:CA$207)</f>
        <v>165267</v>
      </c>
      <c r="CB7" s="140">
        <f t="shared" si="4"/>
        <v>338505</v>
      </c>
      <c r="CC7" s="140">
        <f t="shared" si="4"/>
        <v>142</v>
      </c>
      <c r="CD7" s="140">
        <f t="shared" si="4"/>
        <v>21528</v>
      </c>
      <c r="CE7" s="140">
        <f t="shared" si="4"/>
        <v>977544</v>
      </c>
      <c r="CF7" s="140">
        <f t="shared" si="4"/>
        <v>0</v>
      </c>
      <c r="CG7" s="140">
        <f t="shared" si="4"/>
        <v>427065</v>
      </c>
      <c r="CH7" s="140">
        <f>SUM(BG7,+BO7,+CG7)</f>
        <v>2017620</v>
      </c>
      <c r="CI7" s="140">
        <f t="shared" ref="CI7:DJ7" si="5">SUM(AE7,+BG7)</f>
        <v>2827789</v>
      </c>
      <c r="CJ7" s="140">
        <f t="shared" si="5"/>
        <v>2796908</v>
      </c>
      <c r="CK7" s="140">
        <f t="shared" si="5"/>
        <v>14626</v>
      </c>
      <c r="CL7" s="140">
        <f t="shared" si="5"/>
        <v>2062909</v>
      </c>
      <c r="CM7" s="140">
        <f t="shared" si="5"/>
        <v>670791</v>
      </c>
      <c r="CN7" s="140">
        <f t="shared" si="5"/>
        <v>48582</v>
      </c>
      <c r="CO7" s="140">
        <f t="shared" si="5"/>
        <v>30881</v>
      </c>
      <c r="CP7" s="140">
        <f t="shared" si="5"/>
        <v>430359</v>
      </c>
      <c r="CQ7" s="140">
        <f t="shared" si="5"/>
        <v>15746470</v>
      </c>
      <c r="CR7" s="140">
        <f t="shared" si="5"/>
        <v>2727870</v>
      </c>
      <c r="CS7" s="140">
        <f t="shared" si="5"/>
        <v>1529068</v>
      </c>
      <c r="CT7" s="140">
        <f t="shared" si="5"/>
        <v>1072032</v>
      </c>
      <c r="CU7" s="140">
        <f t="shared" si="5"/>
        <v>114534</v>
      </c>
      <c r="CV7" s="140">
        <f t="shared" si="5"/>
        <v>12236</v>
      </c>
      <c r="CW7" s="140">
        <f t="shared" si="5"/>
        <v>3356734</v>
      </c>
      <c r="CX7" s="140">
        <f t="shared" si="5"/>
        <v>413930</v>
      </c>
      <c r="CY7" s="140">
        <f t="shared" si="5"/>
        <v>2638491</v>
      </c>
      <c r="CZ7" s="140">
        <f t="shared" si="5"/>
        <v>304313</v>
      </c>
      <c r="DA7" s="140">
        <f t="shared" si="5"/>
        <v>27554</v>
      </c>
      <c r="DB7" s="140">
        <f t="shared" si="5"/>
        <v>9627981</v>
      </c>
      <c r="DC7" s="140">
        <f t="shared" si="5"/>
        <v>4123377</v>
      </c>
      <c r="DD7" s="140">
        <f t="shared" si="5"/>
        <v>4513444</v>
      </c>
      <c r="DE7" s="140">
        <f t="shared" si="5"/>
        <v>864477</v>
      </c>
      <c r="DF7" s="140">
        <f t="shared" si="5"/>
        <v>126683</v>
      </c>
      <c r="DG7" s="140">
        <f t="shared" si="5"/>
        <v>1917686</v>
      </c>
      <c r="DH7" s="140">
        <f t="shared" si="5"/>
        <v>6331</v>
      </c>
      <c r="DI7" s="140">
        <f t="shared" si="5"/>
        <v>682120</v>
      </c>
      <c r="DJ7" s="140">
        <f t="shared" si="5"/>
        <v>19256379</v>
      </c>
    </row>
    <row r="8" spans="1:114" s="136" customFormat="1" ht="13.5" customHeight="1" x14ac:dyDescent="0.15">
      <c r="A8" s="119" t="s">
        <v>43</v>
      </c>
      <c r="B8" s="120" t="s">
        <v>324</v>
      </c>
      <c r="C8" s="119" t="s">
        <v>325</v>
      </c>
      <c r="D8" s="121">
        <f>SUM(E8,+L8)</f>
        <v>6066554</v>
      </c>
      <c r="E8" s="121">
        <f>SUM(F8:I8,K8)</f>
        <v>769356</v>
      </c>
      <c r="F8" s="121">
        <v>0</v>
      </c>
      <c r="G8" s="121">
        <v>0</v>
      </c>
      <c r="H8" s="121">
        <v>0</v>
      </c>
      <c r="I8" s="121">
        <v>574331</v>
      </c>
      <c r="J8" s="122" t="s">
        <v>379</v>
      </c>
      <c r="K8" s="121">
        <v>195025</v>
      </c>
      <c r="L8" s="121">
        <v>5297198</v>
      </c>
      <c r="M8" s="121">
        <f>SUM(N8,+U8)</f>
        <v>942084</v>
      </c>
      <c r="N8" s="121">
        <f>SUM(O8:R8,T8)</f>
        <v>36404</v>
      </c>
      <c r="O8" s="121">
        <v>31484</v>
      </c>
      <c r="P8" s="121">
        <v>3995</v>
      </c>
      <c r="Q8" s="121">
        <v>0</v>
      </c>
      <c r="R8" s="121">
        <v>673</v>
      </c>
      <c r="S8" s="122" t="s">
        <v>379</v>
      </c>
      <c r="T8" s="121">
        <v>252</v>
      </c>
      <c r="U8" s="121">
        <v>905680</v>
      </c>
      <c r="V8" s="121">
        <f>+SUM(D8,M8)</f>
        <v>7008638</v>
      </c>
      <c r="W8" s="121">
        <f>+SUM(E8,N8)</f>
        <v>805760</v>
      </c>
      <c r="X8" s="121">
        <f>+SUM(F8,O8)</f>
        <v>31484</v>
      </c>
      <c r="Y8" s="121">
        <f>+SUM(G8,P8)</f>
        <v>3995</v>
      </c>
      <c r="Z8" s="121">
        <f>+SUM(H8,Q8)</f>
        <v>0</v>
      </c>
      <c r="AA8" s="121">
        <f>+SUM(I8,R8)</f>
        <v>575004</v>
      </c>
      <c r="AB8" s="122" t="str">
        <f>IF(+SUM(J8,S8)=0,"-",+SUM(J8,S8))</f>
        <v>-</v>
      </c>
      <c r="AC8" s="121">
        <f>+SUM(K8,T8)</f>
        <v>195277</v>
      </c>
      <c r="AD8" s="121">
        <f>+SUM(L8,U8)</f>
        <v>6202878</v>
      </c>
      <c r="AE8" s="121">
        <f>SUM(AF8,+AK8)</f>
        <v>1092830</v>
      </c>
      <c r="AF8" s="121">
        <f>SUM(AG8:AJ8)</f>
        <v>1092830</v>
      </c>
      <c r="AG8" s="121">
        <v>14551</v>
      </c>
      <c r="AH8" s="121">
        <v>910421</v>
      </c>
      <c r="AI8" s="121">
        <v>164963</v>
      </c>
      <c r="AJ8" s="121">
        <v>2895</v>
      </c>
      <c r="AK8" s="121">
        <v>0</v>
      </c>
      <c r="AL8" s="121">
        <v>0</v>
      </c>
      <c r="AM8" s="121">
        <f>SUM(AN8,AS8,AW8,AX8,BD8)</f>
        <v>4951860</v>
      </c>
      <c r="AN8" s="121">
        <f>SUM(AO8:AR8)</f>
        <v>1314436</v>
      </c>
      <c r="AO8" s="121">
        <v>387501</v>
      </c>
      <c r="AP8" s="121">
        <v>926935</v>
      </c>
      <c r="AQ8" s="121">
        <v>0</v>
      </c>
      <c r="AR8" s="121">
        <v>0</v>
      </c>
      <c r="AS8" s="121">
        <f>SUM(AT8:AV8)</f>
        <v>341891</v>
      </c>
      <c r="AT8" s="121">
        <v>64946</v>
      </c>
      <c r="AU8" s="121">
        <v>140558</v>
      </c>
      <c r="AV8" s="121">
        <v>136387</v>
      </c>
      <c r="AW8" s="121">
        <v>9526</v>
      </c>
      <c r="AX8" s="121">
        <f>SUM(AY8:BB8)</f>
        <v>3286007</v>
      </c>
      <c r="AY8" s="121">
        <v>1407983</v>
      </c>
      <c r="AZ8" s="121">
        <v>1561913</v>
      </c>
      <c r="BA8" s="121">
        <v>291524</v>
      </c>
      <c r="BB8" s="121">
        <v>24587</v>
      </c>
      <c r="BC8" s="121">
        <v>0</v>
      </c>
      <c r="BD8" s="121">
        <v>0</v>
      </c>
      <c r="BE8" s="121">
        <v>21864</v>
      </c>
      <c r="BF8" s="121">
        <f>SUM(AE8,+AM8,+BE8)</f>
        <v>6066554</v>
      </c>
      <c r="BG8" s="121">
        <f>SUM(BH8,+BM8)</f>
        <v>52990</v>
      </c>
      <c r="BH8" s="121">
        <f>SUM(BI8:BL8)</f>
        <v>52990</v>
      </c>
      <c r="BI8" s="121">
        <v>75</v>
      </c>
      <c r="BJ8" s="121">
        <v>26071</v>
      </c>
      <c r="BK8" s="121">
        <v>0</v>
      </c>
      <c r="BL8" s="121">
        <v>26844</v>
      </c>
      <c r="BM8" s="121">
        <v>0</v>
      </c>
      <c r="BN8" s="121">
        <v>360326</v>
      </c>
      <c r="BO8" s="121">
        <f>SUM(BP8,BU8,BY8,BZ8,CF8)</f>
        <v>126792</v>
      </c>
      <c r="BP8" s="121">
        <f>SUM(BQ8:BT8)</f>
        <v>34996</v>
      </c>
      <c r="BQ8" s="121">
        <v>34996</v>
      </c>
      <c r="BR8" s="121">
        <v>0</v>
      </c>
      <c r="BS8" s="121">
        <v>0</v>
      </c>
      <c r="BT8" s="121">
        <v>0</v>
      </c>
      <c r="BU8" s="121">
        <f>SUM(BV8:BX8)</f>
        <v>49730</v>
      </c>
      <c r="BV8" s="121">
        <v>49730</v>
      </c>
      <c r="BW8" s="121">
        <v>0</v>
      </c>
      <c r="BX8" s="121">
        <v>0</v>
      </c>
      <c r="BY8" s="121">
        <v>0</v>
      </c>
      <c r="BZ8" s="121">
        <f>SUM(CA8:CD8)</f>
        <v>42066</v>
      </c>
      <c r="CA8" s="121">
        <v>41314</v>
      </c>
      <c r="CB8" s="121">
        <v>0</v>
      </c>
      <c r="CC8" s="121">
        <v>0</v>
      </c>
      <c r="CD8" s="121">
        <v>752</v>
      </c>
      <c r="CE8" s="121">
        <v>188197</v>
      </c>
      <c r="CF8" s="121">
        <v>0</v>
      </c>
      <c r="CG8" s="121">
        <v>213779</v>
      </c>
      <c r="CH8" s="121">
        <f>SUM(BG8,+BO8,+CG8)</f>
        <v>393561</v>
      </c>
      <c r="CI8" s="121">
        <f>SUM(AE8,+BG8)</f>
        <v>1145820</v>
      </c>
      <c r="CJ8" s="121">
        <f>SUM(AF8,+BH8)</f>
        <v>1145820</v>
      </c>
      <c r="CK8" s="121">
        <f>SUM(AG8,+BI8)</f>
        <v>14626</v>
      </c>
      <c r="CL8" s="121">
        <f>SUM(AH8,+BJ8)</f>
        <v>936492</v>
      </c>
      <c r="CM8" s="121">
        <f>SUM(AI8,+BK8)</f>
        <v>164963</v>
      </c>
      <c r="CN8" s="121">
        <f>SUM(AJ8,+BL8)</f>
        <v>29739</v>
      </c>
      <c r="CO8" s="121">
        <f>SUM(AK8,+BM8)</f>
        <v>0</v>
      </c>
      <c r="CP8" s="121">
        <f>SUM(AL8,+BN8)</f>
        <v>360326</v>
      </c>
      <c r="CQ8" s="121">
        <f>SUM(AM8,+BO8)</f>
        <v>5078652</v>
      </c>
      <c r="CR8" s="121">
        <f>SUM(AN8,+BP8)</f>
        <v>1349432</v>
      </c>
      <c r="CS8" s="121">
        <f>SUM(AO8,+BQ8)</f>
        <v>422497</v>
      </c>
      <c r="CT8" s="121">
        <f>SUM(AP8,+BR8)</f>
        <v>926935</v>
      </c>
      <c r="CU8" s="121">
        <f>SUM(AQ8,+BS8)</f>
        <v>0</v>
      </c>
      <c r="CV8" s="121">
        <f>SUM(AR8,+BT8)</f>
        <v>0</v>
      </c>
      <c r="CW8" s="121">
        <f>SUM(AS8,+BU8)</f>
        <v>391621</v>
      </c>
      <c r="CX8" s="121">
        <f>SUM(AT8,+BV8)</f>
        <v>114676</v>
      </c>
      <c r="CY8" s="121">
        <f>SUM(AU8,+BW8)</f>
        <v>140558</v>
      </c>
      <c r="CZ8" s="121">
        <f>SUM(AV8,+BX8)</f>
        <v>136387</v>
      </c>
      <c r="DA8" s="121">
        <f>SUM(AW8,+BY8)</f>
        <v>9526</v>
      </c>
      <c r="DB8" s="121">
        <f>SUM(AX8,+BZ8)</f>
        <v>3328073</v>
      </c>
      <c r="DC8" s="121">
        <f>SUM(AY8,+CA8)</f>
        <v>1449297</v>
      </c>
      <c r="DD8" s="121">
        <f>SUM(AZ8,+CB8)</f>
        <v>1561913</v>
      </c>
      <c r="DE8" s="121">
        <f>SUM(BA8,+CC8)</f>
        <v>291524</v>
      </c>
      <c r="DF8" s="121">
        <f>SUM(BB8,+CD8)</f>
        <v>25339</v>
      </c>
      <c r="DG8" s="121">
        <f>SUM(BC8,+CE8)</f>
        <v>188197</v>
      </c>
      <c r="DH8" s="121">
        <f>SUM(BD8,+CF8)</f>
        <v>0</v>
      </c>
      <c r="DI8" s="121">
        <f>SUM(BE8,+CG8)</f>
        <v>235643</v>
      </c>
      <c r="DJ8" s="121">
        <f>SUM(BF8,+CH8)</f>
        <v>6460115</v>
      </c>
    </row>
    <row r="9" spans="1:114" s="136" customFormat="1" ht="13.5" customHeight="1" x14ac:dyDescent="0.15">
      <c r="A9" s="119" t="s">
        <v>43</v>
      </c>
      <c r="B9" s="120" t="s">
        <v>329</v>
      </c>
      <c r="C9" s="119" t="s">
        <v>330</v>
      </c>
      <c r="D9" s="121">
        <f>SUM(E9,+L9)</f>
        <v>2292069</v>
      </c>
      <c r="E9" s="121">
        <f>SUM(F9:I9,K9)</f>
        <v>679310</v>
      </c>
      <c r="F9" s="121">
        <v>0</v>
      </c>
      <c r="G9" s="121">
        <v>0</v>
      </c>
      <c r="H9" s="121">
        <v>0</v>
      </c>
      <c r="I9" s="121">
        <v>433620</v>
      </c>
      <c r="J9" s="122" t="s">
        <v>379</v>
      </c>
      <c r="K9" s="121">
        <v>245690</v>
      </c>
      <c r="L9" s="121">
        <v>1612759</v>
      </c>
      <c r="M9" s="121">
        <f>SUM(N9,+U9)</f>
        <v>343877</v>
      </c>
      <c r="N9" s="121">
        <f>SUM(O9:R9,T9)</f>
        <v>18476</v>
      </c>
      <c r="O9" s="121">
        <v>13245</v>
      </c>
      <c r="P9" s="121">
        <v>3613</v>
      </c>
      <c r="Q9" s="121">
        <v>0</v>
      </c>
      <c r="R9" s="121">
        <v>1618</v>
      </c>
      <c r="S9" s="122" t="s">
        <v>379</v>
      </c>
      <c r="T9" s="121">
        <v>0</v>
      </c>
      <c r="U9" s="121">
        <v>325401</v>
      </c>
      <c r="V9" s="121">
        <f>+SUM(D9,M9)</f>
        <v>2635946</v>
      </c>
      <c r="W9" s="121">
        <f>+SUM(E9,N9)</f>
        <v>697786</v>
      </c>
      <c r="X9" s="121">
        <f>+SUM(F9,O9)</f>
        <v>13245</v>
      </c>
      <c r="Y9" s="121">
        <f>+SUM(G9,P9)</f>
        <v>3613</v>
      </c>
      <c r="Z9" s="121">
        <f>+SUM(H9,Q9)</f>
        <v>0</v>
      </c>
      <c r="AA9" s="121">
        <f>+SUM(I9,R9)</f>
        <v>435238</v>
      </c>
      <c r="AB9" s="122" t="str">
        <f>IF(+SUM(J9,S9)=0,"-",+SUM(J9,S9))</f>
        <v>-</v>
      </c>
      <c r="AC9" s="121">
        <f>+SUM(K9,T9)</f>
        <v>245690</v>
      </c>
      <c r="AD9" s="121">
        <f>+SUM(L9,U9)</f>
        <v>1938160</v>
      </c>
      <c r="AE9" s="121">
        <f>SUM(AF9,+AK9)</f>
        <v>413908</v>
      </c>
      <c r="AF9" s="121">
        <f>SUM(AG9:AJ9)</f>
        <v>400500</v>
      </c>
      <c r="AG9" s="121">
        <v>0</v>
      </c>
      <c r="AH9" s="121">
        <v>400500</v>
      </c>
      <c r="AI9" s="121">
        <v>0</v>
      </c>
      <c r="AJ9" s="121">
        <v>0</v>
      </c>
      <c r="AK9" s="121">
        <v>13408</v>
      </c>
      <c r="AL9" s="121">
        <v>0</v>
      </c>
      <c r="AM9" s="121">
        <f>SUM(AN9,AS9,AW9,AX9,BD9)</f>
        <v>1878161</v>
      </c>
      <c r="AN9" s="121">
        <f>SUM(AO9:AR9)</f>
        <v>386561</v>
      </c>
      <c r="AO9" s="121">
        <v>300449</v>
      </c>
      <c r="AP9" s="121">
        <v>43899</v>
      </c>
      <c r="AQ9" s="121">
        <v>39302</v>
      </c>
      <c r="AR9" s="121">
        <v>2911</v>
      </c>
      <c r="AS9" s="121">
        <f>SUM(AT9:AV9)</f>
        <v>141156</v>
      </c>
      <c r="AT9" s="121">
        <v>91637</v>
      </c>
      <c r="AU9" s="121">
        <v>34810</v>
      </c>
      <c r="AV9" s="121">
        <v>14709</v>
      </c>
      <c r="AW9" s="121">
        <v>0</v>
      </c>
      <c r="AX9" s="121">
        <f>SUM(AY9:BB9)</f>
        <v>1350444</v>
      </c>
      <c r="AY9" s="121">
        <v>582861</v>
      </c>
      <c r="AZ9" s="121">
        <v>686648</v>
      </c>
      <c r="BA9" s="121">
        <v>57188</v>
      </c>
      <c r="BB9" s="121">
        <v>23747</v>
      </c>
      <c r="BC9" s="121">
        <v>0</v>
      </c>
      <c r="BD9" s="121">
        <v>0</v>
      </c>
      <c r="BE9" s="121">
        <v>0</v>
      </c>
      <c r="BF9" s="121">
        <f>SUM(AE9,+AM9,+BE9)</f>
        <v>2292069</v>
      </c>
      <c r="BG9" s="121">
        <f>SUM(BH9,+BM9)</f>
        <v>73920</v>
      </c>
      <c r="BH9" s="121">
        <f>SUM(BI9:BL9)</f>
        <v>73920</v>
      </c>
      <c r="BI9" s="121">
        <v>0</v>
      </c>
      <c r="BJ9" s="121">
        <v>73920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207281</v>
      </c>
      <c r="BP9" s="121">
        <f>SUM(BQ9:BT9)</f>
        <v>58230</v>
      </c>
      <c r="BQ9" s="121">
        <v>53179</v>
      </c>
      <c r="BR9" s="121">
        <v>0</v>
      </c>
      <c r="BS9" s="121">
        <v>5051</v>
      </c>
      <c r="BT9" s="121">
        <v>0</v>
      </c>
      <c r="BU9" s="121">
        <f>SUM(BV9:BX9)</f>
        <v>78620</v>
      </c>
      <c r="BV9" s="121">
        <v>9301</v>
      </c>
      <c r="BW9" s="121">
        <v>69319</v>
      </c>
      <c r="BX9" s="121">
        <v>0</v>
      </c>
      <c r="BY9" s="121">
        <v>0</v>
      </c>
      <c r="BZ9" s="121">
        <f>SUM(CA9:CD9)</f>
        <v>70431</v>
      </c>
      <c r="CA9" s="121">
        <v>0</v>
      </c>
      <c r="CB9" s="121">
        <v>70188</v>
      </c>
      <c r="CC9" s="121">
        <v>0</v>
      </c>
      <c r="CD9" s="121">
        <v>243</v>
      </c>
      <c r="CE9" s="121">
        <v>0</v>
      </c>
      <c r="CF9" s="121">
        <v>0</v>
      </c>
      <c r="CG9" s="121">
        <v>62676</v>
      </c>
      <c r="CH9" s="121">
        <f>SUM(BG9,+BO9,+CG9)</f>
        <v>343877</v>
      </c>
      <c r="CI9" s="121">
        <f>SUM(AE9,+BG9)</f>
        <v>487828</v>
      </c>
      <c r="CJ9" s="121">
        <f>SUM(AF9,+BH9)</f>
        <v>474420</v>
      </c>
      <c r="CK9" s="121">
        <f>SUM(AG9,+BI9)</f>
        <v>0</v>
      </c>
      <c r="CL9" s="121">
        <f>SUM(AH9,+BJ9)</f>
        <v>474420</v>
      </c>
      <c r="CM9" s="121">
        <f>SUM(AI9,+BK9)</f>
        <v>0</v>
      </c>
      <c r="CN9" s="121">
        <f>SUM(AJ9,+BL9)</f>
        <v>0</v>
      </c>
      <c r="CO9" s="121">
        <f>SUM(AK9,+BM9)</f>
        <v>13408</v>
      </c>
      <c r="CP9" s="121">
        <f>SUM(AL9,+BN9)</f>
        <v>0</v>
      </c>
      <c r="CQ9" s="121">
        <f>SUM(AM9,+BO9)</f>
        <v>2085442</v>
      </c>
      <c r="CR9" s="121">
        <f>SUM(AN9,+BP9)</f>
        <v>444791</v>
      </c>
      <c r="CS9" s="121">
        <f>SUM(AO9,+BQ9)</f>
        <v>353628</v>
      </c>
      <c r="CT9" s="121">
        <f>SUM(AP9,+BR9)</f>
        <v>43899</v>
      </c>
      <c r="CU9" s="121">
        <f>SUM(AQ9,+BS9)</f>
        <v>44353</v>
      </c>
      <c r="CV9" s="121">
        <f>SUM(AR9,+BT9)</f>
        <v>2911</v>
      </c>
      <c r="CW9" s="121">
        <f>SUM(AS9,+BU9)</f>
        <v>219776</v>
      </c>
      <c r="CX9" s="121">
        <f>SUM(AT9,+BV9)</f>
        <v>100938</v>
      </c>
      <c r="CY9" s="121">
        <f>SUM(AU9,+BW9)</f>
        <v>104129</v>
      </c>
      <c r="CZ9" s="121">
        <f>SUM(AV9,+BX9)</f>
        <v>14709</v>
      </c>
      <c r="DA9" s="121">
        <f>SUM(AW9,+BY9)</f>
        <v>0</v>
      </c>
      <c r="DB9" s="121">
        <f>SUM(AX9,+BZ9)</f>
        <v>1420875</v>
      </c>
      <c r="DC9" s="121">
        <f>SUM(AY9,+CA9)</f>
        <v>582861</v>
      </c>
      <c r="DD9" s="121">
        <f>SUM(AZ9,+CB9)</f>
        <v>756836</v>
      </c>
      <c r="DE9" s="121">
        <f>SUM(BA9,+CC9)</f>
        <v>57188</v>
      </c>
      <c r="DF9" s="121">
        <f>SUM(BB9,+CD9)</f>
        <v>23990</v>
      </c>
      <c r="DG9" s="121">
        <f>SUM(BC9,+CE9)</f>
        <v>0</v>
      </c>
      <c r="DH9" s="121">
        <f>SUM(BD9,+CF9)</f>
        <v>0</v>
      </c>
      <c r="DI9" s="121">
        <f>SUM(BE9,+CG9)</f>
        <v>62676</v>
      </c>
      <c r="DJ9" s="121">
        <f>SUM(BF9,+CH9)</f>
        <v>2635946</v>
      </c>
    </row>
    <row r="10" spans="1:114" s="136" customFormat="1" ht="13.5" customHeight="1" x14ac:dyDescent="0.15">
      <c r="A10" s="119" t="s">
        <v>43</v>
      </c>
      <c r="B10" s="120" t="s">
        <v>331</v>
      </c>
      <c r="C10" s="119" t="s">
        <v>332</v>
      </c>
      <c r="D10" s="121">
        <f>SUM(E10,+L10)</f>
        <v>984835</v>
      </c>
      <c r="E10" s="121">
        <f>SUM(F10:I10,K10)</f>
        <v>116405</v>
      </c>
      <c r="F10" s="121">
        <v>0</v>
      </c>
      <c r="G10" s="121">
        <v>0</v>
      </c>
      <c r="H10" s="121">
        <v>0</v>
      </c>
      <c r="I10" s="121">
        <v>112978</v>
      </c>
      <c r="J10" s="122" t="s">
        <v>379</v>
      </c>
      <c r="K10" s="121">
        <v>3427</v>
      </c>
      <c r="L10" s="121">
        <v>868430</v>
      </c>
      <c r="M10" s="121">
        <f>SUM(N10,+U10)</f>
        <v>166143</v>
      </c>
      <c r="N10" s="121">
        <f>SUM(O10:R10,T10)</f>
        <v>17416</v>
      </c>
      <c r="O10" s="121">
        <v>12389</v>
      </c>
      <c r="P10" s="121">
        <v>5027</v>
      </c>
      <c r="Q10" s="121">
        <v>0</v>
      </c>
      <c r="R10" s="121">
        <v>0</v>
      </c>
      <c r="S10" s="122" t="s">
        <v>379</v>
      </c>
      <c r="T10" s="121">
        <v>0</v>
      </c>
      <c r="U10" s="121">
        <v>148727</v>
      </c>
      <c r="V10" s="121">
        <f>+SUM(D10,M10)</f>
        <v>1150978</v>
      </c>
      <c r="W10" s="121">
        <f>+SUM(E10,N10)</f>
        <v>133821</v>
      </c>
      <c r="X10" s="121">
        <f>+SUM(F10,O10)</f>
        <v>12389</v>
      </c>
      <c r="Y10" s="121">
        <f>+SUM(G10,P10)</f>
        <v>5027</v>
      </c>
      <c r="Z10" s="121">
        <f>+SUM(H10,Q10)</f>
        <v>0</v>
      </c>
      <c r="AA10" s="121">
        <f>+SUM(I10,R10)</f>
        <v>112978</v>
      </c>
      <c r="AB10" s="122" t="str">
        <f>IF(+SUM(J10,S10)=0,"-",+SUM(J10,S10))</f>
        <v>-</v>
      </c>
      <c r="AC10" s="121">
        <f>+SUM(K10,T10)</f>
        <v>3427</v>
      </c>
      <c r="AD10" s="121">
        <f>+SUM(L10,U10)</f>
        <v>1017157</v>
      </c>
      <c r="AE10" s="121">
        <f>SUM(AF10,+AK10)</f>
        <v>79862</v>
      </c>
      <c r="AF10" s="121">
        <f>SUM(AG10:AJ10)</f>
        <v>79862</v>
      </c>
      <c r="AG10" s="121">
        <v>0</v>
      </c>
      <c r="AH10" s="121">
        <v>79862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608931</v>
      </c>
      <c r="AN10" s="121">
        <f>SUM(AO10:AR10)</f>
        <v>229757</v>
      </c>
      <c r="AO10" s="121">
        <v>169148</v>
      </c>
      <c r="AP10" s="121">
        <v>49257</v>
      </c>
      <c r="AQ10" s="121">
        <v>2027</v>
      </c>
      <c r="AR10" s="121">
        <v>9325</v>
      </c>
      <c r="AS10" s="121">
        <f>SUM(AT10:AV10)</f>
        <v>145370</v>
      </c>
      <c r="AT10" s="121">
        <v>65442</v>
      </c>
      <c r="AU10" s="121">
        <v>25638</v>
      </c>
      <c r="AV10" s="121">
        <v>54290</v>
      </c>
      <c r="AW10" s="121">
        <v>0</v>
      </c>
      <c r="AX10" s="121">
        <f>SUM(AY10:BB10)</f>
        <v>230856</v>
      </c>
      <c r="AY10" s="121">
        <v>225478</v>
      </c>
      <c r="AZ10" s="121">
        <v>5263</v>
      </c>
      <c r="BA10" s="121">
        <v>115</v>
      </c>
      <c r="BB10" s="121">
        <v>0</v>
      </c>
      <c r="BC10" s="121">
        <v>295893</v>
      </c>
      <c r="BD10" s="121">
        <v>2948</v>
      </c>
      <c r="BE10" s="121">
        <v>149</v>
      </c>
      <c r="BF10" s="121">
        <f>SUM(AE10,+AM10,+BE10)</f>
        <v>688942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15399</v>
      </c>
      <c r="BP10" s="121">
        <f>SUM(BQ10:BT10)</f>
        <v>6775</v>
      </c>
      <c r="BQ10" s="121">
        <v>6775</v>
      </c>
      <c r="BR10" s="121">
        <v>0</v>
      </c>
      <c r="BS10" s="121">
        <v>0</v>
      </c>
      <c r="BT10" s="121">
        <v>0</v>
      </c>
      <c r="BU10" s="121">
        <f>SUM(BV10:BX10)</f>
        <v>2808</v>
      </c>
      <c r="BV10" s="121">
        <v>2808</v>
      </c>
      <c r="BW10" s="121">
        <v>0</v>
      </c>
      <c r="BX10" s="121">
        <v>0</v>
      </c>
      <c r="BY10" s="121">
        <v>0</v>
      </c>
      <c r="BZ10" s="121">
        <f>SUM(CA10:CD10)</f>
        <v>5816</v>
      </c>
      <c r="CA10" s="121">
        <v>5816</v>
      </c>
      <c r="CB10" s="121">
        <v>0</v>
      </c>
      <c r="CC10" s="121">
        <v>0</v>
      </c>
      <c r="CD10" s="121">
        <v>0</v>
      </c>
      <c r="CE10" s="121">
        <v>150744</v>
      </c>
      <c r="CF10" s="121">
        <v>0</v>
      </c>
      <c r="CG10" s="121">
        <v>0</v>
      </c>
      <c r="CH10" s="121">
        <f>SUM(BG10,+BO10,+CG10)</f>
        <v>15399</v>
      </c>
      <c r="CI10" s="121">
        <f>SUM(AE10,+BG10)</f>
        <v>79862</v>
      </c>
      <c r="CJ10" s="121">
        <f>SUM(AF10,+BH10)</f>
        <v>79862</v>
      </c>
      <c r="CK10" s="121">
        <f>SUM(AG10,+BI10)</f>
        <v>0</v>
      </c>
      <c r="CL10" s="121">
        <f>SUM(AH10,+BJ10)</f>
        <v>79862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624330</v>
      </c>
      <c r="CR10" s="121">
        <f>SUM(AN10,+BP10)</f>
        <v>236532</v>
      </c>
      <c r="CS10" s="121">
        <f>SUM(AO10,+BQ10)</f>
        <v>175923</v>
      </c>
      <c r="CT10" s="121">
        <f>SUM(AP10,+BR10)</f>
        <v>49257</v>
      </c>
      <c r="CU10" s="121">
        <f>SUM(AQ10,+BS10)</f>
        <v>2027</v>
      </c>
      <c r="CV10" s="121">
        <f>SUM(AR10,+BT10)</f>
        <v>9325</v>
      </c>
      <c r="CW10" s="121">
        <f>SUM(AS10,+BU10)</f>
        <v>148178</v>
      </c>
      <c r="CX10" s="121">
        <f>SUM(AT10,+BV10)</f>
        <v>68250</v>
      </c>
      <c r="CY10" s="121">
        <f>SUM(AU10,+BW10)</f>
        <v>25638</v>
      </c>
      <c r="CZ10" s="121">
        <f>SUM(AV10,+BX10)</f>
        <v>54290</v>
      </c>
      <c r="DA10" s="121">
        <f>SUM(AW10,+BY10)</f>
        <v>0</v>
      </c>
      <c r="DB10" s="121">
        <f>SUM(AX10,+BZ10)</f>
        <v>236672</v>
      </c>
      <c r="DC10" s="121">
        <f>SUM(AY10,+CA10)</f>
        <v>231294</v>
      </c>
      <c r="DD10" s="121">
        <f>SUM(AZ10,+CB10)</f>
        <v>5263</v>
      </c>
      <c r="DE10" s="121">
        <f>SUM(BA10,+CC10)</f>
        <v>115</v>
      </c>
      <c r="DF10" s="121">
        <f>SUM(BB10,+CD10)</f>
        <v>0</v>
      </c>
      <c r="DG10" s="121">
        <f>SUM(BC10,+CE10)</f>
        <v>446637</v>
      </c>
      <c r="DH10" s="121">
        <f>SUM(BD10,+CF10)</f>
        <v>2948</v>
      </c>
      <c r="DI10" s="121">
        <f>SUM(BE10,+CG10)</f>
        <v>149</v>
      </c>
      <c r="DJ10" s="121">
        <f>SUM(BF10,+CH10)</f>
        <v>704341</v>
      </c>
    </row>
    <row r="11" spans="1:114" s="136" customFormat="1" ht="13.5" customHeight="1" x14ac:dyDescent="0.15">
      <c r="A11" s="119" t="s">
        <v>43</v>
      </c>
      <c r="B11" s="120" t="s">
        <v>335</v>
      </c>
      <c r="C11" s="119" t="s">
        <v>336</v>
      </c>
      <c r="D11" s="121">
        <f>SUM(E11,+L11)</f>
        <v>786890</v>
      </c>
      <c r="E11" s="121">
        <f>SUM(F11:I11,K11)</f>
        <v>277181</v>
      </c>
      <c r="F11" s="121">
        <v>0</v>
      </c>
      <c r="G11" s="121">
        <v>368</v>
      </c>
      <c r="H11" s="121">
        <v>0</v>
      </c>
      <c r="I11" s="121">
        <v>271081</v>
      </c>
      <c r="J11" s="122" t="s">
        <v>379</v>
      </c>
      <c r="K11" s="121">
        <v>5732</v>
      </c>
      <c r="L11" s="121">
        <v>509709</v>
      </c>
      <c r="M11" s="121">
        <f>SUM(N11,+U11)</f>
        <v>89742</v>
      </c>
      <c r="N11" s="121">
        <f>SUM(O11:R11,T11)</f>
        <v>15501</v>
      </c>
      <c r="O11" s="121">
        <v>5167</v>
      </c>
      <c r="P11" s="121">
        <v>1196</v>
      </c>
      <c r="Q11" s="121">
        <v>7600</v>
      </c>
      <c r="R11" s="121">
        <v>0</v>
      </c>
      <c r="S11" s="122" t="s">
        <v>379</v>
      </c>
      <c r="T11" s="121">
        <v>1538</v>
      </c>
      <c r="U11" s="121">
        <v>74241</v>
      </c>
      <c r="V11" s="121">
        <f>+SUM(D11,M11)</f>
        <v>876632</v>
      </c>
      <c r="W11" s="121">
        <f>+SUM(E11,N11)</f>
        <v>292682</v>
      </c>
      <c r="X11" s="121">
        <f>+SUM(F11,O11)</f>
        <v>5167</v>
      </c>
      <c r="Y11" s="121">
        <f>+SUM(G11,P11)</f>
        <v>1564</v>
      </c>
      <c r="Z11" s="121">
        <f>+SUM(H11,Q11)</f>
        <v>7600</v>
      </c>
      <c r="AA11" s="121">
        <f>+SUM(I11,R11)</f>
        <v>271081</v>
      </c>
      <c r="AB11" s="122" t="str">
        <f>IF(+SUM(J11,S11)=0,"-",+SUM(J11,S11))</f>
        <v>-</v>
      </c>
      <c r="AC11" s="121">
        <f>+SUM(K11,T11)</f>
        <v>7270</v>
      </c>
      <c r="AD11" s="121">
        <f>+SUM(L11,U11)</f>
        <v>583950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767108</v>
      </c>
      <c r="AN11" s="121">
        <f>SUM(AO11:AR11)</f>
        <v>65938</v>
      </c>
      <c r="AO11" s="121">
        <v>44076</v>
      </c>
      <c r="AP11" s="121">
        <v>3981</v>
      </c>
      <c r="AQ11" s="121">
        <v>17881</v>
      </c>
      <c r="AR11" s="121">
        <v>0</v>
      </c>
      <c r="AS11" s="121">
        <f>SUM(AT11:AV11)</f>
        <v>247409</v>
      </c>
      <c r="AT11" s="121">
        <v>5718</v>
      </c>
      <c r="AU11" s="121">
        <v>237767</v>
      </c>
      <c r="AV11" s="121">
        <v>3924</v>
      </c>
      <c r="AW11" s="121">
        <v>0</v>
      </c>
      <c r="AX11" s="121">
        <f>SUM(AY11:BB11)</f>
        <v>451132</v>
      </c>
      <c r="AY11" s="121">
        <v>177132</v>
      </c>
      <c r="AZ11" s="121">
        <v>206802</v>
      </c>
      <c r="BA11" s="121">
        <v>67198</v>
      </c>
      <c r="BB11" s="121">
        <v>0</v>
      </c>
      <c r="BC11" s="121">
        <v>0</v>
      </c>
      <c r="BD11" s="121">
        <v>2629</v>
      </c>
      <c r="BE11" s="121">
        <v>19782</v>
      </c>
      <c r="BF11" s="121">
        <f>SUM(AE11,+AM11,+BE11)</f>
        <v>786890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3858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339</v>
      </c>
      <c r="BV11" s="121">
        <v>339</v>
      </c>
      <c r="BW11" s="121">
        <v>0</v>
      </c>
      <c r="BX11" s="121">
        <v>0</v>
      </c>
      <c r="BY11" s="121">
        <v>0</v>
      </c>
      <c r="BZ11" s="121">
        <f>SUM(CA11:CD11)</f>
        <v>3519</v>
      </c>
      <c r="CA11" s="121">
        <v>3519</v>
      </c>
      <c r="CB11" s="121">
        <v>0</v>
      </c>
      <c r="CC11" s="121">
        <v>0</v>
      </c>
      <c r="CD11" s="121">
        <v>0</v>
      </c>
      <c r="CE11" s="121">
        <v>85884</v>
      </c>
      <c r="CF11" s="121">
        <v>0</v>
      </c>
      <c r="CG11" s="121">
        <v>0</v>
      </c>
      <c r="CH11" s="121">
        <f>SUM(BG11,+BO11,+CG11)</f>
        <v>3858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770966</v>
      </c>
      <c r="CR11" s="121">
        <f>SUM(AN11,+BP11)</f>
        <v>65938</v>
      </c>
      <c r="CS11" s="121">
        <f>SUM(AO11,+BQ11)</f>
        <v>44076</v>
      </c>
      <c r="CT11" s="121">
        <f>SUM(AP11,+BR11)</f>
        <v>3981</v>
      </c>
      <c r="CU11" s="121">
        <f>SUM(AQ11,+BS11)</f>
        <v>17881</v>
      </c>
      <c r="CV11" s="121">
        <f>SUM(AR11,+BT11)</f>
        <v>0</v>
      </c>
      <c r="CW11" s="121">
        <f>SUM(AS11,+BU11)</f>
        <v>247748</v>
      </c>
      <c r="CX11" s="121">
        <f>SUM(AT11,+BV11)</f>
        <v>6057</v>
      </c>
      <c r="CY11" s="121">
        <f>SUM(AU11,+BW11)</f>
        <v>237767</v>
      </c>
      <c r="CZ11" s="121">
        <f>SUM(AV11,+BX11)</f>
        <v>3924</v>
      </c>
      <c r="DA11" s="121">
        <f>SUM(AW11,+BY11)</f>
        <v>0</v>
      </c>
      <c r="DB11" s="121">
        <f>SUM(AX11,+BZ11)</f>
        <v>454651</v>
      </c>
      <c r="DC11" s="121">
        <f>SUM(AY11,+CA11)</f>
        <v>180651</v>
      </c>
      <c r="DD11" s="121">
        <f>SUM(AZ11,+CB11)</f>
        <v>206802</v>
      </c>
      <c r="DE11" s="121">
        <f>SUM(BA11,+CC11)</f>
        <v>67198</v>
      </c>
      <c r="DF11" s="121">
        <f>SUM(BB11,+CD11)</f>
        <v>0</v>
      </c>
      <c r="DG11" s="121">
        <f>SUM(BC11,+CE11)</f>
        <v>85884</v>
      </c>
      <c r="DH11" s="121">
        <f>SUM(BD11,+CF11)</f>
        <v>2629</v>
      </c>
      <c r="DI11" s="121">
        <f>SUM(BE11,+CG11)</f>
        <v>19782</v>
      </c>
      <c r="DJ11" s="121">
        <f>SUM(BF11,+CH11)</f>
        <v>790748</v>
      </c>
    </row>
    <row r="12" spans="1:114" s="136" customFormat="1" ht="13.5" customHeight="1" x14ac:dyDescent="0.15">
      <c r="A12" s="119" t="s">
        <v>43</v>
      </c>
      <c r="B12" s="120" t="s">
        <v>339</v>
      </c>
      <c r="C12" s="119" t="s">
        <v>340</v>
      </c>
      <c r="D12" s="121">
        <f>SUM(E12,+L12)</f>
        <v>1728839</v>
      </c>
      <c r="E12" s="121">
        <f>SUM(F12:I12,K12)</f>
        <v>381073</v>
      </c>
      <c r="F12" s="121">
        <v>2486</v>
      </c>
      <c r="G12" s="121">
        <v>0</v>
      </c>
      <c r="H12" s="121">
        <v>142700</v>
      </c>
      <c r="I12" s="121">
        <v>131124</v>
      </c>
      <c r="J12" s="122" t="s">
        <v>379</v>
      </c>
      <c r="K12" s="121">
        <v>104763</v>
      </c>
      <c r="L12" s="121">
        <v>1347766</v>
      </c>
      <c r="M12" s="121">
        <f>SUM(N12,+U12)</f>
        <v>294546</v>
      </c>
      <c r="N12" s="121">
        <f>SUM(O12:R12,T12)</f>
        <v>10949</v>
      </c>
      <c r="O12" s="121">
        <v>2738</v>
      </c>
      <c r="P12" s="121">
        <v>1095</v>
      </c>
      <c r="Q12" s="121">
        <v>0</v>
      </c>
      <c r="R12" s="121">
        <v>7116</v>
      </c>
      <c r="S12" s="122" t="s">
        <v>379</v>
      </c>
      <c r="T12" s="121">
        <v>0</v>
      </c>
      <c r="U12" s="121">
        <v>283597</v>
      </c>
      <c r="V12" s="121">
        <f>+SUM(D12,M12)</f>
        <v>2023385</v>
      </c>
      <c r="W12" s="121">
        <f>+SUM(E12,N12)</f>
        <v>392022</v>
      </c>
      <c r="X12" s="121">
        <f>+SUM(F12,O12)</f>
        <v>5224</v>
      </c>
      <c r="Y12" s="121">
        <f>+SUM(G12,P12)</f>
        <v>1095</v>
      </c>
      <c r="Z12" s="121">
        <f>+SUM(H12,Q12)</f>
        <v>142700</v>
      </c>
      <c r="AA12" s="121">
        <f>+SUM(I12,R12)</f>
        <v>138240</v>
      </c>
      <c r="AB12" s="122" t="str">
        <f>IF(+SUM(J12,S12)=0,"-",+SUM(J12,S12))</f>
        <v>-</v>
      </c>
      <c r="AC12" s="121">
        <f>+SUM(K12,T12)</f>
        <v>104763</v>
      </c>
      <c r="AD12" s="121">
        <f>+SUM(L12,U12)</f>
        <v>1631363</v>
      </c>
      <c r="AE12" s="121">
        <f>SUM(AF12,+AK12)</f>
        <v>135000</v>
      </c>
      <c r="AF12" s="121">
        <f>SUM(AG12:AJ12)</f>
        <v>135000</v>
      </c>
      <c r="AG12" s="121">
        <v>0</v>
      </c>
      <c r="AH12" s="121">
        <v>0</v>
      </c>
      <c r="AI12" s="121">
        <v>135000</v>
      </c>
      <c r="AJ12" s="121">
        <v>0</v>
      </c>
      <c r="AK12" s="121">
        <v>0</v>
      </c>
      <c r="AL12" s="121">
        <v>0</v>
      </c>
      <c r="AM12" s="121">
        <f>SUM(AN12,AS12,AW12,AX12,BD12)</f>
        <v>1589498</v>
      </c>
      <c r="AN12" s="121">
        <f>SUM(AO12:AR12)</f>
        <v>150290</v>
      </c>
      <c r="AO12" s="121">
        <v>139587</v>
      </c>
      <c r="AP12" s="121">
        <v>10703</v>
      </c>
      <c r="AQ12" s="121">
        <v>0</v>
      </c>
      <c r="AR12" s="121">
        <v>0</v>
      </c>
      <c r="AS12" s="121">
        <f>SUM(AT12:AV12)</f>
        <v>546010</v>
      </c>
      <c r="AT12" s="121">
        <v>11940</v>
      </c>
      <c r="AU12" s="121">
        <v>489974</v>
      </c>
      <c r="AV12" s="121">
        <v>44096</v>
      </c>
      <c r="AW12" s="121">
        <v>0</v>
      </c>
      <c r="AX12" s="121">
        <f>SUM(AY12:BB12)</f>
        <v>893198</v>
      </c>
      <c r="AY12" s="121">
        <v>336965</v>
      </c>
      <c r="AZ12" s="121">
        <v>455511</v>
      </c>
      <c r="BA12" s="121">
        <v>99625</v>
      </c>
      <c r="BB12" s="121">
        <v>1097</v>
      </c>
      <c r="BC12" s="121">
        <v>0</v>
      </c>
      <c r="BD12" s="121">
        <v>0</v>
      </c>
      <c r="BE12" s="121">
        <v>4341</v>
      </c>
      <c r="BF12" s="121">
        <f>SUM(AE12,+AM12,+BE12)</f>
        <v>1728839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286332</v>
      </c>
      <c r="BP12" s="121">
        <f>SUM(BQ12:BT12)</f>
        <v>35167</v>
      </c>
      <c r="BQ12" s="121">
        <v>35167</v>
      </c>
      <c r="BR12" s="121">
        <v>0</v>
      </c>
      <c r="BS12" s="121">
        <v>0</v>
      </c>
      <c r="BT12" s="121">
        <v>0</v>
      </c>
      <c r="BU12" s="121">
        <f>SUM(BV12:BX12)</f>
        <v>176737</v>
      </c>
      <c r="BV12" s="121">
        <v>468</v>
      </c>
      <c r="BW12" s="121">
        <v>176269</v>
      </c>
      <c r="BX12" s="121">
        <v>0</v>
      </c>
      <c r="BY12" s="121">
        <v>0</v>
      </c>
      <c r="BZ12" s="121">
        <f>SUM(CA12:CD12)</f>
        <v>74428</v>
      </c>
      <c r="CA12" s="121">
        <v>12992</v>
      </c>
      <c r="CB12" s="121">
        <v>61436</v>
      </c>
      <c r="CC12" s="121">
        <v>0</v>
      </c>
      <c r="CD12" s="121">
        <v>0</v>
      </c>
      <c r="CE12" s="121">
        <v>0</v>
      </c>
      <c r="CF12" s="121">
        <v>0</v>
      </c>
      <c r="CG12" s="121">
        <v>8214</v>
      </c>
      <c r="CH12" s="121">
        <f>SUM(BG12,+BO12,+CG12)</f>
        <v>294546</v>
      </c>
      <c r="CI12" s="121">
        <f>SUM(AE12,+BG12)</f>
        <v>135000</v>
      </c>
      <c r="CJ12" s="121">
        <f>SUM(AF12,+BH12)</f>
        <v>135000</v>
      </c>
      <c r="CK12" s="121">
        <f>SUM(AG12,+BI12)</f>
        <v>0</v>
      </c>
      <c r="CL12" s="121">
        <f>SUM(AH12,+BJ12)</f>
        <v>0</v>
      </c>
      <c r="CM12" s="121">
        <f>SUM(AI12,+BK12)</f>
        <v>135000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1875830</v>
      </c>
      <c r="CR12" s="121">
        <f>SUM(AN12,+BP12)</f>
        <v>185457</v>
      </c>
      <c r="CS12" s="121">
        <f>SUM(AO12,+BQ12)</f>
        <v>174754</v>
      </c>
      <c r="CT12" s="121">
        <f>SUM(AP12,+BR12)</f>
        <v>10703</v>
      </c>
      <c r="CU12" s="121">
        <f>SUM(AQ12,+BS12)</f>
        <v>0</v>
      </c>
      <c r="CV12" s="121">
        <f>SUM(AR12,+BT12)</f>
        <v>0</v>
      </c>
      <c r="CW12" s="121">
        <f>SUM(AS12,+BU12)</f>
        <v>722747</v>
      </c>
      <c r="CX12" s="121">
        <f>SUM(AT12,+BV12)</f>
        <v>12408</v>
      </c>
      <c r="CY12" s="121">
        <f>SUM(AU12,+BW12)</f>
        <v>666243</v>
      </c>
      <c r="CZ12" s="121">
        <f>SUM(AV12,+BX12)</f>
        <v>44096</v>
      </c>
      <c r="DA12" s="121">
        <f>SUM(AW12,+BY12)</f>
        <v>0</v>
      </c>
      <c r="DB12" s="121">
        <f>SUM(AX12,+BZ12)</f>
        <v>967626</v>
      </c>
      <c r="DC12" s="121">
        <f>SUM(AY12,+CA12)</f>
        <v>349957</v>
      </c>
      <c r="DD12" s="121">
        <f>SUM(AZ12,+CB12)</f>
        <v>516947</v>
      </c>
      <c r="DE12" s="121">
        <f>SUM(BA12,+CC12)</f>
        <v>99625</v>
      </c>
      <c r="DF12" s="121">
        <f>SUM(BB12,+CD12)</f>
        <v>1097</v>
      </c>
      <c r="DG12" s="121">
        <f>SUM(BC12,+CE12)</f>
        <v>0</v>
      </c>
      <c r="DH12" s="121">
        <f>SUM(BD12,+CF12)</f>
        <v>0</v>
      </c>
      <c r="DI12" s="121">
        <f>SUM(BE12,+CG12)</f>
        <v>12555</v>
      </c>
      <c r="DJ12" s="121">
        <f>SUM(BF12,+CH12)</f>
        <v>2023385</v>
      </c>
    </row>
    <row r="13" spans="1:114" s="136" customFormat="1" ht="13.5" customHeight="1" x14ac:dyDescent="0.15">
      <c r="A13" s="119" t="s">
        <v>43</v>
      </c>
      <c r="B13" s="120" t="s">
        <v>341</v>
      </c>
      <c r="C13" s="119" t="s">
        <v>342</v>
      </c>
      <c r="D13" s="121">
        <f>SUM(E13,+L13)</f>
        <v>771360</v>
      </c>
      <c r="E13" s="121">
        <f>SUM(F13:I13,K13)</f>
        <v>118275</v>
      </c>
      <c r="F13" s="121">
        <v>3051</v>
      </c>
      <c r="G13" s="121">
        <v>0</v>
      </c>
      <c r="H13" s="121">
        <v>0</v>
      </c>
      <c r="I13" s="121">
        <v>106959</v>
      </c>
      <c r="J13" s="122" t="s">
        <v>379</v>
      </c>
      <c r="K13" s="121">
        <v>8265</v>
      </c>
      <c r="L13" s="121">
        <v>653085</v>
      </c>
      <c r="M13" s="121">
        <f>SUM(N13,+U13)</f>
        <v>281862</v>
      </c>
      <c r="N13" s="121">
        <f>SUM(O13:R13,T13)</f>
        <v>151961</v>
      </c>
      <c r="O13" s="121">
        <v>0</v>
      </c>
      <c r="P13" s="121">
        <v>0</v>
      </c>
      <c r="Q13" s="121">
        <v>150500</v>
      </c>
      <c r="R13" s="121">
        <v>1461</v>
      </c>
      <c r="S13" s="122" t="s">
        <v>379</v>
      </c>
      <c r="T13" s="121">
        <v>0</v>
      </c>
      <c r="U13" s="121">
        <v>129901</v>
      </c>
      <c r="V13" s="121">
        <f>+SUM(D13,M13)</f>
        <v>1053222</v>
      </c>
      <c r="W13" s="121">
        <f>+SUM(E13,N13)</f>
        <v>270236</v>
      </c>
      <c r="X13" s="121">
        <f>+SUM(F13,O13)</f>
        <v>3051</v>
      </c>
      <c r="Y13" s="121">
        <f>+SUM(G13,P13)</f>
        <v>0</v>
      </c>
      <c r="Z13" s="121">
        <f>+SUM(H13,Q13)</f>
        <v>150500</v>
      </c>
      <c r="AA13" s="121">
        <f>+SUM(I13,R13)</f>
        <v>108420</v>
      </c>
      <c r="AB13" s="122" t="str">
        <f>IF(+SUM(J13,S13)=0,"-",+SUM(J13,S13))</f>
        <v>-</v>
      </c>
      <c r="AC13" s="121">
        <f>+SUM(K13,T13)</f>
        <v>8265</v>
      </c>
      <c r="AD13" s="121">
        <f>+SUM(L13,U13)</f>
        <v>782986</v>
      </c>
      <c r="AE13" s="121">
        <f>SUM(AF13,+AK13)</f>
        <v>9155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9155</v>
      </c>
      <c r="AL13" s="121">
        <v>0</v>
      </c>
      <c r="AM13" s="121">
        <f>SUM(AN13,AS13,AW13,AX13,BD13)</f>
        <v>762205</v>
      </c>
      <c r="AN13" s="121">
        <f>SUM(AO13:AR13)</f>
        <v>18416</v>
      </c>
      <c r="AO13" s="121">
        <v>18416</v>
      </c>
      <c r="AP13" s="121">
        <v>0</v>
      </c>
      <c r="AQ13" s="121">
        <v>0</v>
      </c>
      <c r="AR13" s="121">
        <v>0</v>
      </c>
      <c r="AS13" s="121">
        <f>SUM(AT13:AV13)</f>
        <v>556046</v>
      </c>
      <c r="AT13" s="121">
        <v>0</v>
      </c>
      <c r="AU13" s="121">
        <v>538078</v>
      </c>
      <c r="AV13" s="121">
        <v>17968</v>
      </c>
      <c r="AW13" s="121">
        <v>0</v>
      </c>
      <c r="AX13" s="121">
        <f>SUM(AY13:BB13)</f>
        <v>187743</v>
      </c>
      <c r="AY13" s="121">
        <v>0</v>
      </c>
      <c r="AZ13" s="121">
        <v>167200</v>
      </c>
      <c r="BA13" s="121">
        <v>20543</v>
      </c>
      <c r="BB13" s="121">
        <v>0</v>
      </c>
      <c r="BC13" s="121">
        <v>0</v>
      </c>
      <c r="BD13" s="121">
        <v>0</v>
      </c>
      <c r="BE13" s="121">
        <v>0</v>
      </c>
      <c r="BF13" s="121">
        <f>SUM(AE13,+AM13,+BE13)</f>
        <v>771360</v>
      </c>
      <c r="BG13" s="121">
        <f>SUM(BH13,+BM13)</f>
        <v>160708</v>
      </c>
      <c r="BH13" s="121">
        <f>SUM(BI13:BL13)</f>
        <v>160708</v>
      </c>
      <c r="BI13" s="121">
        <v>0</v>
      </c>
      <c r="BJ13" s="121">
        <v>160708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121154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55002</v>
      </c>
      <c r="BV13" s="121">
        <v>0</v>
      </c>
      <c r="BW13" s="121">
        <v>55002</v>
      </c>
      <c r="BX13" s="121">
        <v>0</v>
      </c>
      <c r="BY13" s="121">
        <v>0</v>
      </c>
      <c r="BZ13" s="121">
        <f>SUM(CA13:CD13)</f>
        <v>66152</v>
      </c>
      <c r="CA13" s="121">
        <v>0</v>
      </c>
      <c r="CB13" s="121">
        <v>46200</v>
      </c>
      <c r="CC13" s="121">
        <v>0</v>
      </c>
      <c r="CD13" s="121">
        <v>19952</v>
      </c>
      <c r="CE13" s="121">
        <v>0</v>
      </c>
      <c r="CF13" s="121">
        <v>0</v>
      </c>
      <c r="CG13" s="121">
        <v>0</v>
      </c>
      <c r="CH13" s="121">
        <f>SUM(BG13,+BO13,+CG13)</f>
        <v>281862</v>
      </c>
      <c r="CI13" s="121">
        <f>SUM(AE13,+BG13)</f>
        <v>169863</v>
      </c>
      <c r="CJ13" s="121">
        <f>SUM(AF13,+BH13)</f>
        <v>160708</v>
      </c>
      <c r="CK13" s="121">
        <f>SUM(AG13,+BI13)</f>
        <v>0</v>
      </c>
      <c r="CL13" s="121">
        <f>SUM(AH13,+BJ13)</f>
        <v>160708</v>
      </c>
      <c r="CM13" s="121">
        <f>SUM(AI13,+BK13)</f>
        <v>0</v>
      </c>
      <c r="CN13" s="121">
        <f>SUM(AJ13,+BL13)</f>
        <v>0</v>
      </c>
      <c r="CO13" s="121">
        <f>SUM(AK13,+BM13)</f>
        <v>9155</v>
      </c>
      <c r="CP13" s="121">
        <f>SUM(AL13,+BN13)</f>
        <v>0</v>
      </c>
      <c r="CQ13" s="121">
        <f>SUM(AM13,+BO13)</f>
        <v>883359</v>
      </c>
      <c r="CR13" s="121">
        <f>SUM(AN13,+BP13)</f>
        <v>18416</v>
      </c>
      <c r="CS13" s="121">
        <f>SUM(AO13,+BQ13)</f>
        <v>18416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611048</v>
      </c>
      <c r="CX13" s="121">
        <f>SUM(AT13,+BV13)</f>
        <v>0</v>
      </c>
      <c r="CY13" s="121">
        <f>SUM(AU13,+BW13)</f>
        <v>593080</v>
      </c>
      <c r="CZ13" s="121">
        <f>SUM(AV13,+BX13)</f>
        <v>17968</v>
      </c>
      <c r="DA13" s="121">
        <f>SUM(AW13,+BY13)</f>
        <v>0</v>
      </c>
      <c r="DB13" s="121">
        <f>SUM(AX13,+BZ13)</f>
        <v>253895</v>
      </c>
      <c r="DC13" s="121">
        <f>SUM(AY13,+CA13)</f>
        <v>0</v>
      </c>
      <c r="DD13" s="121">
        <f>SUM(AZ13,+CB13)</f>
        <v>213400</v>
      </c>
      <c r="DE13" s="121">
        <f>SUM(BA13,+CC13)</f>
        <v>20543</v>
      </c>
      <c r="DF13" s="121">
        <f>SUM(BB13,+CD13)</f>
        <v>19952</v>
      </c>
      <c r="DG13" s="121">
        <f>SUM(BC13,+CE13)</f>
        <v>0</v>
      </c>
      <c r="DH13" s="121">
        <f>SUM(BD13,+CF13)</f>
        <v>0</v>
      </c>
      <c r="DI13" s="121">
        <f>SUM(BE13,+CG13)</f>
        <v>0</v>
      </c>
      <c r="DJ13" s="121">
        <f>SUM(BF13,+CH13)</f>
        <v>1053222</v>
      </c>
    </row>
    <row r="14" spans="1:114" s="136" customFormat="1" ht="13.5" customHeight="1" x14ac:dyDescent="0.15">
      <c r="A14" s="119" t="s">
        <v>43</v>
      </c>
      <c r="B14" s="120" t="s">
        <v>343</v>
      </c>
      <c r="C14" s="119" t="s">
        <v>344</v>
      </c>
      <c r="D14" s="121">
        <f>SUM(E14,+L14)</f>
        <v>674488</v>
      </c>
      <c r="E14" s="121">
        <f>SUM(F14:I14,K14)</f>
        <v>114496</v>
      </c>
      <c r="F14" s="121">
        <v>0</v>
      </c>
      <c r="G14" s="121">
        <v>0</v>
      </c>
      <c r="H14" s="121">
        <v>0</v>
      </c>
      <c r="I14" s="121">
        <v>113944</v>
      </c>
      <c r="J14" s="122" t="s">
        <v>379</v>
      </c>
      <c r="K14" s="121">
        <v>552</v>
      </c>
      <c r="L14" s="121">
        <v>559992</v>
      </c>
      <c r="M14" s="121">
        <f>SUM(N14,+U14)</f>
        <v>156152</v>
      </c>
      <c r="N14" s="121">
        <f>SUM(O14:R14,T14)</f>
        <v>8156</v>
      </c>
      <c r="O14" s="121">
        <v>6686</v>
      </c>
      <c r="P14" s="121">
        <v>1470</v>
      </c>
      <c r="Q14" s="121">
        <v>0</v>
      </c>
      <c r="R14" s="121">
        <v>0</v>
      </c>
      <c r="S14" s="122" t="s">
        <v>379</v>
      </c>
      <c r="T14" s="121">
        <v>0</v>
      </c>
      <c r="U14" s="121">
        <v>147996</v>
      </c>
      <c r="V14" s="121">
        <f>+SUM(D14,M14)</f>
        <v>830640</v>
      </c>
      <c r="W14" s="121">
        <f>+SUM(E14,N14)</f>
        <v>122652</v>
      </c>
      <c r="X14" s="121">
        <f>+SUM(F14,O14)</f>
        <v>6686</v>
      </c>
      <c r="Y14" s="121">
        <f>+SUM(G14,P14)</f>
        <v>1470</v>
      </c>
      <c r="Z14" s="121">
        <f>+SUM(H14,Q14)</f>
        <v>0</v>
      </c>
      <c r="AA14" s="121">
        <f>+SUM(I14,R14)</f>
        <v>113944</v>
      </c>
      <c r="AB14" s="122" t="str">
        <f>IF(+SUM(J14,S14)=0,"-",+SUM(J14,S14))</f>
        <v>-</v>
      </c>
      <c r="AC14" s="121">
        <f>+SUM(K14,T14)</f>
        <v>552</v>
      </c>
      <c r="AD14" s="121">
        <f>+SUM(L14,U14)</f>
        <v>707988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674488</v>
      </c>
      <c r="AN14" s="121">
        <f>SUM(AO14:AR14)</f>
        <v>17797</v>
      </c>
      <c r="AO14" s="121">
        <v>17797</v>
      </c>
      <c r="AP14" s="121">
        <v>0</v>
      </c>
      <c r="AQ14" s="121">
        <v>0</v>
      </c>
      <c r="AR14" s="121">
        <v>0</v>
      </c>
      <c r="AS14" s="121">
        <f>SUM(AT14:AV14)</f>
        <v>192550</v>
      </c>
      <c r="AT14" s="121">
        <v>0</v>
      </c>
      <c r="AU14" s="121">
        <v>192550</v>
      </c>
      <c r="AV14" s="121">
        <v>0</v>
      </c>
      <c r="AW14" s="121">
        <v>0</v>
      </c>
      <c r="AX14" s="121">
        <f>SUM(AY14:BB14)</f>
        <v>464141</v>
      </c>
      <c r="AY14" s="121">
        <v>153533</v>
      </c>
      <c r="AZ14" s="121">
        <v>267784</v>
      </c>
      <c r="BA14" s="121">
        <v>42824</v>
      </c>
      <c r="BB14" s="121">
        <v>0</v>
      </c>
      <c r="BC14" s="121">
        <v>0</v>
      </c>
      <c r="BD14" s="121">
        <v>0</v>
      </c>
      <c r="BE14" s="121">
        <v>0</v>
      </c>
      <c r="BF14" s="121">
        <f>SUM(AE14,+AM14,+BE14)</f>
        <v>674488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131500</v>
      </c>
      <c r="CF14" s="121">
        <v>0</v>
      </c>
      <c r="CG14" s="121">
        <v>24652</v>
      </c>
      <c r="CH14" s="121">
        <f>SUM(BG14,+BO14,+CG14)</f>
        <v>24652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674488</v>
      </c>
      <c r="CR14" s="121">
        <f>SUM(AN14,+BP14)</f>
        <v>17797</v>
      </c>
      <c r="CS14" s="121">
        <f>SUM(AO14,+BQ14)</f>
        <v>17797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192550</v>
      </c>
      <c r="CX14" s="121">
        <f>SUM(AT14,+BV14)</f>
        <v>0</v>
      </c>
      <c r="CY14" s="121">
        <f>SUM(AU14,+BW14)</f>
        <v>192550</v>
      </c>
      <c r="CZ14" s="121">
        <f>SUM(AV14,+BX14)</f>
        <v>0</v>
      </c>
      <c r="DA14" s="121">
        <f>SUM(AW14,+BY14)</f>
        <v>0</v>
      </c>
      <c r="DB14" s="121">
        <f>SUM(AX14,+BZ14)</f>
        <v>464141</v>
      </c>
      <c r="DC14" s="121">
        <f>SUM(AY14,+CA14)</f>
        <v>153533</v>
      </c>
      <c r="DD14" s="121">
        <f>SUM(AZ14,+CB14)</f>
        <v>267784</v>
      </c>
      <c r="DE14" s="121">
        <f>SUM(BA14,+CC14)</f>
        <v>42824</v>
      </c>
      <c r="DF14" s="121">
        <f>SUM(BB14,+CD14)</f>
        <v>0</v>
      </c>
      <c r="DG14" s="121">
        <f>SUM(BC14,+CE14)</f>
        <v>131500</v>
      </c>
      <c r="DH14" s="121">
        <f>SUM(BD14,+CF14)</f>
        <v>0</v>
      </c>
      <c r="DI14" s="121">
        <f>SUM(BE14,+CG14)</f>
        <v>24652</v>
      </c>
      <c r="DJ14" s="121">
        <f>SUM(BF14,+CH14)</f>
        <v>699140</v>
      </c>
    </row>
    <row r="15" spans="1:114" s="136" customFormat="1" ht="13.5" customHeight="1" x14ac:dyDescent="0.15">
      <c r="A15" s="119" t="s">
        <v>43</v>
      </c>
      <c r="B15" s="120" t="s">
        <v>347</v>
      </c>
      <c r="C15" s="119" t="s">
        <v>348</v>
      </c>
      <c r="D15" s="121">
        <f>SUM(E15,+L15)</f>
        <v>358087</v>
      </c>
      <c r="E15" s="121">
        <f>SUM(F15:I15,K15)</f>
        <v>357539</v>
      </c>
      <c r="F15" s="121">
        <v>0</v>
      </c>
      <c r="G15" s="121">
        <v>0</v>
      </c>
      <c r="H15" s="121">
        <v>76516</v>
      </c>
      <c r="I15" s="121">
        <v>37279</v>
      </c>
      <c r="J15" s="122" t="s">
        <v>379</v>
      </c>
      <c r="K15" s="121">
        <v>243744</v>
      </c>
      <c r="L15" s="121">
        <v>548</v>
      </c>
      <c r="M15" s="121">
        <f>SUM(N15,+U15)</f>
        <v>91456</v>
      </c>
      <c r="N15" s="121">
        <f>SUM(O15:R15,T15)</f>
        <v>84470</v>
      </c>
      <c r="O15" s="121">
        <v>0</v>
      </c>
      <c r="P15" s="121">
        <v>0</v>
      </c>
      <c r="Q15" s="121">
        <v>0</v>
      </c>
      <c r="R15" s="121">
        <v>5585</v>
      </c>
      <c r="S15" s="122" t="s">
        <v>379</v>
      </c>
      <c r="T15" s="121">
        <v>78885</v>
      </c>
      <c r="U15" s="121">
        <v>6986</v>
      </c>
      <c r="V15" s="121">
        <f>+SUM(D15,M15)</f>
        <v>449543</v>
      </c>
      <c r="W15" s="121">
        <f>+SUM(E15,N15)</f>
        <v>442009</v>
      </c>
      <c r="X15" s="121">
        <f>+SUM(F15,O15)</f>
        <v>0</v>
      </c>
      <c r="Y15" s="121">
        <f>+SUM(G15,P15)</f>
        <v>0</v>
      </c>
      <c r="Z15" s="121">
        <f>+SUM(H15,Q15)</f>
        <v>76516</v>
      </c>
      <c r="AA15" s="121">
        <f>+SUM(I15,R15)</f>
        <v>42864</v>
      </c>
      <c r="AB15" s="122" t="str">
        <f>IF(+SUM(J15,S15)=0,"-",+SUM(J15,S15))</f>
        <v>-</v>
      </c>
      <c r="AC15" s="121">
        <f>+SUM(K15,T15)</f>
        <v>322629</v>
      </c>
      <c r="AD15" s="121">
        <f>+SUM(L15,U15)</f>
        <v>7534</v>
      </c>
      <c r="AE15" s="121">
        <f>SUM(AF15,+AK15)</f>
        <v>65445</v>
      </c>
      <c r="AF15" s="121">
        <f>SUM(AG15:AJ15)</f>
        <v>65445</v>
      </c>
      <c r="AG15" s="121">
        <v>0</v>
      </c>
      <c r="AH15" s="121">
        <v>65445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48610</v>
      </c>
      <c r="AN15" s="121">
        <f>SUM(AO15:AR15)</f>
        <v>9503</v>
      </c>
      <c r="AO15" s="121">
        <v>3018</v>
      </c>
      <c r="AP15" s="121">
        <v>0</v>
      </c>
      <c r="AQ15" s="121">
        <v>6485</v>
      </c>
      <c r="AR15" s="121">
        <v>0</v>
      </c>
      <c r="AS15" s="121">
        <f>SUM(AT15:AV15)</f>
        <v>17938</v>
      </c>
      <c r="AT15" s="121">
        <v>0</v>
      </c>
      <c r="AU15" s="121">
        <v>17938</v>
      </c>
      <c r="AV15" s="121">
        <v>0</v>
      </c>
      <c r="AW15" s="121">
        <v>0</v>
      </c>
      <c r="AX15" s="121">
        <f>SUM(AY15:BB15)</f>
        <v>21169</v>
      </c>
      <c r="AY15" s="121">
        <v>0</v>
      </c>
      <c r="AZ15" s="121">
        <v>21169</v>
      </c>
      <c r="BA15" s="121">
        <v>0</v>
      </c>
      <c r="BB15" s="121">
        <v>0</v>
      </c>
      <c r="BC15" s="121">
        <v>243744</v>
      </c>
      <c r="BD15" s="121">
        <v>0</v>
      </c>
      <c r="BE15" s="121">
        <v>288</v>
      </c>
      <c r="BF15" s="121">
        <f>SUM(AE15,+AM15,+BE15)</f>
        <v>114343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12571</v>
      </c>
      <c r="BP15" s="121">
        <f>SUM(BQ15:BT15)</f>
        <v>5492</v>
      </c>
      <c r="BQ15" s="121">
        <v>5492</v>
      </c>
      <c r="BR15" s="121">
        <v>0</v>
      </c>
      <c r="BS15" s="121">
        <v>0</v>
      </c>
      <c r="BT15" s="121">
        <v>0</v>
      </c>
      <c r="BU15" s="121">
        <f>SUM(BV15:BX15)</f>
        <v>6168</v>
      </c>
      <c r="BV15" s="121">
        <v>0</v>
      </c>
      <c r="BW15" s="121">
        <v>6168</v>
      </c>
      <c r="BX15" s="121">
        <v>0</v>
      </c>
      <c r="BY15" s="121">
        <v>0</v>
      </c>
      <c r="BZ15" s="121">
        <f>SUM(CA15:CD15)</f>
        <v>911</v>
      </c>
      <c r="CA15" s="121">
        <v>1</v>
      </c>
      <c r="CB15" s="121">
        <v>187</v>
      </c>
      <c r="CC15" s="121">
        <v>142</v>
      </c>
      <c r="CD15" s="121">
        <v>581</v>
      </c>
      <c r="CE15" s="121">
        <v>78885</v>
      </c>
      <c r="CF15" s="121">
        <v>0</v>
      </c>
      <c r="CG15" s="121">
        <v>0</v>
      </c>
      <c r="CH15" s="121">
        <f>SUM(BG15,+BO15,+CG15)</f>
        <v>12571</v>
      </c>
      <c r="CI15" s="121">
        <f>SUM(AE15,+BG15)</f>
        <v>65445</v>
      </c>
      <c r="CJ15" s="121">
        <f>SUM(AF15,+BH15)</f>
        <v>65445</v>
      </c>
      <c r="CK15" s="121">
        <f>SUM(AG15,+BI15)</f>
        <v>0</v>
      </c>
      <c r="CL15" s="121">
        <f>SUM(AH15,+BJ15)</f>
        <v>65445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61181</v>
      </c>
      <c r="CR15" s="121">
        <f>SUM(AN15,+BP15)</f>
        <v>14995</v>
      </c>
      <c r="CS15" s="121">
        <f>SUM(AO15,+BQ15)</f>
        <v>8510</v>
      </c>
      <c r="CT15" s="121">
        <f>SUM(AP15,+BR15)</f>
        <v>0</v>
      </c>
      <c r="CU15" s="121">
        <f>SUM(AQ15,+BS15)</f>
        <v>6485</v>
      </c>
      <c r="CV15" s="121">
        <f>SUM(AR15,+BT15)</f>
        <v>0</v>
      </c>
      <c r="CW15" s="121">
        <f>SUM(AS15,+BU15)</f>
        <v>24106</v>
      </c>
      <c r="CX15" s="121">
        <f>SUM(AT15,+BV15)</f>
        <v>0</v>
      </c>
      <c r="CY15" s="121">
        <f>SUM(AU15,+BW15)</f>
        <v>24106</v>
      </c>
      <c r="CZ15" s="121">
        <f>SUM(AV15,+BX15)</f>
        <v>0</v>
      </c>
      <c r="DA15" s="121">
        <f>SUM(AW15,+BY15)</f>
        <v>0</v>
      </c>
      <c r="DB15" s="121">
        <f>SUM(AX15,+BZ15)</f>
        <v>22080</v>
      </c>
      <c r="DC15" s="121">
        <f>SUM(AY15,+CA15)</f>
        <v>1</v>
      </c>
      <c r="DD15" s="121">
        <f>SUM(AZ15,+CB15)</f>
        <v>21356</v>
      </c>
      <c r="DE15" s="121">
        <f>SUM(BA15,+CC15)</f>
        <v>142</v>
      </c>
      <c r="DF15" s="121">
        <f>SUM(BB15,+CD15)</f>
        <v>581</v>
      </c>
      <c r="DG15" s="121">
        <f>SUM(BC15,+CE15)</f>
        <v>322629</v>
      </c>
      <c r="DH15" s="121">
        <f>SUM(BD15,+CF15)</f>
        <v>0</v>
      </c>
      <c r="DI15" s="121">
        <f>SUM(BE15,+CG15)</f>
        <v>288</v>
      </c>
      <c r="DJ15" s="121">
        <f>SUM(BF15,+CH15)</f>
        <v>126914</v>
      </c>
    </row>
    <row r="16" spans="1:114" s="136" customFormat="1" ht="13.5" customHeight="1" x14ac:dyDescent="0.15">
      <c r="A16" s="119" t="s">
        <v>43</v>
      </c>
      <c r="B16" s="120" t="s">
        <v>354</v>
      </c>
      <c r="C16" s="119" t="s">
        <v>355</v>
      </c>
      <c r="D16" s="121">
        <f>SUM(E16,+L16)</f>
        <v>991725</v>
      </c>
      <c r="E16" s="121">
        <f>SUM(F16:I16,K16)</f>
        <v>140769</v>
      </c>
      <c r="F16" s="121">
        <v>0</v>
      </c>
      <c r="G16" s="121">
        <v>0</v>
      </c>
      <c r="H16" s="121">
        <v>46200</v>
      </c>
      <c r="I16" s="121">
        <v>88803</v>
      </c>
      <c r="J16" s="122" t="s">
        <v>379</v>
      </c>
      <c r="K16" s="121">
        <v>5766</v>
      </c>
      <c r="L16" s="121">
        <v>850956</v>
      </c>
      <c r="M16" s="121">
        <f>SUM(N16,+U16)</f>
        <v>229112</v>
      </c>
      <c r="N16" s="121">
        <f>SUM(O16:R16,T16)</f>
        <v>18419</v>
      </c>
      <c r="O16" s="121">
        <v>7062</v>
      </c>
      <c r="P16" s="121">
        <v>957</v>
      </c>
      <c r="Q16" s="121">
        <v>10300</v>
      </c>
      <c r="R16" s="121">
        <v>50</v>
      </c>
      <c r="S16" s="122" t="s">
        <v>379</v>
      </c>
      <c r="T16" s="121">
        <v>50</v>
      </c>
      <c r="U16" s="121">
        <v>210693</v>
      </c>
      <c r="V16" s="121">
        <f>+SUM(D16,M16)</f>
        <v>1220837</v>
      </c>
      <c r="W16" s="121">
        <f>+SUM(E16,N16)</f>
        <v>159188</v>
      </c>
      <c r="X16" s="121">
        <f>+SUM(F16,O16)</f>
        <v>7062</v>
      </c>
      <c r="Y16" s="121">
        <f>+SUM(G16,P16)</f>
        <v>957</v>
      </c>
      <c r="Z16" s="121">
        <f>+SUM(H16,Q16)</f>
        <v>56500</v>
      </c>
      <c r="AA16" s="121">
        <f>+SUM(I16,R16)</f>
        <v>88853</v>
      </c>
      <c r="AB16" s="122" t="str">
        <f>IF(+SUM(J16,S16)=0,"-",+SUM(J16,S16))</f>
        <v>-</v>
      </c>
      <c r="AC16" s="121">
        <f>+SUM(K16,T16)</f>
        <v>5816</v>
      </c>
      <c r="AD16" s="121">
        <f>+SUM(L16,U16)</f>
        <v>1061649</v>
      </c>
      <c r="AE16" s="121">
        <f>SUM(AF16,+AK16)</f>
        <v>94613</v>
      </c>
      <c r="AF16" s="121">
        <f>SUM(AG16:AJ16)</f>
        <v>94613</v>
      </c>
      <c r="AG16" s="121">
        <v>0</v>
      </c>
      <c r="AH16" s="121">
        <v>94613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739724</v>
      </c>
      <c r="AN16" s="121">
        <f>SUM(AO16:AR16)</f>
        <v>49282</v>
      </c>
      <c r="AO16" s="121">
        <v>49282</v>
      </c>
      <c r="AP16" s="121">
        <v>0</v>
      </c>
      <c r="AQ16" s="121">
        <v>0</v>
      </c>
      <c r="AR16" s="121">
        <v>0</v>
      </c>
      <c r="AS16" s="121">
        <f>SUM(AT16:AV16)</f>
        <v>147234</v>
      </c>
      <c r="AT16" s="121">
        <v>2174</v>
      </c>
      <c r="AU16" s="121">
        <v>145060</v>
      </c>
      <c r="AV16" s="121">
        <v>0</v>
      </c>
      <c r="AW16" s="121">
        <v>0</v>
      </c>
      <c r="AX16" s="121">
        <f>SUM(AY16:BB16)</f>
        <v>543208</v>
      </c>
      <c r="AY16" s="121">
        <v>218771</v>
      </c>
      <c r="AZ16" s="121">
        <v>220673</v>
      </c>
      <c r="BA16" s="121">
        <v>103764</v>
      </c>
      <c r="BB16" s="121">
        <v>0</v>
      </c>
      <c r="BC16" s="121">
        <v>0</v>
      </c>
      <c r="BD16" s="121">
        <v>0</v>
      </c>
      <c r="BE16" s="121">
        <v>157388</v>
      </c>
      <c r="BF16" s="121">
        <f>SUM(AE16,+AM16,+BE16)</f>
        <v>991725</v>
      </c>
      <c r="BG16" s="121">
        <f>SUM(BH16,+BM16)</f>
        <v>38241</v>
      </c>
      <c r="BH16" s="121">
        <f>SUM(BI16:BL16)</f>
        <v>38241</v>
      </c>
      <c r="BI16" s="121">
        <v>0</v>
      </c>
      <c r="BJ16" s="121">
        <v>38241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161057</v>
      </c>
      <c r="BP16" s="121">
        <f>SUM(BQ16:BT16)</f>
        <v>13966</v>
      </c>
      <c r="BQ16" s="121">
        <v>13966</v>
      </c>
      <c r="BR16" s="121">
        <v>0</v>
      </c>
      <c r="BS16" s="121">
        <v>0</v>
      </c>
      <c r="BT16" s="121">
        <v>0</v>
      </c>
      <c r="BU16" s="121">
        <f>SUM(BV16:BX16)</f>
        <v>84516</v>
      </c>
      <c r="BV16" s="121">
        <v>0</v>
      </c>
      <c r="BW16" s="121">
        <v>84516</v>
      </c>
      <c r="BX16" s="121">
        <v>0</v>
      </c>
      <c r="BY16" s="121">
        <v>0</v>
      </c>
      <c r="BZ16" s="121">
        <f>SUM(CA16:CD16)</f>
        <v>62575</v>
      </c>
      <c r="CA16" s="121">
        <v>0</v>
      </c>
      <c r="CB16" s="121">
        <v>62575</v>
      </c>
      <c r="CC16" s="121">
        <v>0</v>
      </c>
      <c r="CD16" s="121">
        <v>0</v>
      </c>
      <c r="CE16" s="121">
        <v>0</v>
      </c>
      <c r="CF16" s="121">
        <v>0</v>
      </c>
      <c r="CG16" s="121">
        <v>29814</v>
      </c>
      <c r="CH16" s="121">
        <f>SUM(BG16,+BO16,+CG16)</f>
        <v>229112</v>
      </c>
      <c r="CI16" s="121">
        <f>SUM(AE16,+BG16)</f>
        <v>132854</v>
      </c>
      <c r="CJ16" s="121">
        <f>SUM(AF16,+BH16)</f>
        <v>132854</v>
      </c>
      <c r="CK16" s="121">
        <f>SUM(AG16,+BI16)</f>
        <v>0</v>
      </c>
      <c r="CL16" s="121">
        <f>SUM(AH16,+BJ16)</f>
        <v>132854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900781</v>
      </c>
      <c r="CR16" s="121">
        <f>SUM(AN16,+BP16)</f>
        <v>63248</v>
      </c>
      <c r="CS16" s="121">
        <f>SUM(AO16,+BQ16)</f>
        <v>63248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231750</v>
      </c>
      <c r="CX16" s="121">
        <f>SUM(AT16,+BV16)</f>
        <v>2174</v>
      </c>
      <c r="CY16" s="121">
        <f>SUM(AU16,+BW16)</f>
        <v>229576</v>
      </c>
      <c r="CZ16" s="121">
        <f>SUM(AV16,+BX16)</f>
        <v>0</v>
      </c>
      <c r="DA16" s="121">
        <f>SUM(AW16,+BY16)</f>
        <v>0</v>
      </c>
      <c r="DB16" s="121">
        <f>SUM(AX16,+BZ16)</f>
        <v>605783</v>
      </c>
      <c r="DC16" s="121">
        <f>SUM(AY16,+CA16)</f>
        <v>218771</v>
      </c>
      <c r="DD16" s="121">
        <f>SUM(AZ16,+CB16)</f>
        <v>283248</v>
      </c>
      <c r="DE16" s="121">
        <f>SUM(BA16,+CC16)</f>
        <v>103764</v>
      </c>
      <c r="DF16" s="121">
        <f>SUM(BB16,+CD16)</f>
        <v>0</v>
      </c>
      <c r="DG16" s="121">
        <f>SUM(BC16,+CE16)</f>
        <v>0</v>
      </c>
      <c r="DH16" s="121">
        <f>SUM(BD16,+CF16)</f>
        <v>0</v>
      </c>
      <c r="DI16" s="121">
        <f>SUM(BE16,+CG16)</f>
        <v>187202</v>
      </c>
      <c r="DJ16" s="121">
        <f>SUM(BF16,+CH16)</f>
        <v>1220837</v>
      </c>
    </row>
    <row r="17" spans="1:114" s="136" customFormat="1" ht="13.5" customHeight="1" x14ac:dyDescent="0.15">
      <c r="A17" s="119" t="s">
        <v>43</v>
      </c>
      <c r="B17" s="120" t="s">
        <v>356</v>
      </c>
      <c r="C17" s="119" t="s">
        <v>357</v>
      </c>
      <c r="D17" s="121">
        <f>SUM(E17,+L17)</f>
        <v>531833</v>
      </c>
      <c r="E17" s="121">
        <f>SUM(F17:I17,K17)</f>
        <v>74160</v>
      </c>
      <c r="F17" s="121">
        <v>0</v>
      </c>
      <c r="G17" s="121">
        <v>0</v>
      </c>
      <c r="H17" s="121">
        <v>0</v>
      </c>
      <c r="I17" s="121">
        <v>64420</v>
      </c>
      <c r="J17" s="122" t="s">
        <v>379</v>
      </c>
      <c r="K17" s="121">
        <v>9740</v>
      </c>
      <c r="L17" s="121">
        <v>457673</v>
      </c>
      <c r="M17" s="121">
        <f>SUM(N17,+U17)</f>
        <v>127518</v>
      </c>
      <c r="N17" s="121">
        <f>SUM(O17:R17,T17)</f>
        <v>19663</v>
      </c>
      <c r="O17" s="121">
        <v>4001</v>
      </c>
      <c r="P17" s="121">
        <v>1144</v>
      </c>
      <c r="Q17" s="121">
        <v>0</v>
      </c>
      <c r="R17" s="121">
        <v>14505</v>
      </c>
      <c r="S17" s="122" t="s">
        <v>379</v>
      </c>
      <c r="T17" s="121">
        <v>13</v>
      </c>
      <c r="U17" s="121">
        <v>107855</v>
      </c>
      <c r="V17" s="121">
        <f>+SUM(D17,M17)</f>
        <v>659351</v>
      </c>
      <c r="W17" s="121">
        <f>+SUM(E17,N17)</f>
        <v>93823</v>
      </c>
      <c r="X17" s="121">
        <f>+SUM(F17,O17)</f>
        <v>4001</v>
      </c>
      <c r="Y17" s="121">
        <f>+SUM(G17,P17)</f>
        <v>1144</v>
      </c>
      <c r="Z17" s="121">
        <f>+SUM(H17,Q17)</f>
        <v>0</v>
      </c>
      <c r="AA17" s="121">
        <f>+SUM(I17,R17)</f>
        <v>78925</v>
      </c>
      <c r="AB17" s="122" t="str">
        <f>IF(+SUM(J17,S17)=0,"-",+SUM(J17,S17))</f>
        <v>-</v>
      </c>
      <c r="AC17" s="121">
        <f>+SUM(K17,T17)</f>
        <v>9753</v>
      </c>
      <c r="AD17" s="121">
        <f>+SUM(L17,U17)</f>
        <v>565528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529742</v>
      </c>
      <c r="AN17" s="121">
        <f>SUM(AO17:AR17)</f>
        <v>49964</v>
      </c>
      <c r="AO17" s="121">
        <v>49964</v>
      </c>
      <c r="AP17" s="121">
        <v>0</v>
      </c>
      <c r="AQ17" s="121">
        <v>0</v>
      </c>
      <c r="AR17" s="121">
        <v>0</v>
      </c>
      <c r="AS17" s="121">
        <f>SUM(AT17:AV17)</f>
        <v>31354</v>
      </c>
      <c r="AT17" s="121">
        <v>31354</v>
      </c>
      <c r="AU17" s="121">
        <v>0</v>
      </c>
      <c r="AV17" s="121">
        <v>0</v>
      </c>
      <c r="AW17" s="121">
        <v>0</v>
      </c>
      <c r="AX17" s="121">
        <f>SUM(AY17:BB17)</f>
        <v>448424</v>
      </c>
      <c r="AY17" s="121">
        <v>216479</v>
      </c>
      <c r="AZ17" s="121">
        <v>201438</v>
      </c>
      <c r="BA17" s="121">
        <v>28450</v>
      </c>
      <c r="BB17" s="121">
        <v>2057</v>
      </c>
      <c r="BC17" s="121">
        <v>0</v>
      </c>
      <c r="BD17" s="121">
        <v>0</v>
      </c>
      <c r="BE17" s="121">
        <v>2091</v>
      </c>
      <c r="BF17" s="121">
        <f>SUM(AE17,+AM17,+BE17)</f>
        <v>531833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127518</v>
      </c>
      <c r="BP17" s="121">
        <f>SUM(BQ17:BT17)</f>
        <v>9218</v>
      </c>
      <c r="BQ17" s="121">
        <v>9218</v>
      </c>
      <c r="BR17" s="121">
        <v>0</v>
      </c>
      <c r="BS17" s="121">
        <v>0</v>
      </c>
      <c r="BT17" s="121">
        <v>0</v>
      </c>
      <c r="BU17" s="121">
        <f>SUM(BV17:BX17)</f>
        <v>23729</v>
      </c>
      <c r="BV17" s="121">
        <v>0</v>
      </c>
      <c r="BW17" s="121">
        <v>23729</v>
      </c>
      <c r="BX17" s="121">
        <v>0</v>
      </c>
      <c r="BY17" s="121">
        <v>0</v>
      </c>
      <c r="BZ17" s="121">
        <f>SUM(CA17:CD17)</f>
        <v>94571</v>
      </c>
      <c r="CA17" s="121">
        <v>0</v>
      </c>
      <c r="CB17" s="121">
        <v>94571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127518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657260</v>
      </c>
      <c r="CR17" s="121">
        <f>SUM(AN17,+BP17)</f>
        <v>59182</v>
      </c>
      <c r="CS17" s="121">
        <f>SUM(AO17,+BQ17)</f>
        <v>59182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55083</v>
      </c>
      <c r="CX17" s="121">
        <f>SUM(AT17,+BV17)</f>
        <v>31354</v>
      </c>
      <c r="CY17" s="121">
        <f>SUM(AU17,+BW17)</f>
        <v>23729</v>
      </c>
      <c r="CZ17" s="121">
        <f>SUM(AV17,+BX17)</f>
        <v>0</v>
      </c>
      <c r="DA17" s="121">
        <f>SUM(AW17,+BY17)</f>
        <v>0</v>
      </c>
      <c r="DB17" s="121">
        <f>SUM(AX17,+BZ17)</f>
        <v>542995</v>
      </c>
      <c r="DC17" s="121">
        <f>SUM(AY17,+CA17)</f>
        <v>216479</v>
      </c>
      <c r="DD17" s="121">
        <f>SUM(AZ17,+CB17)</f>
        <v>296009</v>
      </c>
      <c r="DE17" s="121">
        <f>SUM(BA17,+CC17)</f>
        <v>28450</v>
      </c>
      <c r="DF17" s="121">
        <f>SUM(BB17,+CD17)</f>
        <v>2057</v>
      </c>
      <c r="DG17" s="121">
        <f>SUM(BC17,+CE17)</f>
        <v>0</v>
      </c>
      <c r="DH17" s="121">
        <f>SUM(BD17,+CF17)</f>
        <v>0</v>
      </c>
      <c r="DI17" s="121">
        <f>SUM(BE17,+CG17)</f>
        <v>2091</v>
      </c>
      <c r="DJ17" s="121">
        <f>SUM(BF17,+CH17)</f>
        <v>659351</v>
      </c>
    </row>
    <row r="18" spans="1:114" s="136" customFormat="1" ht="13.5" customHeight="1" x14ac:dyDescent="0.15">
      <c r="A18" s="119" t="s">
        <v>43</v>
      </c>
      <c r="B18" s="120" t="s">
        <v>358</v>
      </c>
      <c r="C18" s="119" t="s">
        <v>359</v>
      </c>
      <c r="D18" s="121">
        <f>SUM(E18,+L18)</f>
        <v>401261</v>
      </c>
      <c r="E18" s="121">
        <f>SUM(F18:I18,K18)</f>
        <v>16894</v>
      </c>
      <c r="F18" s="121">
        <v>0</v>
      </c>
      <c r="G18" s="121">
        <v>0</v>
      </c>
      <c r="H18" s="121">
        <v>0</v>
      </c>
      <c r="I18" s="121">
        <v>1890</v>
      </c>
      <c r="J18" s="122" t="s">
        <v>379</v>
      </c>
      <c r="K18" s="121">
        <v>15004</v>
      </c>
      <c r="L18" s="121">
        <v>384367</v>
      </c>
      <c r="M18" s="121">
        <f>SUM(N18,+U18)</f>
        <v>65024</v>
      </c>
      <c r="N18" s="121">
        <f>SUM(O18:R18,T18)</f>
        <v>2019</v>
      </c>
      <c r="O18" s="121">
        <v>1798</v>
      </c>
      <c r="P18" s="121">
        <v>221</v>
      </c>
      <c r="Q18" s="121">
        <v>0</v>
      </c>
      <c r="R18" s="121">
        <v>0</v>
      </c>
      <c r="S18" s="122" t="s">
        <v>379</v>
      </c>
      <c r="T18" s="121">
        <v>0</v>
      </c>
      <c r="U18" s="121">
        <v>63005</v>
      </c>
      <c r="V18" s="121">
        <f>+SUM(D18,M18)</f>
        <v>466285</v>
      </c>
      <c r="W18" s="121">
        <f>+SUM(E18,N18)</f>
        <v>18913</v>
      </c>
      <c r="X18" s="121">
        <f>+SUM(F18,O18)</f>
        <v>1798</v>
      </c>
      <c r="Y18" s="121">
        <f>+SUM(G18,P18)</f>
        <v>221</v>
      </c>
      <c r="Z18" s="121">
        <f>+SUM(H18,Q18)</f>
        <v>0</v>
      </c>
      <c r="AA18" s="121">
        <f>+SUM(I18,R18)</f>
        <v>1890</v>
      </c>
      <c r="AB18" s="122" t="str">
        <f>IF(+SUM(J18,S18)=0,"-",+SUM(J18,S18))</f>
        <v>-</v>
      </c>
      <c r="AC18" s="121">
        <f>+SUM(K18,T18)</f>
        <v>15004</v>
      </c>
      <c r="AD18" s="121">
        <f>+SUM(L18,U18)</f>
        <v>447372</v>
      </c>
      <c r="AE18" s="121">
        <f>SUM(AF18,+AK18)</f>
        <v>51341</v>
      </c>
      <c r="AF18" s="121">
        <f>SUM(AG18:AJ18)</f>
        <v>51341</v>
      </c>
      <c r="AG18" s="121">
        <v>0</v>
      </c>
      <c r="AH18" s="121">
        <v>51341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349920</v>
      </c>
      <c r="AN18" s="121">
        <f>SUM(AO18:AR18)</f>
        <v>34916</v>
      </c>
      <c r="AO18" s="121">
        <v>9232</v>
      </c>
      <c r="AP18" s="121">
        <v>0</v>
      </c>
      <c r="AQ18" s="121">
        <v>25684</v>
      </c>
      <c r="AR18" s="121">
        <v>0</v>
      </c>
      <c r="AS18" s="121">
        <f>SUM(AT18:AV18)</f>
        <v>57691</v>
      </c>
      <c r="AT18" s="121">
        <v>0</v>
      </c>
      <c r="AU18" s="121">
        <v>57691</v>
      </c>
      <c r="AV18" s="121">
        <v>0</v>
      </c>
      <c r="AW18" s="121">
        <v>2508</v>
      </c>
      <c r="AX18" s="121">
        <f>SUM(AY18:BB18)</f>
        <v>254805</v>
      </c>
      <c r="AY18" s="121">
        <v>139493</v>
      </c>
      <c r="AZ18" s="121">
        <v>73184</v>
      </c>
      <c r="BA18" s="121">
        <v>42128</v>
      </c>
      <c r="BB18" s="121">
        <v>0</v>
      </c>
      <c r="BC18" s="121">
        <v>0</v>
      </c>
      <c r="BD18" s="121">
        <v>0</v>
      </c>
      <c r="BE18" s="121">
        <v>0</v>
      </c>
      <c r="BF18" s="121">
        <f>SUM(AE18,+AM18,+BE18)</f>
        <v>401261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42714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22310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51341</v>
      </c>
      <c r="CJ18" s="121">
        <f>SUM(AF18,+BH18)</f>
        <v>51341</v>
      </c>
      <c r="CK18" s="121">
        <f>SUM(AG18,+BI18)</f>
        <v>0</v>
      </c>
      <c r="CL18" s="121">
        <f>SUM(AH18,+BJ18)</f>
        <v>51341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42714</v>
      </c>
      <c r="CQ18" s="121">
        <f>SUM(AM18,+BO18)</f>
        <v>349920</v>
      </c>
      <c r="CR18" s="121">
        <f>SUM(AN18,+BP18)</f>
        <v>34916</v>
      </c>
      <c r="CS18" s="121">
        <f>SUM(AO18,+BQ18)</f>
        <v>9232</v>
      </c>
      <c r="CT18" s="121">
        <f>SUM(AP18,+BR18)</f>
        <v>0</v>
      </c>
      <c r="CU18" s="121">
        <f>SUM(AQ18,+BS18)</f>
        <v>25684</v>
      </c>
      <c r="CV18" s="121">
        <f>SUM(AR18,+BT18)</f>
        <v>0</v>
      </c>
      <c r="CW18" s="121">
        <f>SUM(AS18,+BU18)</f>
        <v>57691</v>
      </c>
      <c r="CX18" s="121">
        <f>SUM(AT18,+BV18)</f>
        <v>0</v>
      </c>
      <c r="CY18" s="121">
        <f>SUM(AU18,+BW18)</f>
        <v>57691</v>
      </c>
      <c r="CZ18" s="121">
        <f>SUM(AV18,+BX18)</f>
        <v>0</v>
      </c>
      <c r="DA18" s="121">
        <f>SUM(AW18,+BY18)</f>
        <v>2508</v>
      </c>
      <c r="DB18" s="121">
        <f>SUM(AX18,+BZ18)</f>
        <v>254805</v>
      </c>
      <c r="DC18" s="121">
        <f>SUM(AY18,+CA18)</f>
        <v>139493</v>
      </c>
      <c r="DD18" s="121">
        <f>SUM(AZ18,+CB18)</f>
        <v>73184</v>
      </c>
      <c r="DE18" s="121">
        <f>SUM(BA18,+CC18)</f>
        <v>42128</v>
      </c>
      <c r="DF18" s="121">
        <f>SUM(BB18,+CD18)</f>
        <v>0</v>
      </c>
      <c r="DG18" s="121">
        <f>SUM(BC18,+CE18)</f>
        <v>22310</v>
      </c>
      <c r="DH18" s="121">
        <f>SUM(BD18,+CF18)</f>
        <v>0</v>
      </c>
      <c r="DI18" s="121">
        <f>SUM(BE18,+CG18)</f>
        <v>0</v>
      </c>
      <c r="DJ18" s="121">
        <f>SUM(BF18,+CH18)</f>
        <v>401261</v>
      </c>
    </row>
    <row r="19" spans="1:114" s="136" customFormat="1" ht="13.5" customHeight="1" x14ac:dyDescent="0.15">
      <c r="A19" s="119" t="s">
        <v>43</v>
      </c>
      <c r="B19" s="120" t="s">
        <v>360</v>
      </c>
      <c r="C19" s="119" t="s">
        <v>361</v>
      </c>
      <c r="D19" s="121">
        <f>SUM(E19,+L19)</f>
        <v>579339</v>
      </c>
      <c r="E19" s="121">
        <f>SUM(F19:I19,K19)</f>
        <v>393322</v>
      </c>
      <c r="F19" s="121">
        <v>101010</v>
      </c>
      <c r="G19" s="121">
        <v>0</v>
      </c>
      <c r="H19" s="121">
        <v>278700</v>
      </c>
      <c r="I19" s="121">
        <v>11478</v>
      </c>
      <c r="J19" s="122" t="s">
        <v>379</v>
      </c>
      <c r="K19" s="121">
        <v>2134</v>
      </c>
      <c r="L19" s="121">
        <v>186017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379</v>
      </c>
      <c r="T19" s="121">
        <v>0</v>
      </c>
      <c r="U19" s="121">
        <v>0</v>
      </c>
      <c r="V19" s="121">
        <f>+SUM(D19,M19)</f>
        <v>579339</v>
      </c>
      <c r="W19" s="121">
        <f>+SUM(E19,N19)</f>
        <v>393322</v>
      </c>
      <c r="X19" s="121">
        <f>+SUM(F19,O19)</f>
        <v>101010</v>
      </c>
      <c r="Y19" s="121">
        <f>+SUM(G19,P19)</f>
        <v>0</v>
      </c>
      <c r="Z19" s="121">
        <f>+SUM(H19,Q19)</f>
        <v>278700</v>
      </c>
      <c r="AA19" s="121">
        <f>+SUM(I19,R19)</f>
        <v>11478</v>
      </c>
      <c r="AB19" s="122" t="str">
        <f>IF(+SUM(J19,S19)=0,"-",+SUM(J19,S19))</f>
        <v>-</v>
      </c>
      <c r="AC19" s="121">
        <f>+SUM(K19,T19)</f>
        <v>2134</v>
      </c>
      <c r="AD19" s="121">
        <f>+SUM(L19,U19)</f>
        <v>186017</v>
      </c>
      <c r="AE19" s="121">
        <f>SUM(AF19,+AK19)</f>
        <v>417970</v>
      </c>
      <c r="AF19" s="121">
        <f>SUM(AG19:AJ19)</f>
        <v>409652</v>
      </c>
      <c r="AG19" s="121">
        <v>0</v>
      </c>
      <c r="AH19" s="121">
        <v>19981</v>
      </c>
      <c r="AI19" s="121">
        <v>370828</v>
      </c>
      <c r="AJ19" s="121">
        <v>18843</v>
      </c>
      <c r="AK19" s="121">
        <v>8318</v>
      </c>
      <c r="AL19" s="121">
        <v>0</v>
      </c>
      <c r="AM19" s="121">
        <f>SUM(AN19,AS19,AW19,AX19,BD19)</f>
        <v>161055</v>
      </c>
      <c r="AN19" s="121">
        <f>SUM(AO19:AR19)</f>
        <v>36237</v>
      </c>
      <c r="AO19" s="121">
        <v>36237</v>
      </c>
      <c r="AP19" s="121">
        <v>0</v>
      </c>
      <c r="AQ19" s="121">
        <v>0</v>
      </c>
      <c r="AR19" s="121">
        <v>0</v>
      </c>
      <c r="AS19" s="121">
        <f>SUM(AT19:AV19)</f>
        <v>39823</v>
      </c>
      <c r="AT19" s="121">
        <v>13505</v>
      </c>
      <c r="AU19" s="121">
        <v>26318</v>
      </c>
      <c r="AV19" s="121">
        <v>0</v>
      </c>
      <c r="AW19" s="121">
        <v>4620</v>
      </c>
      <c r="AX19" s="121">
        <f>SUM(AY19:BB19)</f>
        <v>80375</v>
      </c>
      <c r="AY19" s="121">
        <v>52898</v>
      </c>
      <c r="AZ19" s="121">
        <v>3823</v>
      </c>
      <c r="BA19" s="121">
        <v>10016</v>
      </c>
      <c r="BB19" s="121">
        <v>13638</v>
      </c>
      <c r="BC19" s="121">
        <v>0</v>
      </c>
      <c r="BD19" s="121">
        <v>0</v>
      </c>
      <c r="BE19" s="121">
        <v>314</v>
      </c>
      <c r="BF19" s="121">
        <f>SUM(AE19,+AM19,+BE19)</f>
        <v>579339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417970</v>
      </c>
      <c r="CJ19" s="121">
        <f>SUM(AF19,+BH19)</f>
        <v>409652</v>
      </c>
      <c r="CK19" s="121">
        <f>SUM(AG19,+BI19)</f>
        <v>0</v>
      </c>
      <c r="CL19" s="121">
        <f>SUM(AH19,+BJ19)</f>
        <v>19981</v>
      </c>
      <c r="CM19" s="121">
        <f>SUM(AI19,+BK19)</f>
        <v>370828</v>
      </c>
      <c r="CN19" s="121">
        <f>SUM(AJ19,+BL19)</f>
        <v>18843</v>
      </c>
      <c r="CO19" s="121">
        <f>SUM(AK19,+BM19)</f>
        <v>8318</v>
      </c>
      <c r="CP19" s="121">
        <f>SUM(AL19,+BN19)</f>
        <v>0</v>
      </c>
      <c r="CQ19" s="121">
        <f>SUM(AM19,+BO19)</f>
        <v>161055</v>
      </c>
      <c r="CR19" s="121">
        <f>SUM(AN19,+BP19)</f>
        <v>36237</v>
      </c>
      <c r="CS19" s="121">
        <f>SUM(AO19,+BQ19)</f>
        <v>36237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39823</v>
      </c>
      <c r="CX19" s="121">
        <f>SUM(AT19,+BV19)</f>
        <v>13505</v>
      </c>
      <c r="CY19" s="121">
        <f>SUM(AU19,+BW19)</f>
        <v>26318</v>
      </c>
      <c r="CZ19" s="121">
        <f>SUM(AV19,+BX19)</f>
        <v>0</v>
      </c>
      <c r="DA19" s="121">
        <f>SUM(AW19,+BY19)</f>
        <v>4620</v>
      </c>
      <c r="DB19" s="121">
        <f>SUM(AX19,+BZ19)</f>
        <v>80375</v>
      </c>
      <c r="DC19" s="121">
        <f>SUM(AY19,+CA19)</f>
        <v>52898</v>
      </c>
      <c r="DD19" s="121">
        <f>SUM(AZ19,+CB19)</f>
        <v>3823</v>
      </c>
      <c r="DE19" s="121">
        <f>SUM(BA19,+CC19)</f>
        <v>10016</v>
      </c>
      <c r="DF19" s="121">
        <f>SUM(BB19,+CD19)</f>
        <v>13638</v>
      </c>
      <c r="DG19" s="121">
        <f>SUM(BC19,+CE19)</f>
        <v>0</v>
      </c>
      <c r="DH19" s="121">
        <f>SUM(BD19,+CF19)</f>
        <v>0</v>
      </c>
      <c r="DI19" s="121">
        <f>SUM(BE19,+CG19)</f>
        <v>314</v>
      </c>
      <c r="DJ19" s="121">
        <f>SUM(BF19,+CH19)</f>
        <v>579339</v>
      </c>
    </row>
    <row r="20" spans="1:114" s="136" customFormat="1" ht="13.5" customHeight="1" x14ac:dyDescent="0.15">
      <c r="A20" s="119" t="s">
        <v>43</v>
      </c>
      <c r="B20" s="120" t="s">
        <v>362</v>
      </c>
      <c r="C20" s="119" t="s">
        <v>363</v>
      </c>
      <c r="D20" s="121">
        <f>SUM(E20,+L20)</f>
        <v>259207</v>
      </c>
      <c r="E20" s="121">
        <f>SUM(F20:I20,K20)</f>
        <v>60025</v>
      </c>
      <c r="F20" s="121">
        <v>27206</v>
      </c>
      <c r="G20" s="121">
        <v>0</v>
      </c>
      <c r="H20" s="121">
        <v>0</v>
      </c>
      <c r="I20" s="121">
        <v>16529</v>
      </c>
      <c r="J20" s="122" t="s">
        <v>379</v>
      </c>
      <c r="K20" s="121">
        <v>16290</v>
      </c>
      <c r="L20" s="121">
        <v>199182</v>
      </c>
      <c r="M20" s="121">
        <f>SUM(N20,+U20)</f>
        <v>63256</v>
      </c>
      <c r="N20" s="121">
        <f>SUM(O20:R20,T20)</f>
        <v>27942</v>
      </c>
      <c r="O20" s="121">
        <v>0</v>
      </c>
      <c r="P20" s="121">
        <v>0</v>
      </c>
      <c r="Q20" s="121">
        <v>0</v>
      </c>
      <c r="R20" s="121">
        <v>19066</v>
      </c>
      <c r="S20" s="122" t="s">
        <v>379</v>
      </c>
      <c r="T20" s="121">
        <v>8876</v>
      </c>
      <c r="U20" s="121">
        <v>35314</v>
      </c>
      <c r="V20" s="121">
        <f>+SUM(D20,M20)</f>
        <v>322463</v>
      </c>
      <c r="W20" s="121">
        <f>+SUM(E20,N20)</f>
        <v>87967</v>
      </c>
      <c r="X20" s="121">
        <f>+SUM(F20,O20)</f>
        <v>27206</v>
      </c>
      <c r="Y20" s="121">
        <f>+SUM(G20,P20)</f>
        <v>0</v>
      </c>
      <c r="Z20" s="121">
        <f>+SUM(H20,Q20)</f>
        <v>0</v>
      </c>
      <c r="AA20" s="121">
        <f>+SUM(I20,R20)</f>
        <v>35595</v>
      </c>
      <c r="AB20" s="122" t="str">
        <f>IF(+SUM(J20,S20)=0,"-",+SUM(J20,S20))</f>
        <v>-</v>
      </c>
      <c r="AC20" s="121">
        <f>+SUM(K20,T20)</f>
        <v>25166</v>
      </c>
      <c r="AD20" s="121">
        <f>+SUM(L20,U20)</f>
        <v>234496</v>
      </c>
      <c r="AE20" s="121">
        <f>SUM(AF20,+AK20)</f>
        <v>113927</v>
      </c>
      <c r="AF20" s="121">
        <f>SUM(AG20:AJ20)</f>
        <v>113927</v>
      </c>
      <c r="AG20" s="121">
        <v>0</v>
      </c>
      <c r="AH20" s="121">
        <v>113927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145280</v>
      </c>
      <c r="AN20" s="121">
        <f>SUM(AO20:AR20)</f>
        <v>49711</v>
      </c>
      <c r="AO20" s="121">
        <v>23935</v>
      </c>
      <c r="AP20" s="121">
        <v>19860</v>
      </c>
      <c r="AQ20" s="121">
        <v>5916</v>
      </c>
      <c r="AR20" s="121">
        <v>0</v>
      </c>
      <c r="AS20" s="121">
        <f>SUM(AT20:AV20)</f>
        <v>11692</v>
      </c>
      <c r="AT20" s="121">
        <v>4201</v>
      </c>
      <c r="AU20" s="121">
        <v>7491</v>
      </c>
      <c r="AV20" s="121">
        <v>0</v>
      </c>
      <c r="AW20" s="121">
        <v>2900</v>
      </c>
      <c r="AX20" s="121">
        <f>SUM(AY20:BB20)</f>
        <v>80977</v>
      </c>
      <c r="AY20" s="121">
        <v>13880</v>
      </c>
      <c r="AZ20" s="121">
        <v>60515</v>
      </c>
      <c r="BA20" s="121">
        <v>5401</v>
      </c>
      <c r="BB20" s="121">
        <v>1181</v>
      </c>
      <c r="BC20" s="121">
        <v>0</v>
      </c>
      <c r="BD20" s="121">
        <v>0</v>
      </c>
      <c r="BE20" s="121">
        <v>0</v>
      </c>
      <c r="BF20" s="121">
        <f>SUM(AE20,+AM20,+BE20)</f>
        <v>259207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63256</v>
      </c>
      <c r="BP20" s="121">
        <f>SUM(BQ20:BT20)</f>
        <v>14475</v>
      </c>
      <c r="BQ20" s="121">
        <v>14475</v>
      </c>
      <c r="BR20" s="121">
        <v>0</v>
      </c>
      <c r="BS20" s="121">
        <v>0</v>
      </c>
      <c r="BT20" s="121">
        <v>0</v>
      </c>
      <c r="BU20" s="121">
        <f>SUM(BV20:BX20)</f>
        <v>23863</v>
      </c>
      <c r="BV20" s="121">
        <v>0</v>
      </c>
      <c r="BW20" s="121">
        <v>23863</v>
      </c>
      <c r="BX20" s="121">
        <v>0</v>
      </c>
      <c r="BY20" s="121">
        <v>0</v>
      </c>
      <c r="BZ20" s="121">
        <f>SUM(CA20:CD20)</f>
        <v>24918</v>
      </c>
      <c r="CA20" s="121">
        <v>21570</v>
      </c>
      <c r="CB20" s="121">
        <v>3348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63256</v>
      </c>
      <c r="CI20" s="121">
        <f>SUM(AE20,+BG20)</f>
        <v>113927</v>
      </c>
      <c r="CJ20" s="121">
        <f>SUM(AF20,+BH20)</f>
        <v>113927</v>
      </c>
      <c r="CK20" s="121">
        <f>SUM(AG20,+BI20)</f>
        <v>0</v>
      </c>
      <c r="CL20" s="121">
        <f>SUM(AH20,+BJ20)</f>
        <v>113927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208536</v>
      </c>
      <c r="CR20" s="121">
        <f>SUM(AN20,+BP20)</f>
        <v>64186</v>
      </c>
      <c r="CS20" s="121">
        <f>SUM(AO20,+BQ20)</f>
        <v>38410</v>
      </c>
      <c r="CT20" s="121">
        <f>SUM(AP20,+BR20)</f>
        <v>19860</v>
      </c>
      <c r="CU20" s="121">
        <f>SUM(AQ20,+BS20)</f>
        <v>5916</v>
      </c>
      <c r="CV20" s="121">
        <f>SUM(AR20,+BT20)</f>
        <v>0</v>
      </c>
      <c r="CW20" s="121">
        <f>SUM(AS20,+BU20)</f>
        <v>35555</v>
      </c>
      <c r="CX20" s="121">
        <f>SUM(AT20,+BV20)</f>
        <v>4201</v>
      </c>
      <c r="CY20" s="121">
        <f>SUM(AU20,+BW20)</f>
        <v>31354</v>
      </c>
      <c r="CZ20" s="121">
        <f>SUM(AV20,+BX20)</f>
        <v>0</v>
      </c>
      <c r="DA20" s="121">
        <f>SUM(AW20,+BY20)</f>
        <v>2900</v>
      </c>
      <c r="DB20" s="121">
        <f>SUM(AX20,+BZ20)</f>
        <v>105895</v>
      </c>
      <c r="DC20" s="121">
        <f>SUM(AY20,+CA20)</f>
        <v>35450</v>
      </c>
      <c r="DD20" s="121">
        <f>SUM(AZ20,+CB20)</f>
        <v>63863</v>
      </c>
      <c r="DE20" s="121">
        <f>SUM(BA20,+CC20)</f>
        <v>5401</v>
      </c>
      <c r="DF20" s="121">
        <f>SUM(BB20,+CD20)</f>
        <v>1181</v>
      </c>
      <c r="DG20" s="121">
        <f>SUM(BC20,+CE20)</f>
        <v>0</v>
      </c>
      <c r="DH20" s="121">
        <f>SUM(BD20,+CF20)</f>
        <v>0</v>
      </c>
      <c r="DI20" s="121">
        <f>SUM(BE20,+CG20)</f>
        <v>0</v>
      </c>
      <c r="DJ20" s="121">
        <f>SUM(BF20,+CH20)</f>
        <v>322463</v>
      </c>
    </row>
    <row r="21" spans="1:114" s="136" customFormat="1" ht="13.5" customHeight="1" x14ac:dyDescent="0.15">
      <c r="A21" s="119" t="s">
        <v>43</v>
      </c>
      <c r="B21" s="120" t="s">
        <v>364</v>
      </c>
      <c r="C21" s="119" t="s">
        <v>365</v>
      </c>
      <c r="D21" s="121">
        <f>SUM(E21,+L21)</f>
        <v>423179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379</v>
      </c>
      <c r="K21" s="121">
        <v>0</v>
      </c>
      <c r="L21" s="121">
        <v>423179</v>
      </c>
      <c r="M21" s="121">
        <f>SUM(N21,+U21)</f>
        <v>92297</v>
      </c>
      <c r="N21" s="121">
        <f>SUM(O21:R21,T21)</f>
        <v>2986</v>
      </c>
      <c r="O21" s="121">
        <v>2505</v>
      </c>
      <c r="P21" s="121">
        <v>481</v>
      </c>
      <c r="Q21" s="121">
        <v>0</v>
      </c>
      <c r="R21" s="121">
        <v>0</v>
      </c>
      <c r="S21" s="122" t="s">
        <v>379</v>
      </c>
      <c r="T21" s="121">
        <v>0</v>
      </c>
      <c r="U21" s="121">
        <v>89311</v>
      </c>
      <c r="V21" s="121">
        <f>+SUM(D21,M21)</f>
        <v>515476</v>
      </c>
      <c r="W21" s="121">
        <f>+SUM(E21,N21)</f>
        <v>2986</v>
      </c>
      <c r="X21" s="121">
        <f>+SUM(F21,O21)</f>
        <v>2505</v>
      </c>
      <c r="Y21" s="121">
        <f>+SUM(G21,P21)</f>
        <v>481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512490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1502</v>
      </c>
      <c r="AM21" s="121">
        <f>SUM(AN21,AS21,AW21,AX21,BD21)</f>
        <v>221269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221269</v>
      </c>
      <c r="AY21" s="121">
        <v>86141</v>
      </c>
      <c r="AZ21" s="121">
        <v>79429</v>
      </c>
      <c r="BA21" s="121">
        <v>51454</v>
      </c>
      <c r="BB21" s="121">
        <v>4245</v>
      </c>
      <c r="BC21" s="121">
        <v>200408</v>
      </c>
      <c r="BD21" s="121">
        <v>0</v>
      </c>
      <c r="BE21" s="121">
        <v>0</v>
      </c>
      <c r="BF21" s="121">
        <f>SUM(AE21,+AM21,+BE21)</f>
        <v>221269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73933</v>
      </c>
      <c r="CF21" s="121">
        <v>0</v>
      </c>
      <c r="CG21" s="121">
        <v>18364</v>
      </c>
      <c r="CH21" s="121">
        <f>SUM(BG21,+BO21,+CG21)</f>
        <v>18364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1502</v>
      </c>
      <c r="CQ21" s="121">
        <f>SUM(AM21,+BO21)</f>
        <v>221269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221269</v>
      </c>
      <c r="DC21" s="121">
        <f>SUM(AY21,+CA21)</f>
        <v>86141</v>
      </c>
      <c r="DD21" s="121">
        <f>SUM(AZ21,+CB21)</f>
        <v>79429</v>
      </c>
      <c r="DE21" s="121">
        <f>SUM(BA21,+CC21)</f>
        <v>51454</v>
      </c>
      <c r="DF21" s="121">
        <f>SUM(BB21,+CD21)</f>
        <v>4245</v>
      </c>
      <c r="DG21" s="121">
        <f>SUM(BC21,+CE21)</f>
        <v>274341</v>
      </c>
      <c r="DH21" s="121">
        <f>SUM(BD21,+CF21)</f>
        <v>0</v>
      </c>
      <c r="DI21" s="121">
        <f>SUM(BE21,+CG21)</f>
        <v>18364</v>
      </c>
      <c r="DJ21" s="121">
        <f>SUM(BF21,+CH21)</f>
        <v>239633</v>
      </c>
    </row>
    <row r="22" spans="1:114" s="136" customFormat="1" ht="13.5" customHeight="1" x14ac:dyDescent="0.15">
      <c r="A22" s="119" t="s">
        <v>43</v>
      </c>
      <c r="B22" s="120" t="s">
        <v>366</v>
      </c>
      <c r="C22" s="119" t="s">
        <v>367</v>
      </c>
      <c r="D22" s="121">
        <f>SUM(E22,+L22)</f>
        <v>361863</v>
      </c>
      <c r="E22" s="121">
        <f>SUM(F22:I22,K22)</f>
        <v>57723</v>
      </c>
      <c r="F22" s="121">
        <v>0</v>
      </c>
      <c r="G22" s="121">
        <v>0</v>
      </c>
      <c r="H22" s="121">
        <v>0</v>
      </c>
      <c r="I22" s="121">
        <v>50236</v>
      </c>
      <c r="J22" s="122" t="s">
        <v>379</v>
      </c>
      <c r="K22" s="121">
        <v>7487</v>
      </c>
      <c r="L22" s="121">
        <v>304140</v>
      </c>
      <c r="M22" s="121">
        <f>SUM(N22,+U22)</f>
        <v>55195</v>
      </c>
      <c r="N22" s="121">
        <f>SUM(O22:R22,T22)</f>
        <v>5107</v>
      </c>
      <c r="O22" s="121">
        <v>4012</v>
      </c>
      <c r="P22" s="121">
        <v>1095</v>
      </c>
      <c r="Q22" s="121">
        <v>0</v>
      </c>
      <c r="R22" s="121">
        <v>0</v>
      </c>
      <c r="S22" s="122" t="s">
        <v>379</v>
      </c>
      <c r="T22" s="121">
        <v>0</v>
      </c>
      <c r="U22" s="121">
        <v>50088</v>
      </c>
      <c r="V22" s="121">
        <f>+SUM(D22,M22)</f>
        <v>417058</v>
      </c>
      <c r="W22" s="121">
        <f>+SUM(E22,N22)</f>
        <v>62830</v>
      </c>
      <c r="X22" s="121">
        <f>+SUM(F22,O22)</f>
        <v>4012</v>
      </c>
      <c r="Y22" s="121">
        <f>+SUM(G22,P22)</f>
        <v>1095</v>
      </c>
      <c r="Z22" s="121">
        <f>+SUM(H22,Q22)</f>
        <v>0</v>
      </c>
      <c r="AA22" s="121">
        <f>+SUM(I22,R22)</f>
        <v>50236</v>
      </c>
      <c r="AB22" s="122" t="str">
        <f>IF(+SUM(J22,S22)=0,"-",+SUM(J22,S22))</f>
        <v>-</v>
      </c>
      <c r="AC22" s="121">
        <f>+SUM(K22,T22)</f>
        <v>7487</v>
      </c>
      <c r="AD22" s="121">
        <f>+SUM(L22,U22)</f>
        <v>354228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346993</v>
      </c>
      <c r="AN22" s="121">
        <f>SUM(AO22:AR22)</f>
        <v>32900</v>
      </c>
      <c r="AO22" s="121">
        <v>20712</v>
      </c>
      <c r="AP22" s="121">
        <v>0</v>
      </c>
      <c r="AQ22" s="121">
        <v>12188</v>
      </c>
      <c r="AR22" s="121">
        <v>0</v>
      </c>
      <c r="AS22" s="121">
        <f>SUM(AT22:AV22)</f>
        <v>194812</v>
      </c>
      <c r="AT22" s="121">
        <v>0</v>
      </c>
      <c r="AU22" s="121">
        <v>165854</v>
      </c>
      <c r="AV22" s="121">
        <v>28958</v>
      </c>
      <c r="AW22" s="121">
        <v>0</v>
      </c>
      <c r="AX22" s="121">
        <f>SUM(AY22:BB22)</f>
        <v>119281</v>
      </c>
      <c r="AY22" s="121">
        <v>73513</v>
      </c>
      <c r="AZ22" s="121">
        <v>38059</v>
      </c>
      <c r="BA22" s="121">
        <v>7709</v>
      </c>
      <c r="BB22" s="121">
        <v>0</v>
      </c>
      <c r="BC22" s="121">
        <v>0</v>
      </c>
      <c r="BD22" s="121">
        <v>0</v>
      </c>
      <c r="BE22" s="121">
        <v>14870</v>
      </c>
      <c r="BF22" s="121">
        <f>SUM(AE22,+AM22,+BE22)</f>
        <v>361863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25817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15712</v>
      </c>
      <c r="CF22" s="121">
        <v>0</v>
      </c>
      <c r="CG22" s="121">
        <v>13666</v>
      </c>
      <c r="CH22" s="121">
        <f>SUM(BG22,+BO22,+CG22)</f>
        <v>13666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25817</v>
      </c>
      <c r="CQ22" s="121">
        <f>SUM(AM22,+BO22)</f>
        <v>346993</v>
      </c>
      <c r="CR22" s="121">
        <f>SUM(AN22,+BP22)</f>
        <v>32900</v>
      </c>
      <c r="CS22" s="121">
        <f>SUM(AO22,+BQ22)</f>
        <v>20712</v>
      </c>
      <c r="CT22" s="121">
        <f>SUM(AP22,+BR22)</f>
        <v>0</v>
      </c>
      <c r="CU22" s="121">
        <f>SUM(AQ22,+BS22)</f>
        <v>12188</v>
      </c>
      <c r="CV22" s="121">
        <f>SUM(AR22,+BT22)</f>
        <v>0</v>
      </c>
      <c r="CW22" s="121">
        <f>SUM(AS22,+BU22)</f>
        <v>194812</v>
      </c>
      <c r="CX22" s="121">
        <f>SUM(AT22,+BV22)</f>
        <v>0</v>
      </c>
      <c r="CY22" s="121">
        <f>SUM(AU22,+BW22)</f>
        <v>165854</v>
      </c>
      <c r="CZ22" s="121">
        <f>SUM(AV22,+BX22)</f>
        <v>28958</v>
      </c>
      <c r="DA22" s="121">
        <f>SUM(AW22,+BY22)</f>
        <v>0</v>
      </c>
      <c r="DB22" s="121">
        <f>SUM(AX22,+BZ22)</f>
        <v>119281</v>
      </c>
      <c r="DC22" s="121">
        <f>SUM(AY22,+CA22)</f>
        <v>73513</v>
      </c>
      <c r="DD22" s="121">
        <f>SUM(AZ22,+CB22)</f>
        <v>38059</v>
      </c>
      <c r="DE22" s="121">
        <f>SUM(BA22,+CC22)</f>
        <v>7709</v>
      </c>
      <c r="DF22" s="121">
        <f>SUM(BB22,+CD22)</f>
        <v>0</v>
      </c>
      <c r="DG22" s="121">
        <f>SUM(BC22,+CE22)</f>
        <v>15712</v>
      </c>
      <c r="DH22" s="121">
        <f>SUM(BD22,+CF22)</f>
        <v>0</v>
      </c>
      <c r="DI22" s="121">
        <f>SUM(BE22,+CG22)</f>
        <v>28536</v>
      </c>
      <c r="DJ22" s="121">
        <f>SUM(BF22,+CH22)</f>
        <v>375529</v>
      </c>
    </row>
    <row r="23" spans="1:114" s="136" customFormat="1" ht="13.5" customHeight="1" x14ac:dyDescent="0.15">
      <c r="A23" s="119" t="s">
        <v>43</v>
      </c>
      <c r="B23" s="120" t="s">
        <v>368</v>
      </c>
      <c r="C23" s="119" t="s">
        <v>369</v>
      </c>
      <c r="D23" s="121">
        <f>SUM(E23,+L23)</f>
        <v>322073</v>
      </c>
      <c r="E23" s="121">
        <f>SUM(F23:I23,K23)</f>
        <v>30589</v>
      </c>
      <c r="F23" s="121">
        <v>0</v>
      </c>
      <c r="G23" s="121">
        <v>0</v>
      </c>
      <c r="H23" s="121">
        <v>0</v>
      </c>
      <c r="I23" s="121">
        <v>28236</v>
      </c>
      <c r="J23" s="122" t="s">
        <v>379</v>
      </c>
      <c r="K23" s="121">
        <v>2353</v>
      </c>
      <c r="L23" s="121">
        <v>291484</v>
      </c>
      <c r="M23" s="121">
        <f>SUM(N23,+U23)</f>
        <v>50351</v>
      </c>
      <c r="N23" s="121">
        <f>SUM(O23:R23,T23)</f>
        <v>4822</v>
      </c>
      <c r="O23" s="121">
        <v>3844</v>
      </c>
      <c r="P23" s="121">
        <v>978</v>
      </c>
      <c r="Q23" s="121">
        <v>0</v>
      </c>
      <c r="R23" s="121">
        <v>0</v>
      </c>
      <c r="S23" s="122" t="s">
        <v>379</v>
      </c>
      <c r="T23" s="121">
        <v>0</v>
      </c>
      <c r="U23" s="121">
        <v>45529</v>
      </c>
      <c r="V23" s="121">
        <f>+SUM(D23,M23)</f>
        <v>372424</v>
      </c>
      <c r="W23" s="121">
        <f>+SUM(E23,N23)</f>
        <v>35411</v>
      </c>
      <c r="X23" s="121">
        <f>+SUM(F23,O23)</f>
        <v>3844</v>
      </c>
      <c r="Y23" s="121">
        <f>+SUM(G23,P23)</f>
        <v>978</v>
      </c>
      <c r="Z23" s="121">
        <f>+SUM(H23,Q23)</f>
        <v>0</v>
      </c>
      <c r="AA23" s="121">
        <f>+SUM(I23,R23)</f>
        <v>28236</v>
      </c>
      <c r="AB23" s="122" t="str">
        <f>IF(+SUM(J23,S23)=0,"-",+SUM(J23,S23))</f>
        <v>-</v>
      </c>
      <c r="AC23" s="121">
        <f>+SUM(K23,T23)</f>
        <v>2353</v>
      </c>
      <c r="AD23" s="121">
        <f>+SUM(L23,U23)</f>
        <v>337013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306808</v>
      </c>
      <c r="AN23" s="121">
        <f>SUM(AO23:AR23)</f>
        <v>10268</v>
      </c>
      <c r="AO23" s="121">
        <v>10268</v>
      </c>
      <c r="AP23" s="121">
        <v>0</v>
      </c>
      <c r="AQ23" s="121">
        <v>0</v>
      </c>
      <c r="AR23" s="121">
        <v>0</v>
      </c>
      <c r="AS23" s="121">
        <f>SUM(AT23:AV23)</f>
        <v>115492</v>
      </c>
      <c r="AT23" s="121">
        <v>0</v>
      </c>
      <c r="AU23" s="121">
        <v>115492</v>
      </c>
      <c r="AV23" s="121">
        <v>0</v>
      </c>
      <c r="AW23" s="121">
        <v>0</v>
      </c>
      <c r="AX23" s="121">
        <f>SUM(AY23:BB23)</f>
        <v>181048</v>
      </c>
      <c r="AY23" s="121">
        <v>69366</v>
      </c>
      <c r="AZ23" s="121">
        <v>66877</v>
      </c>
      <c r="BA23" s="121">
        <v>12181</v>
      </c>
      <c r="BB23" s="121">
        <v>32624</v>
      </c>
      <c r="BC23" s="121">
        <v>0</v>
      </c>
      <c r="BD23" s="121">
        <v>0</v>
      </c>
      <c r="BE23" s="121">
        <v>15265</v>
      </c>
      <c r="BF23" s="121">
        <f>SUM(AE23,+AM23,+BE23)</f>
        <v>322073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1765</v>
      </c>
      <c r="BP23" s="121">
        <f>SUM(BQ23:BT23)</f>
        <v>1765</v>
      </c>
      <c r="BQ23" s="121">
        <v>1765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36106</v>
      </c>
      <c r="CF23" s="121">
        <v>0</v>
      </c>
      <c r="CG23" s="121">
        <v>12480</v>
      </c>
      <c r="CH23" s="121">
        <f>SUM(BG23,+BO23,+CG23)</f>
        <v>14245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308573</v>
      </c>
      <c r="CR23" s="121">
        <f>SUM(AN23,+BP23)</f>
        <v>12033</v>
      </c>
      <c r="CS23" s="121">
        <f>SUM(AO23,+BQ23)</f>
        <v>12033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115492</v>
      </c>
      <c r="CX23" s="121">
        <f>SUM(AT23,+BV23)</f>
        <v>0</v>
      </c>
      <c r="CY23" s="121">
        <f>SUM(AU23,+BW23)</f>
        <v>115492</v>
      </c>
      <c r="CZ23" s="121">
        <f>SUM(AV23,+BX23)</f>
        <v>0</v>
      </c>
      <c r="DA23" s="121">
        <f>SUM(AW23,+BY23)</f>
        <v>0</v>
      </c>
      <c r="DB23" s="121">
        <f>SUM(AX23,+BZ23)</f>
        <v>181048</v>
      </c>
      <c r="DC23" s="121">
        <f>SUM(AY23,+CA23)</f>
        <v>69366</v>
      </c>
      <c r="DD23" s="121">
        <f>SUM(AZ23,+CB23)</f>
        <v>66877</v>
      </c>
      <c r="DE23" s="121">
        <f>SUM(BA23,+CC23)</f>
        <v>12181</v>
      </c>
      <c r="DF23" s="121">
        <f>SUM(BB23,+CD23)</f>
        <v>32624</v>
      </c>
      <c r="DG23" s="121">
        <f>SUM(BC23,+CE23)</f>
        <v>36106</v>
      </c>
      <c r="DH23" s="121">
        <f>SUM(BD23,+CF23)</f>
        <v>0</v>
      </c>
      <c r="DI23" s="121">
        <f>SUM(BE23,+CG23)</f>
        <v>27745</v>
      </c>
      <c r="DJ23" s="121">
        <f>SUM(BF23,+CH23)</f>
        <v>336318</v>
      </c>
    </row>
    <row r="24" spans="1:114" s="136" customFormat="1" ht="13.5" customHeight="1" x14ac:dyDescent="0.15">
      <c r="A24" s="119" t="s">
        <v>43</v>
      </c>
      <c r="B24" s="120" t="s">
        <v>371</v>
      </c>
      <c r="C24" s="119" t="s">
        <v>372</v>
      </c>
      <c r="D24" s="121">
        <f>SUM(E24,+L24)</f>
        <v>171074</v>
      </c>
      <c r="E24" s="121">
        <f>SUM(F24:I24,K24)</f>
        <v>87685</v>
      </c>
      <c r="F24" s="121">
        <v>0</v>
      </c>
      <c r="G24" s="121">
        <v>580</v>
      </c>
      <c r="H24" s="121">
        <v>40000</v>
      </c>
      <c r="I24" s="121">
        <v>8987</v>
      </c>
      <c r="J24" s="122" t="s">
        <v>379</v>
      </c>
      <c r="K24" s="121">
        <v>38118</v>
      </c>
      <c r="L24" s="121">
        <v>83389</v>
      </c>
      <c r="M24" s="121">
        <f>SUM(N24,+U24)</f>
        <v>86270</v>
      </c>
      <c r="N24" s="121">
        <f>SUM(O24:R24,T24)</f>
        <v>23621</v>
      </c>
      <c r="O24" s="121">
        <v>1963</v>
      </c>
      <c r="P24" s="121">
        <v>455</v>
      </c>
      <c r="Q24" s="121">
        <v>3300</v>
      </c>
      <c r="R24" s="121">
        <v>17019</v>
      </c>
      <c r="S24" s="122" t="s">
        <v>379</v>
      </c>
      <c r="T24" s="121">
        <v>884</v>
      </c>
      <c r="U24" s="121">
        <v>62649</v>
      </c>
      <c r="V24" s="121">
        <f>+SUM(D24,M24)</f>
        <v>257344</v>
      </c>
      <c r="W24" s="121">
        <f>+SUM(E24,N24)</f>
        <v>111306</v>
      </c>
      <c r="X24" s="121">
        <f>+SUM(F24,O24)</f>
        <v>1963</v>
      </c>
      <c r="Y24" s="121">
        <f>+SUM(G24,P24)</f>
        <v>1035</v>
      </c>
      <c r="Z24" s="121">
        <f>+SUM(H24,Q24)</f>
        <v>43300</v>
      </c>
      <c r="AA24" s="121">
        <f>+SUM(I24,R24)</f>
        <v>26006</v>
      </c>
      <c r="AB24" s="122" t="str">
        <f>IF(+SUM(J24,S24)=0,"-",+SUM(J24,S24))</f>
        <v>-</v>
      </c>
      <c r="AC24" s="121">
        <f>+SUM(K24,T24)</f>
        <v>39002</v>
      </c>
      <c r="AD24" s="121">
        <f>+SUM(L24,U24)</f>
        <v>146038</v>
      </c>
      <c r="AE24" s="121">
        <f>SUM(AF24,+AK24)</f>
        <v>21160</v>
      </c>
      <c r="AF24" s="121">
        <f>SUM(AG24:AJ24)</f>
        <v>21160</v>
      </c>
      <c r="AG24" s="121">
        <v>0</v>
      </c>
      <c r="AH24" s="121">
        <v>21160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146990</v>
      </c>
      <c r="AN24" s="121">
        <f>SUM(AO24:AR24)</f>
        <v>15307</v>
      </c>
      <c r="AO24" s="121">
        <v>15307</v>
      </c>
      <c r="AP24" s="121">
        <v>0</v>
      </c>
      <c r="AQ24" s="121">
        <v>0</v>
      </c>
      <c r="AR24" s="121">
        <v>0</v>
      </c>
      <c r="AS24" s="121">
        <f>SUM(AT24:AV24)</f>
        <v>19769</v>
      </c>
      <c r="AT24" s="121">
        <v>14697</v>
      </c>
      <c r="AU24" s="121">
        <v>1219</v>
      </c>
      <c r="AV24" s="121">
        <v>3853</v>
      </c>
      <c r="AW24" s="121">
        <v>0</v>
      </c>
      <c r="AX24" s="121">
        <f>SUM(AY24:BB24)</f>
        <v>111914</v>
      </c>
      <c r="AY24" s="121">
        <v>45441</v>
      </c>
      <c r="AZ24" s="121">
        <v>54420</v>
      </c>
      <c r="BA24" s="121">
        <v>12053</v>
      </c>
      <c r="BB24" s="121">
        <v>0</v>
      </c>
      <c r="BC24" s="121">
        <v>0</v>
      </c>
      <c r="BD24" s="121">
        <v>0</v>
      </c>
      <c r="BE24" s="121">
        <v>2924</v>
      </c>
      <c r="BF24" s="121">
        <f>SUM(AE24,+AM24,+BE24)</f>
        <v>171074</v>
      </c>
      <c r="BG24" s="121">
        <f>SUM(BH24,+BM24)</f>
        <v>6719</v>
      </c>
      <c r="BH24" s="121">
        <f>SUM(BI24:BL24)</f>
        <v>6719</v>
      </c>
      <c r="BI24" s="121">
        <v>0</v>
      </c>
      <c r="BJ24" s="121">
        <v>6719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22295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12853</v>
      </c>
      <c r="BV24" s="121">
        <v>9666</v>
      </c>
      <c r="BW24" s="121">
        <v>3187</v>
      </c>
      <c r="BX24" s="121">
        <v>0</v>
      </c>
      <c r="BY24" s="121">
        <v>0</v>
      </c>
      <c r="BZ24" s="121">
        <f>SUM(CA24:CD24)</f>
        <v>9442</v>
      </c>
      <c r="CA24" s="121">
        <v>9442</v>
      </c>
      <c r="CB24" s="121">
        <v>0</v>
      </c>
      <c r="CC24" s="121">
        <v>0</v>
      </c>
      <c r="CD24" s="121">
        <v>0</v>
      </c>
      <c r="CE24" s="121">
        <v>57256</v>
      </c>
      <c r="CF24" s="121">
        <v>0</v>
      </c>
      <c r="CG24" s="121">
        <v>0</v>
      </c>
      <c r="CH24" s="121">
        <f>SUM(BG24,+BO24,+CG24)</f>
        <v>29014</v>
      </c>
      <c r="CI24" s="121">
        <f>SUM(AE24,+BG24)</f>
        <v>27879</v>
      </c>
      <c r="CJ24" s="121">
        <f>SUM(AF24,+BH24)</f>
        <v>27879</v>
      </c>
      <c r="CK24" s="121">
        <f>SUM(AG24,+BI24)</f>
        <v>0</v>
      </c>
      <c r="CL24" s="121">
        <f>SUM(AH24,+BJ24)</f>
        <v>27879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169285</v>
      </c>
      <c r="CR24" s="121">
        <f>SUM(AN24,+BP24)</f>
        <v>15307</v>
      </c>
      <c r="CS24" s="121">
        <f>SUM(AO24,+BQ24)</f>
        <v>15307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32622</v>
      </c>
      <c r="CX24" s="121">
        <f>SUM(AT24,+BV24)</f>
        <v>24363</v>
      </c>
      <c r="CY24" s="121">
        <f>SUM(AU24,+BW24)</f>
        <v>4406</v>
      </c>
      <c r="CZ24" s="121">
        <f>SUM(AV24,+BX24)</f>
        <v>3853</v>
      </c>
      <c r="DA24" s="121">
        <f>SUM(AW24,+BY24)</f>
        <v>0</v>
      </c>
      <c r="DB24" s="121">
        <f>SUM(AX24,+BZ24)</f>
        <v>121356</v>
      </c>
      <c r="DC24" s="121">
        <f>SUM(AY24,+CA24)</f>
        <v>54883</v>
      </c>
      <c r="DD24" s="121">
        <f>SUM(AZ24,+CB24)</f>
        <v>54420</v>
      </c>
      <c r="DE24" s="121">
        <f>SUM(BA24,+CC24)</f>
        <v>12053</v>
      </c>
      <c r="DF24" s="121">
        <f>SUM(BB24,+CD24)</f>
        <v>0</v>
      </c>
      <c r="DG24" s="121">
        <f>SUM(BC24,+CE24)</f>
        <v>57256</v>
      </c>
      <c r="DH24" s="121">
        <f>SUM(BD24,+CF24)</f>
        <v>0</v>
      </c>
      <c r="DI24" s="121">
        <f>SUM(BE24,+CG24)</f>
        <v>2924</v>
      </c>
      <c r="DJ24" s="121">
        <f>SUM(BF24,+CH24)</f>
        <v>200088</v>
      </c>
    </row>
    <row r="25" spans="1:114" s="136" customFormat="1" ht="13.5" customHeight="1" x14ac:dyDescent="0.15">
      <c r="A25" s="119" t="s">
        <v>43</v>
      </c>
      <c r="B25" s="120" t="s">
        <v>373</v>
      </c>
      <c r="C25" s="119" t="s">
        <v>374</v>
      </c>
      <c r="D25" s="121">
        <f>SUM(E25,+L25)</f>
        <v>49347</v>
      </c>
      <c r="E25" s="121">
        <f>SUM(F25:I25,K25)</f>
        <v>7312</v>
      </c>
      <c r="F25" s="121">
        <v>0</v>
      </c>
      <c r="G25" s="121">
        <v>0</v>
      </c>
      <c r="H25" s="121">
        <v>0</v>
      </c>
      <c r="I25" s="121">
        <v>7029</v>
      </c>
      <c r="J25" s="122" t="s">
        <v>379</v>
      </c>
      <c r="K25" s="121">
        <v>283</v>
      </c>
      <c r="L25" s="121">
        <v>42035</v>
      </c>
      <c r="M25" s="121">
        <f>SUM(N25,+U25)</f>
        <v>22679</v>
      </c>
      <c r="N25" s="121">
        <f>SUM(O25:R25,T25)</f>
        <v>1517</v>
      </c>
      <c r="O25" s="121">
        <v>859</v>
      </c>
      <c r="P25" s="121">
        <v>658</v>
      </c>
      <c r="Q25" s="121">
        <v>0</v>
      </c>
      <c r="R25" s="121">
        <v>0</v>
      </c>
      <c r="S25" s="122" t="s">
        <v>379</v>
      </c>
      <c r="T25" s="121">
        <v>0</v>
      </c>
      <c r="U25" s="121">
        <v>21162</v>
      </c>
      <c r="V25" s="121">
        <f>+SUM(D25,M25)</f>
        <v>72026</v>
      </c>
      <c r="W25" s="121">
        <f>+SUM(E25,N25)</f>
        <v>8829</v>
      </c>
      <c r="X25" s="121">
        <f>+SUM(F25,O25)</f>
        <v>859</v>
      </c>
      <c r="Y25" s="121">
        <f>+SUM(G25,P25)</f>
        <v>658</v>
      </c>
      <c r="Z25" s="121">
        <f>+SUM(H25,Q25)</f>
        <v>0</v>
      </c>
      <c r="AA25" s="121">
        <f>+SUM(I25,R25)</f>
        <v>7029</v>
      </c>
      <c r="AB25" s="122" t="str">
        <f>IF(+SUM(J25,S25)=0,"-",+SUM(J25,S25))</f>
        <v>-</v>
      </c>
      <c r="AC25" s="121">
        <f>+SUM(K25,T25)</f>
        <v>283</v>
      </c>
      <c r="AD25" s="121">
        <f>+SUM(L25,U25)</f>
        <v>63197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17982</v>
      </c>
      <c r="AN25" s="121">
        <f>SUM(AO25:AR25)</f>
        <v>14999</v>
      </c>
      <c r="AO25" s="121">
        <v>0</v>
      </c>
      <c r="AP25" s="121">
        <v>14999</v>
      </c>
      <c r="AQ25" s="121">
        <v>0</v>
      </c>
      <c r="AR25" s="121">
        <v>0</v>
      </c>
      <c r="AS25" s="121">
        <f>SUM(AT25:AV25)</f>
        <v>1663</v>
      </c>
      <c r="AT25" s="121">
        <v>1663</v>
      </c>
      <c r="AU25" s="121">
        <v>0</v>
      </c>
      <c r="AV25" s="121">
        <v>0</v>
      </c>
      <c r="AW25" s="121">
        <v>0</v>
      </c>
      <c r="AX25" s="121">
        <f>SUM(AY25:BB25)</f>
        <v>1320</v>
      </c>
      <c r="AY25" s="121">
        <v>448</v>
      </c>
      <c r="AZ25" s="121">
        <v>25</v>
      </c>
      <c r="BA25" s="121">
        <v>847</v>
      </c>
      <c r="BB25" s="121">
        <v>0</v>
      </c>
      <c r="BC25" s="121">
        <v>31365</v>
      </c>
      <c r="BD25" s="121">
        <v>0</v>
      </c>
      <c r="BE25" s="121">
        <v>0</v>
      </c>
      <c r="BF25" s="121">
        <f>SUM(AE25,+AM25,+BE25)</f>
        <v>17982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22679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17982</v>
      </c>
      <c r="CR25" s="121">
        <f>SUM(AN25,+BP25)</f>
        <v>14999</v>
      </c>
      <c r="CS25" s="121">
        <f>SUM(AO25,+BQ25)</f>
        <v>0</v>
      </c>
      <c r="CT25" s="121">
        <f>SUM(AP25,+BR25)</f>
        <v>14999</v>
      </c>
      <c r="CU25" s="121">
        <f>SUM(AQ25,+BS25)</f>
        <v>0</v>
      </c>
      <c r="CV25" s="121">
        <f>SUM(AR25,+BT25)</f>
        <v>0</v>
      </c>
      <c r="CW25" s="121">
        <f>SUM(AS25,+BU25)</f>
        <v>1663</v>
      </c>
      <c r="CX25" s="121">
        <f>SUM(AT25,+BV25)</f>
        <v>1663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1320</v>
      </c>
      <c r="DC25" s="121">
        <f>SUM(AY25,+CA25)</f>
        <v>448</v>
      </c>
      <c r="DD25" s="121">
        <f>SUM(AZ25,+CB25)</f>
        <v>25</v>
      </c>
      <c r="DE25" s="121">
        <f>SUM(BA25,+CC25)</f>
        <v>847</v>
      </c>
      <c r="DF25" s="121">
        <f>SUM(BB25,+CD25)</f>
        <v>0</v>
      </c>
      <c r="DG25" s="121">
        <f>SUM(BC25,+CE25)</f>
        <v>54044</v>
      </c>
      <c r="DH25" s="121">
        <f>SUM(BD25,+CF25)</f>
        <v>0</v>
      </c>
      <c r="DI25" s="121">
        <f>SUM(BE25,+CG25)</f>
        <v>0</v>
      </c>
      <c r="DJ25" s="121">
        <f>SUM(BF25,+CH25)</f>
        <v>17982</v>
      </c>
    </row>
    <row r="26" spans="1:114" s="136" customFormat="1" ht="13.5" customHeight="1" x14ac:dyDescent="0.15">
      <c r="A26" s="119" t="s">
        <v>43</v>
      </c>
      <c r="B26" s="120" t="s">
        <v>375</v>
      </c>
      <c r="C26" s="119" t="s">
        <v>376</v>
      </c>
      <c r="D26" s="121">
        <f>SUM(E26,+L26)</f>
        <v>154429</v>
      </c>
      <c r="E26" s="121">
        <f>SUM(F26:I26,K26)</f>
        <v>23848</v>
      </c>
      <c r="F26" s="121">
        <v>0</v>
      </c>
      <c r="G26" s="121">
        <v>0</v>
      </c>
      <c r="H26" s="121">
        <v>9900</v>
      </c>
      <c r="I26" s="121">
        <v>457</v>
      </c>
      <c r="J26" s="122" t="s">
        <v>379</v>
      </c>
      <c r="K26" s="121">
        <v>13491</v>
      </c>
      <c r="L26" s="121">
        <v>130581</v>
      </c>
      <c r="M26" s="121">
        <f>SUM(N26,+U26)</f>
        <v>165680</v>
      </c>
      <c r="N26" s="121">
        <f>SUM(O26:R26,T26)</f>
        <v>112498</v>
      </c>
      <c r="O26" s="121">
        <v>5434</v>
      </c>
      <c r="P26" s="121">
        <v>1454</v>
      </c>
      <c r="Q26" s="121">
        <v>8600</v>
      </c>
      <c r="R26" s="121">
        <v>95055</v>
      </c>
      <c r="S26" s="122" t="s">
        <v>379</v>
      </c>
      <c r="T26" s="121">
        <v>1955</v>
      </c>
      <c r="U26" s="121">
        <v>53182</v>
      </c>
      <c r="V26" s="121">
        <f>+SUM(D26,M26)</f>
        <v>320109</v>
      </c>
      <c r="W26" s="121">
        <f>+SUM(E26,N26)</f>
        <v>136346</v>
      </c>
      <c r="X26" s="121">
        <f>+SUM(F26,O26)</f>
        <v>5434</v>
      </c>
      <c r="Y26" s="121">
        <f>+SUM(G26,P26)</f>
        <v>1454</v>
      </c>
      <c r="Z26" s="121">
        <f>+SUM(H26,Q26)</f>
        <v>18500</v>
      </c>
      <c r="AA26" s="121">
        <f>+SUM(I26,R26)</f>
        <v>95512</v>
      </c>
      <c r="AB26" s="122" t="str">
        <f>IF(+SUM(J26,S26)=0,"-",+SUM(J26,S26))</f>
        <v>-</v>
      </c>
      <c r="AC26" s="121">
        <f>+SUM(K26,T26)</f>
        <v>15446</v>
      </c>
      <c r="AD26" s="121">
        <f>+SUM(L26,U26)</f>
        <v>183763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82243</v>
      </c>
      <c r="AN26" s="121">
        <f>SUM(AO26:AR26)</f>
        <v>15640</v>
      </c>
      <c r="AO26" s="121">
        <v>13242</v>
      </c>
      <c r="AP26" s="121">
        <v>2398</v>
      </c>
      <c r="AQ26" s="121">
        <v>0</v>
      </c>
      <c r="AR26" s="121">
        <v>0</v>
      </c>
      <c r="AS26" s="121">
        <f>SUM(AT26:AV26)</f>
        <v>5062</v>
      </c>
      <c r="AT26" s="121">
        <v>4934</v>
      </c>
      <c r="AU26" s="121">
        <v>0</v>
      </c>
      <c r="AV26" s="121">
        <v>128</v>
      </c>
      <c r="AW26" s="121">
        <v>0</v>
      </c>
      <c r="AX26" s="121">
        <f>SUM(AY26:BB26)</f>
        <v>60787</v>
      </c>
      <c r="AY26" s="121">
        <v>58728</v>
      </c>
      <c r="AZ26" s="121">
        <v>897</v>
      </c>
      <c r="BA26" s="121">
        <v>1162</v>
      </c>
      <c r="BB26" s="121">
        <v>0</v>
      </c>
      <c r="BC26" s="121">
        <v>56407</v>
      </c>
      <c r="BD26" s="121">
        <v>754</v>
      </c>
      <c r="BE26" s="121">
        <v>15779</v>
      </c>
      <c r="BF26" s="121">
        <f>SUM(AE26,+AM26,+BE26)</f>
        <v>98022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79292</v>
      </c>
      <c r="BP26" s="121">
        <f>SUM(BQ26:BT26)</f>
        <v>8679</v>
      </c>
      <c r="BQ26" s="121">
        <v>8679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70613</v>
      </c>
      <c r="CA26" s="121">
        <v>70613</v>
      </c>
      <c r="CB26" s="121">
        <v>0</v>
      </c>
      <c r="CC26" s="121">
        <v>0</v>
      </c>
      <c r="CD26" s="121">
        <v>0</v>
      </c>
      <c r="CE26" s="121">
        <v>42968</v>
      </c>
      <c r="CF26" s="121">
        <v>0</v>
      </c>
      <c r="CG26" s="121">
        <v>43420</v>
      </c>
      <c r="CH26" s="121">
        <f>SUM(BG26,+BO26,+CG26)</f>
        <v>122712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161535</v>
      </c>
      <c r="CR26" s="121">
        <f>SUM(AN26,+BP26)</f>
        <v>24319</v>
      </c>
      <c r="CS26" s="121">
        <f>SUM(AO26,+BQ26)</f>
        <v>21921</v>
      </c>
      <c r="CT26" s="121">
        <f>SUM(AP26,+BR26)</f>
        <v>2398</v>
      </c>
      <c r="CU26" s="121">
        <f>SUM(AQ26,+BS26)</f>
        <v>0</v>
      </c>
      <c r="CV26" s="121">
        <f>SUM(AR26,+BT26)</f>
        <v>0</v>
      </c>
      <c r="CW26" s="121">
        <f>SUM(AS26,+BU26)</f>
        <v>5062</v>
      </c>
      <c r="CX26" s="121">
        <f>SUM(AT26,+BV26)</f>
        <v>4934</v>
      </c>
      <c r="CY26" s="121">
        <f>SUM(AU26,+BW26)</f>
        <v>0</v>
      </c>
      <c r="CZ26" s="121">
        <f>SUM(AV26,+BX26)</f>
        <v>128</v>
      </c>
      <c r="DA26" s="121">
        <f>SUM(AW26,+BY26)</f>
        <v>0</v>
      </c>
      <c r="DB26" s="121">
        <f>SUM(AX26,+BZ26)</f>
        <v>131400</v>
      </c>
      <c r="DC26" s="121">
        <f>SUM(AY26,+CA26)</f>
        <v>129341</v>
      </c>
      <c r="DD26" s="121">
        <f>SUM(AZ26,+CB26)</f>
        <v>897</v>
      </c>
      <c r="DE26" s="121">
        <f>SUM(BA26,+CC26)</f>
        <v>1162</v>
      </c>
      <c r="DF26" s="121">
        <f>SUM(BB26,+CD26)</f>
        <v>0</v>
      </c>
      <c r="DG26" s="121">
        <f>SUM(BC26,+CE26)</f>
        <v>99375</v>
      </c>
      <c r="DH26" s="121">
        <f>SUM(BD26,+CF26)</f>
        <v>754</v>
      </c>
      <c r="DI26" s="121">
        <f>SUM(BE26,+CG26)</f>
        <v>59199</v>
      </c>
      <c r="DJ26" s="121">
        <f>SUM(BF26,+CH26)</f>
        <v>220734</v>
      </c>
    </row>
    <row r="27" spans="1:114" s="136" customFormat="1" ht="13.5" customHeight="1" x14ac:dyDescent="0.15">
      <c r="A27" s="119" t="s">
        <v>43</v>
      </c>
      <c r="B27" s="120" t="s">
        <v>377</v>
      </c>
      <c r="C27" s="119" t="s">
        <v>378</v>
      </c>
      <c r="D27" s="121">
        <f>SUM(E27,+L27)</f>
        <v>271951</v>
      </c>
      <c r="E27" s="121">
        <f>SUM(F27:I27,K27)</f>
        <v>50691</v>
      </c>
      <c r="F27" s="121">
        <v>0</v>
      </c>
      <c r="G27" s="121">
        <v>0</v>
      </c>
      <c r="H27" s="121">
        <v>0</v>
      </c>
      <c r="I27" s="121">
        <v>17569</v>
      </c>
      <c r="J27" s="122" t="s">
        <v>379</v>
      </c>
      <c r="K27" s="121">
        <v>33122</v>
      </c>
      <c r="L27" s="121">
        <v>221260</v>
      </c>
      <c r="M27" s="121">
        <f>SUM(N27,+U27)</f>
        <v>100777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379</v>
      </c>
      <c r="T27" s="121">
        <v>0</v>
      </c>
      <c r="U27" s="121">
        <v>100777</v>
      </c>
      <c r="V27" s="121">
        <f>+SUM(D27,M27)</f>
        <v>372728</v>
      </c>
      <c r="W27" s="121">
        <f>+SUM(E27,N27)</f>
        <v>50691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17569</v>
      </c>
      <c r="AB27" s="122" t="str">
        <f>IF(+SUM(J27,S27)=0,"-",+SUM(J27,S27))</f>
        <v>-</v>
      </c>
      <c r="AC27" s="121">
        <f>+SUM(K27,T27)</f>
        <v>33122</v>
      </c>
      <c r="AD27" s="121">
        <f>+SUM(L27,U27)</f>
        <v>322037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159626</v>
      </c>
      <c r="AN27" s="121">
        <f>SUM(AO27:AR27)</f>
        <v>37185</v>
      </c>
      <c r="AO27" s="121">
        <v>37185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8000</v>
      </c>
      <c r="AX27" s="121">
        <f>SUM(AY27:BB27)</f>
        <v>114441</v>
      </c>
      <c r="AY27" s="121">
        <v>99000</v>
      </c>
      <c r="AZ27" s="121">
        <v>3309</v>
      </c>
      <c r="BA27" s="121">
        <v>10153</v>
      </c>
      <c r="BB27" s="121">
        <v>1979</v>
      </c>
      <c r="BC27" s="121">
        <v>112325</v>
      </c>
      <c r="BD27" s="121">
        <v>0</v>
      </c>
      <c r="BE27" s="121">
        <v>0</v>
      </c>
      <c r="BF27" s="121">
        <f>SUM(AE27,+AM27,+BE27)</f>
        <v>159626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29407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29407</v>
      </c>
      <c r="BV27" s="121">
        <v>29407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71370</v>
      </c>
      <c r="CF27" s="121">
        <v>0</v>
      </c>
      <c r="CG27" s="121">
        <v>0</v>
      </c>
      <c r="CH27" s="121">
        <f>SUM(BG27,+BO27,+CG27)</f>
        <v>29407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189033</v>
      </c>
      <c r="CR27" s="121">
        <f>SUM(AN27,+BP27)</f>
        <v>37185</v>
      </c>
      <c r="CS27" s="121">
        <f>SUM(AO27,+BQ27)</f>
        <v>37185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29407</v>
      </c>
      <c r="CX27" s="121">
        <f>SUM(AT27,+BV27)</f>
        <v>29407</v>
      </c>
      <c r="CY27" s="121">
        <f>SUM(AU27,+BW27)</f>
        <v>0</v>
      </c>
      <c r="CZ27" s="121">
        <f>SUM(AV27,+BX27)</f>
        <v>0</v>
      </c>
      <c r="DA27" s="121">
        <f>SUM(AW27,+BY27)</f>
        <v>8000</v>
      </c>
      <c r="DB27" s="121">
        <f>SUM(AX27,+BZ27)</f>
        <v>114441</v>
      </c>
      <c r="DC27" s="121">
        <f>SUM(AY27,+CA27)</f>
        <v>99000</v>
      </c>
      <c r="DD27" s="121">
        <f>SUM(AZ27,+CB27)</f>
        <v>3309</v>
      </c>
      <c r="DE27" s="121">
        <f>SUM(BA27,+CC27)</f>
        <v>10153</v>
      </c>
      <c r="DF27" s="121">
        <f>SUM(BB27,+CD27)</f>
        <v>1979</v>
      </c>
      <c r="DG27" s="121">
        <f>SUM(BC27,+CE27)</f>
        <v>183695</v>
      </c>
      <c r="DH27" s="121">
        <f>SUM(BD27,+CF27)</f>
        <v>0</v>
      </c>
      <c r="DI27" s="121">
        <f>SUM(BE27,+CG27)</f>
        <v>0</v>
      </c>
      <c r="DJ27" s="121">
        <f>SUM(BF27,+CH27)</f>
        <v>189033</v>
      </c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7">
    <sortCondition ref="A8:A27"/>
    <sortCondition ref="B8:B27"/>
    <sortCondition ref="C8:C2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26" man="1"/>
    <brk id="30" min="1" max="26" man="1"/>
    <brk id="38" min="1" max="26" man="1"/>
    <brk id="66" min="1" max="26" man="1"/>
    <brk id="94" min="1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愛媛県</v>
      </c>
      <c r="B7" s="139" t="str">
        <f>'廃棄物事業経費（市町村）'!B7</f>
        <v>38000</v>
      </c>
      <c r="C7" s="138" t="s">
        <v>33</v>
      </c>
      <c r="D7" s="140">
        <f>SUM(E7,+L7)</f>
        <v>508521</v>
      </c>
      <c r="E7" s="140">
        <f>SUM(F7:I7)+K7</f>
        <v>507518</v>
      </c>
      <c r="F7" s="140">
        <f t="shared" ref="F7:L7" si="0">SUM(F$8:F$57)</f>
        <v>0</v>
      </c>
      <c r="G7" s="140">
        <f t="shared" si="0"/>
        <v>0</v>
      </c>
      <c r="H7" s="140">
        <f t="shared" si="0"/>
        <v>139900</v>
      </c>
      <c r="I7" s="140">
        <f t="shared" si="0"/>
        <v>181133</v>
      </c>
      <c r="J7" s="140">
        <f t="shared" si="0"/>
        <v>941644</v>
      </c>
      <c r="K7" s="140">
        <f t="shared" si="0"/>
        <v>186485</v>
      </c>
      <c r="L7" s="140">
        <f t="shared" si="0"/>
        <v>1003</v>
      </c>
      <c r="M7" s="140">
        <f>SUM(N7,+U7)</f>
        <v>162611</v>
      </c>
      <c r="N7" s="140">
        <f>SUM(O7:R7,T7)</f>
        <v>73586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56153</v>
      </c>
      <c r="S7" s="140">
        <f t="shared" si="1"/>
        <v>1406401</v>
      </c>
      <c r="T7" s="140">
        <f t="shared" si="1"/>
        <v>17433</v>
      </c>
      <c r="U7" s="140">
        <f t="shared" si="1"/>
        <v>89025</v>
      </c>
      <c r="V7" s="140">
        <f t="shared" ref="V7:AD7" si="2">+SUM(D7,M7)</f>
        <v>671132</v>
      </c>
      <c r="W7" s="140">
        <f t="shared" si="2"/>
        <v>581104</v>
      </c>
      <c r="X7" s="140">
        <f t="shared" si="2"/>
        <v>0</v>
      </c>
      <c r="Y7" s="140">
        <f t="shared" si="2"/>
        <v>0</v>
      </c>
      <c r="Z7" s="140">
        <f t="shared" si="2"/>
        <v>139900</v>
      </c>
      <c r="AA7" s="140">
        <f t="shared" si="2"/>
        <v>237286</v>
      </c>
      <c r="AB7" s="140">
        <f t="shared" si="2"/>
        <v>2348045</v>
      </c>
      <c r="AC7" s="140">
        <f t="shared" si="2"/>
        <v>203918</v>
      </c>
      <c r="AD7" s="140">
        <f t="shared" si="2"/>
        <v>90028</v>
      </c>
      <c r="AE7" s="140">
        <f>SUM(AF7,+AK7)</f>
        <v>374734</v>
      </c>
      <c r="AF7" s="140">
        <f>SUM(AG7:AJ7)</f>
        <v>374734</v>
      </c>
      <c r="AG7" s="140">
        <f>SUM(AG$8:AG$57)</f>
        <v>0</v>
      </c>
      <c r="AH7" s="140">
        <f>SUM(AH$8:AH$57)</f>
        <v>374734</v>
      </c>
      <c r="AI7" s="140">
        <f>SUM(AI$8:AI$57)</f>
        <v>0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1068296</v>
      </c>
      <c r="AN7" s="140">
        <f>SUM(AO7:AR7)</f>
        <v>71585</v>
      </c>
      <c r="AO7" s="140">
        <f>SUM(AO$8:AO$57)</f>
        <v>34451</v>
      </c>
      <c r="AP7" s="140">
        <f>SUM(AP$8:AP$57)</f>
        <v>0</v>
      </c>
      <c r="AQ7" s="140">
        <f>SUM(AQ$8:AQ$57)</f>
        <v>37134</v>
      </c>
      <c r="AR7" s="140">
        <f>SUM(AR$8:AR$57)</f>
        <v>0</v>
      </c>
      <c r="AS7" s="140">
        <f>SUM(AT7:AV7)</f>
        <v>117630</v>
      </c>
      <c r="AT7" s="140">
        <f>SUM(AT$8:AT$57)</f>
        <v>0</v>
      </c>
      <c r="AU7" s="140">
        <f>SUM(AU$8:AU$57)</f>
        <v>117630</v>
      </c>
      <c r="AV7" s="140">
        <f>SUM(AV$8:AV$57)</f>
        <v>0</v>
      </c>
      <c r="AW7" s="140">
        <f>SUM(AW$8:AW$57)</f>
        <v>0</v>
      </c>
      <c r="AX7" s="140">
        <f>SUM(AY7:BB7)</f>
        <v>879081</v>
      </c>
      <c r="AY7" s="140">
        <f>SUM(AY$8:AY$57)</f>
        <v>0</v>
      </c>
      <c r="AZ7" s="140">
        <f>SUM(AZ$8:AZ$57)</f>
        <v>839097</v>
      </c>
      <c r="BA7" s="140">
        <f>SUM(BA$8:BA$57)</f>
        <v>36040</v>
      </c>
      <c r="BB7" s="140">
        <f>SUM(BB$8:BB$57)</f>
        <v>3944</v>
      </c>
      <c r="BC7" s="143" t="s">
        <v>315</v>
      </c>
      <c r="BD7" s="140">
        <f>SUM(BD$8:BD$57)</f>
        <v>0</v>
      </c>
      <c r="BE7" s="140">
        <f>SUM(BE$8:BE$57)</f>
        <v>7135</v>
      </c>
      <c r="BF7" s="140">
        <f>SUM(AE7,+AM7,+BE7)</f>
        <v>1450165</v>
      </c>
      <c r="BG7" s="140">
        <f>SUM(BH7,+BM7)</f>
        <v>378857</v>
      </c>
      <c r="BH7" s="140">
        <f>SUM(BI7:BL7)</f>
        <v>378857</v>
      </c>
      <c r="BI7" s="140">
        <f>SUM(BI$8:BI$57)</f>
        <v>0</v>
      </c>
      <c r="BJ7" s="140">
        <f>SUM(BJ$8:BJ$57)</f>
        <v>378857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1117741</v>
      </c>
      <c r="BP7" s="140">
        <f>SUM(BQ7:BT7)</f>
        <v>234835</v>
      </c>
      <c r="BQ7" s="140">
        <f>SUM(BQ$8:BQ$57)</f>
        <v>213618</v>
      </c>
      <c r="BR7" s="140">
        <f>SUM(BR$8:BR$57)</f>
        <v>0</v>
      </c>
      <c r="BS7" s="140">
        <f>SUM(BS$8:BS$57)</f>
        <v>21217</v>
      </c>
      <c r="BT7" s="140">
        <f>SUM(BT$8:BT$57)</f>
        <v>0</v>
      </c>
      <c r="BU7" s="140">
        <f>SUM(BV7:BX7)</f>
        <v>555475</v>
      </c>
      <c r="BV7" s="140">
        <f>SUM(BV$8:BV$57)</f>
        <v>0</v>
      </c>
      <c r="BW7" s="140">
        <f>SUM(BW$8:BW$57)</f>
        <v>555475</v>
      </c>
      <c r="BX7" s="140">
        <f>SUM(BX$8:BX$57)</f>
        <v>0</v>
      </c>
      <c r="BY7" s="140">
        <f>SUM(BY$8:BY$57)</f>
        <v>0</v>
      </c>
      <c r="BZ7" s="140">
        <f>SUM(CA7:CD7)</f>
        <v>327431</v>
      </c>
      <c r="CA7" s="140">
        <f>SUM(CA$8:CA$57)</f>
        <v>8152</v>
      </c>
      <c r="CB7" s="140">
        <f>SUM(CB$8:CB$57)</f>
        <v>286727</v>
      </c>
      <c r="CC7" s="140">
        <f>SUM(CC$8:CC$57)</f>
        <v>3974</v>
      </c>
      <c r="CD7" s="140">
        <f>SUM(CD$8:CD$57)</f>
        <v>28578</v>
      </c>
      <c r="CE7" s="143" t="s">
        <v>314</v>
      </c>
      <c r="CF7" s="140">
        <f>SUM(CF$8:CF$57)</f>
        <v>0</v>
      </c>
      <c r="CG7" s="140">
        <f>SUM(CG$8:CG$57)</f>
        <v>72414</v>
      </c>
      <c r="CH7" s="140">
        <f>SUM(BG7,+BO7,+CG7)</f>
        <v>1569012</v>
      </c>
      <c r="CI7" s="140">
        <f t="shared" ref="CI7:CO7" si="3">SUM(AE7,+BG7)</f>
        <v>753591</v>
      </c>
      <c r="CJ7" s="140">
        <f t="shared" si="3"/>
        <v>753591</v>
      </c>
      <c r="CK7" s="140">
        <f t="shared" si="3"/>
        <v>0</v>
      </c>
      <c r="CL7" s="140">
        <f t="shared" si="3"/>
        <v>753591</v>
      </c>
      <c r="CM7" s="140">
        <f t="shared" si="3"/>
        <v>0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2186037</v>
      </c>
      <c r="CR7" s="140">
        <f t="shared" si="4"/>
        <v>306420</v>
      </c>
      <c r="CS7" s="140">
        <f t="shared" si="4"/>
        <v>248069</v>
      </c>
      <c r="CT7" s="140">
        <f t="shared" si="4"/>
        <v>0</v>
      </c>
      <c r="CU7" s="140">
        <f t="shared" si="4"/>
        <v>58351</v>
      </c>
      <c r="CV7" s="140">
        <f t="shared" si="4"/>
        <v>0</v>
      </c>
      <c r="CW7" s="140">
        <f t="shared" si="4"/>
        <v>673105</v>
      </c>
      <c r="CX7" s="140">
        <f t="shared" si="4"/>
        <v>0</v>
      </c>
      <c r="CY7" s="140">
        <f t="shared" si="4"/>
        <v>673105</v>
      </c>
      <c r="CZ7" s="140">
        <f t="shared" si="4"/>
        <v>0</v>
      </c>
      <c r="DA7" s="140">
        <f t="shared" si="4"/>
        <v>0</v>
      </c>
      <c r="DB7" s="140">
        <f t="shared" si="4"/>
        <v>1206512</v>
      </c>
      <c r="DC7" s="140">
        <f t="shared" si="4"/>
        <v>8152</v>
      </c>
      <c r="DD7" s="140">
        <f t="shared" si="4"/>
        <v>1125824</v>
      </c>
      <c r="DE7" s="140">
        <f t="shared" si="4"/>
        <v>40014</v>
      </c>
      <c r="DF7" s="140">
        <f t="shared" si="4"/>
        <v>32522</v>
      </c>
      <c r="DG7" s="143" t="s">
        <v>314</v>
      </c>
      <c r="DH7" s="140">
        <f>SUM(BD7,+CF7)</f>
        <v>0</v>
      </c>
      <c r="DI7" s="140">
        <f>SUM(BE7,+CG7)</f>
        <v>79549</v>
      </c>
      <c r="DJ7" s="140">
        <f>SUM(BF7,+CH7)</f>
        <v>3019177</v>
      </c>
    </row>
    <row r="8" spans="1:114" s="136" customFormat="1" ht="13.5" customHeight="1" x14ac:dyDescent="0.15">
      <c r="A8" s="119" t="s">
        <v>43</v>
      </c>
      <c r="B8" s="120" t="s">
        <v>327</v>
      </c>
      <c r="C8" s="119" t="s">
        <v>328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138789</v>
      </c>
      <c r="N8" s="121">
        <f>SUM(O8:R8,T8)</f>
        <v>15155</v>
      </c>
      <c r="O8" s="121">
        <v>0</v>
      </c>
      <c r="P8" s="121">
        <v>0</v>
      </c>
      <c r="Q8" s="121">
        <v>0</v>
      </c>
      <c r="R8" s="121">
        <v>13975</v>
      </c>
      <c r="S8" s="121">
        <v>652848</v>
      </c>
      <c r="T8" s="121">
        <v>1180</v>
      </c>
      <c r="U8" s="121">
        <v>123634</v>
      </c>
      <c r="V8" s="121">
        <f>+SUM(D8,M8)</f>
        <v>138789</v>
      </c>
      <c r="W8" s="121">
        <f>+SUM(E8,N8)</f>
        <v>15155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13975</v>
      </c>
      <c r="AB8" s="121">
        <f>+SUM(J8,S8)</f>
        <v>652848</v>
      </c>
      <c r="AC8" s="121">
        <f>+SUM(K8,T8)</f>
        <v>1180</v>
      </c>
      <c r="AD8" s="121">
        <f>+SUM(L8,U8)</f>
        <v>123634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379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379</v>
      </c>
      <c r="BD8" s="121">
        <v>0</v>
      </c>
      <c r="BE8" s="121">
        <v>0</v>
      </c>
      <c r="BF8" s="121">
        <f>SUM(AE8,+AM8,+BE8)</f>
        <v>0</v>
      </c>
      <c r="BG8" s="121">
        <f>SUM(BH8,+BM8)</f>
        <v>378857</v>
      </c>
      <c r="BH8" s="121">
        <f>SUM(BI8:BL8)</f>
        <v>378857</v>
      </c>
      <c r="BI8" s="121">
        <v>0</v>
      </c>
      <c r="BJ8" s="121">
        <v>378857</v>
      </c>
      <c r="BK8" s="121">
        <v>0</v>
      </c>
      <c r="BL8" s="121">
        <v>0</v>
      </c>
      <c r="BM8" s="121">
        <v>0</v>
      </c>
      <c r="BN8" s="122" t="s">
        <v>379</v>
      </c>
      <c r="BO8" s="121">
        <f>SUM(BP8,BU8,BY8,BZ8,CF8)</f>
        <v>412732</v>
      </c>
      <c r="BP8" s="121">
        <f>SUM(BQ8:BT8)</f>
        <v>84466</v>
      </c>
      <c r="BQ8" s="121">
        <v>84466</v>
      </c>
      <c r="BR8" s="121">
        <v>0</v>
      </c>
      <c r="BS8" s="121">
        <v>0</v>
      </c>
      <c r="BT8" s="121">
        <v>0</v>
      </c>
      <c r="BU8" s="121">
        <f>SUM(BV8:BX8)</f>
        <v>230225</v>
      </c>
      <c r="BV8" s="121">
        <v>0</v>
      </c>
      <c r="BW8" s="121">
        <v>230225</v>
      </c>
      <c r="BX8" s="121">
        <v>0</v>
      </c>
      <c r="BY8" s="121">
        <v>0</v>
      </c>
      <c r="BZ8" s="121">
        <f>SUM(CA8:CD8)</f>
        <v>98041</v>
      </c>
      <c r="CA8" s="121">
        <v>8086</v>
      </c>
      <c r="CB8" s="121">
        <v>89487</v>
      </c>
      <c r="CC8" s="121">
        <v>0</v>
      </c>
      <c r="CD8" s="121">
        <v>468</v>
      </c>
      <c r="CE8" s="122" t="s">
        <v>379</v>
      </c>
      <c r="CF8" s="121">
        <v>0</v>
      </c>
      <c r="CG8" s="121">
        <v>48</v>
      </c>
      <c r="CH8" s="121">
        <f>SUM(BG8,+BO8,+CG8)</f>
        <v>791637</v>
      </c>
      <c r="CI8" s="121">
        <f>SUM(AE8,+BG8)</f>
        <v>378857</v>
      </c>
      <c r="CJ8" s="121">
        <f>SUM(AF8,+BH8)</f>
        <v>378857</v>
      </c>
      <c r="CK8" s="121">
        <f>SUM(AG8,+BI8)</f>
        <v>0</v>
      </c>
      <c r="CL8" s="121">
        <f>SUM(AH8,+BJ8)</f>
        <v>378857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379</v>
      </c>
      <c r="CQ8" s="121">
        <f>SUM(AM8,+BO8)</f>
        <v>412732</v>
      </c>
      <c r="CR8" s="121">
        <f>SUM(AN8,+BP8)</f>
        <v>84466</v>
      </c>
      <c r="CS8" s="121">
        <f>SUM(AO8,+BQ8)</f>
        <v>84466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230225</v>
      </c>
      <c r="CX8" s="121">
        <f>SUM(AT8,+BV8)</f>
        <v>0</v>
      </c>
      <c r="CY8" s="121">
        <f>SUM(AU8,+BW8)</f>
        <v>230225</v>
      </c>
      <c r="CZ8" s="121">
        <f>SUM(AV8,+BX8)</f>
        <v>0</v>
      </c>
      <c r="DA8" s="121">
        <f>SUM(AW8,+BY8)</f>
        <v>0</v>
      </c>
      <c r="DB8" s="121">
        <f>SUM(AX8,+BZ8)</f>
        <v>98041</v>
      </c>
      <c r="DC8" s="121">
        <f>SUM(AY8,+CA8)</f>
        <v>8086</v>
      </c>
      <c r="DD8" s="121">
        <f>SUM(AZ8,+CB8)</f>
        <v>89487</v>
      </c>
      <c r="DE8" s="121">
        <f>SUM(BA8,+CC8)</f>
        <v>0</v>
      </c>
      <c r="DF8" s="121">
        <f>SUM(BB8,+CD8)</f>
        <v>468</v>
      </c>
      <c r="DG8" s="122" t="s">
        <v>379</v>
      </c>
      <c r="DH8" s="121">
        <f>SUM(BD8,+CF8)</f>
        <v>0</v>
      </c>
      <c r="DI8" s="121">
        <f>SUM(BE8,+CG8)</f>
        <v>48</v>
      </c>
      <c r="DJ8" s="121">
        <f>SUM(BF8,+CH8)</f>
        <v>791637</v>
      </c>
    </row>
    <row r="9" spans="1:114" s="136" customFormat="1" ht="13.5" customHeight="1" x14ac:dyDescent="0.15">
      <c r="A9" s="119" t="s">
        <v>43</v>
      </c>
      <c r="B9" s="120" t="s">
        <v>351</v>
      </c>
      <c r="C9" s="119" t="s">
        <v>352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24956</v>
      </c>
      <c r="N9" s="121">
        <f>SUM(O9:R9,T9)</f>
        <v>8856</v>
      </c>
      <c r="O9" s="121">
        <v>0</v>
      </c>
      <c r="P9" s="121">
        <v>0</v>
      </c>
      <c r="Q9" s="121">
        <v>0</v>
      </c>
      <c r="R9" s="121">
        <v>8856</v>
      </c>
      <c r="S9" s="121">
        <v>130597</v>
      </c>
      <c r="T9" s="121">
        <v>0</v>
      </c>
      <c r="U9" s="121">
        <v>16100</v>
      </c>
      <c r="V9" s="121">
        <f>+SUM(D9,M9)</f>
        <v>24956</v>
      </c>
      <c r="W9" s="121">
        <f>+SUM(E9,N9)</f>
        <v>8856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8856</v>
      </c>
      <c r="AB9" s="121">
        <f>+SUM(J9,S9)</f>
        <v>130597</v>
      </c>
      <c r="AC9" s="121">
        <f>+SUM(K9,T9)</f>
        <v>0</v>
      </c>
      <c r="AD9" s="121">
        <f>+SUM(L9,U9)</f>
        <v>16100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379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379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379</v>
      </c>
      <c r="BO9" s="121">
        <f>SUM(BP9,BU9,BY9,BZ9,CF9)</f>
        <v>155553</v>
      </c>
      <c r="BP9" s="121">
        <f>SUM(BQ9:BT9)</f>
        <v>76600</v>
      </c>
      <c r="BQ9" s="121">
        <v>76600</v>
      </c>
      <c r="BR9" s="121">
        <v>0</v>
      </c>
      <c r="BS9" s="121">
        <v>0</v>
      </c>
      <c r="BT9" s="121">
        <v>0</v>
      </c>
      <c r="BU9" s="121">
        <f>SUM(BV9:BX9)</f>
        <v>73894</v>
      </c>
      <c r="BV9" s="121">
        <v>0</v>
      </c>
      <c r="BW9" s="121">
        <v>73894</v>
      </c>
      <c r="BX9" s="121">
        <v>0</v>
      </c>
      <c r="BY9" s="121">
        <v>0</v>
      </c>
      <c r="BZ9" s="121">
        <f>SUM(CA9:CD9)</f>
        <v>5059</v>
      </c>
      <c r="CA9" s="121">
        <v>0</v>
      </c>
      <c r="CB9" s="121">
        <v>3138</v>
      </c>
      <c r="CC9" s="121">
        <v>1921</v>
      </c>
      <c r="CD9" s="121">
        <v>0</v>
      </c>
      <c r="CE9" s="122" t="s">
        <v>379</v>
      </c>
      <c r="CF9" s="121">
        <v>0</v>
      </c>
      <c r="CG9" s="121">
        <v>0</v>
      </c>
      <c r="CH9" s="121">
        <f>SUM(BG9,+BO9,+CG9)</f>
        <v>155553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379</v>
      </c>
      <c r="CQ9" s="121">
        <f>SUM(AM9,+BO9)</f>
        <v>155553</v>
      </c>
      <c r="CR9" s="121">
        <f>SUM(AN9,+BP9)</f>
        <v>76600</v>
      </c>
      <c r="CS9" s="121">
        <f>SUM(AO9,+BQ9)</f>
        <v>76600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73894</v>
      </c>
      <c r="CX9" s="121">
        <f>SUM(AT9,+BV9)</f>
        <v>0</v>
      </c>
      <c r="CY9" s="121">
        <f>SUM(AU9,+BW9)</f>
        <v>73894</v>
      </c>
      <c r="CZ9" s="121">
        <f>SUM(AV9,+BX9)</f>
        <v>0</v>
      </c>
      <c r="DA9" s="121">
        <f>SUM(AW9,+BY9)</f>
        <v>0</v>
      </c>
      <c r="DB9" s="121">
        <f>SUM(AX9,+BZ9)</f>
        <v>5059</v>
      </c>
      <c r="DC9" s="121">
        <f>SUM(AY9,+CA9)</f>
        <v>0</v>
      </c>
      <c r="DD9" s="121">
        <f>SUM(AZ9,+CB9)</f>
        <v>3138</v>
      </c>
      <c r="DE9" s="121">
        <f>SUM(BA9,+CC9)</f>
        <v>1921</v>
      </c>
      <c r="DF9" s="121">
        <f>SUM(BB9,+CD9)</f>
        <v>0</v>
      </c>
      <c r="DG9" s="122" t="s">
        <v>379</v>
      </c>
      <c r="DH9" s="121">
        <f>SUM(BD9,+CF9)</f>
        <v>0</v>
      </c>
      <c r="DI9" s="121">
        <f>SUM(BE9,+CG9)</f>
        <v>0</v>
      </c>
      <c r="DJ9" s="121">
        <f>SUM(BF9,+CH9)</f>
        <v>155553</v>
      </c>
    </row>
    <row r="10" spans="1:114" s="136" customFormat="1" ht="13.5" customHeight="1" x14ac:dyDescent="0.15">
      <c r="A10" s="119" t="s">
        <v>43</v>
      </c>
      <c r="B10" s="120" t="s">
        <v>345</v>
      </c>
      <c r="C10" s="119" t="s">
        <v>353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-20512</v>
      </c>
      <c r="N10" s="121">
        <f>SUM(O10:R10,T10)</f>
        <v>15061</v>
      </c>
      <c r="O10" s="121">
        <v>0</v>
      </c>
      <c r="P10" s="121">
        <v>0</v>
      </c>
      <c r="Q10" s="121">
        <v>0</v>
      </c>
      <c r="R10" s="121">
        <v>15061</v>
      </c>
      <c r="S10" s="121">
        <v>192055</v>
      </c>
      <c r="T10" s="121">
        <v>0</v>
      </c>
      <c r="U10" s="121">
        <v>-35573</v>
      </c>
      <c r="V10" s="121">
        <f>+SUM(D10,M10)</f>
        <v>-20512</v>
      </c>
      <c r="W10" s="121">
        <f>+SUM(E10,N10)</f>
        <v>15061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15061</v>
      </c>
      <c r="AB10" s="121">
        <f>+SUM(J10,S10)</f>
        <v>192055</v>
      </c>
      <c r="AC10" s="121">
        <f>+SUM(K10,T10)</f>
        <v>0</v>
      </c>
      <c r="AD10" s="121">
        <f>+SUM(L10,U10)</f>
        <v>-35573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379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379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379</v>
      </c>
      <c r="BO10" s="121">
        <f>SUM(BP10,BU10,BY10,BZ10,CF10)</f>
        <v>141285</v>
      </c>
      <c r="BP10" s="121">
        <f>SUM(BQ10:BT10)</f>
        <v>48067</v>
      </c>
      <c r="BQ10" s="121">
        <v>26850</v>
      </c>
      <c r="BR10" s="121">
        <v>0</v>
      </c>
      <c r="BS10" s="121">
        <v>21217</v>
      </c>
      <c r="BT10" s="121">
        <v>0</v>
      </c>
      <c r="BU10" s="121">
        <f>SUM(BV10:BX10)</f>
        <v>91706</v>
      </c>
      <c r="BV10" s="121">
        <v>0</v>
      </c>
      <c r="BW10" s="121">
        <v>91706</v>
      </c>
      <c r="BX10" s="121">
        <v>0</v>
      </c>
      <c r="BY10" s="121">
        <v>0</v>
      </c>
      <c r="BZ10" s="121">
        <f>SUM(CA10:CD10)</f>
        <v>1512</v>
      </c>
      <c r="CA10" s="121">
        <v>66</v>
      </c>
      <c r="CB10" s="121">
        <v>0</v>
      </c>
      <c r="CC10" s="121">
        <v>1446</v>
      </c>
      <c r="CD10" s="121">
        <v>0</v>
      </c>
      <c r="CE10" s="122" t="s">
        <v>379</v>
      </c>
      <c r="CF10" s="121">
        <v>0</v>
      </c>
      <c r="CG10" s="121">
        <v>30258</v>
      </c>
      <c r="CH10" s="121">
        <f>SUM(BG10,+BO10,+CG10)</f>
        <v>171543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379</v>
      </c>
      <c r="CQ10" s="121">
        <f>SUM(AM10,+BO10)</f>
        <v>141285</v>
      </c>
      <c r="CR10" s="121">
        <f>SUM(AN10,+BP10)</f>
        <v>48067</v>
      </c>
      <c r="CS10" s="121">
        <f>SUM(AO10,+BQ10)</f>
        <v>26850</v>
      </c>
      <c r="CT10" s="121">
        <f>SUM(AP10,+BR10)</f>
        <v>0</v>
      </c>
      <c r="CU10" s="121">
        <f>SUM(AQ10,+BS10)</f>
        <v>21217</v>
      </c>
      <c r="CV10" s="121">
        <f>SUM(AR10,+BT10)</f>
        <v>0</v>
      </c>
      <c r="CW10" s="121">
        <f>SUM(AS10,+BU10)</f>
        <v>91706</v>
      </c>
      <c r="CX10" s="121">
        <f>SUM(AT10,+BV10)</f>
        <v>0</v>
      </c>
      <c r="CY10" s="121">
        <f>SUM(AU10,+BW10)</f>
        <v>91706</v>
      </c>
      <c r="CZ10" s="121">
        <f>SUM(AV10,+BX10)</f>
        <v>0</v>
      </c>
      <c r="DA10" s="121">
        <f>SUM(AW10,+BY10)</f>
        <v>0</v>
      </c>
      <c r="DB10" s="121">
        <f>SUM(AX10,+BZ10)</f>
        <v>1512</v>
      </c>
      <c r="DC10" s="121">
        <f>SUM(AY10,+CA10)</f>
        <v>66</v>
      </c>
      <c r="DD10" s="121">
        <f>SUM(AZ10,+CB10)</f>
        <v>0</v>
      </c>
      <c r="DE10" s="121">
        <f>SUM(BA10,+CC10)</f>
        <v>1446</v>
      </c>
      <c r="DF10" s="121">
        <f>SUM(BB10,+CD10)</f>
        <v>0</v>
      </c>
      <c r="DG10" s="122" t="s">
        <v>379</v>
      </c>
      <c r="DH10" s="121">
        <f>SUM(BD10,+CF10)</f>
        <v>0</v>
      </c>
      <c r="DI10" s="121">
        <f>SUM(BE10,+CG10)</f>
        <v>30258</v>
      </c>
      <c r="DJ10" s="121">
        <f>SUM(BF10,+CH10)</f>
        <v>171543</v>
      </c>
    </row>
    <row r="11" spans="1:114" s="136" customFormat="1" ht="13.5" customHeight="1" x14ac:dyDescent="0.15">
      <c r="A11" s="119" t="s">
        <v>43</v>
      </c>
      <c r="B11" s="120" t="s">
        <v>337</v>
      </c>
      <c r="C11" s="119" t="s">
        <v>338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4398</v>
      </c>
      <c r="N11" s="121">
        <f>SUM(O11:R11,T11)</f>
        <v>19534</v>
      </c>
      <c r="O11" s="121">
        <v>0</v>
      </c>
      <c r="P11" s="121">
        <v>0</v>
      </c>
      <c r="Q11" s="121">
        <v>0</v>
      </c>
      <c r="R11" s="121">
        <v>3474</v>
      </c>
      <c r="S11" s="121">
        <v>143140</v>
      </c>
      <c r="T11" s="121">
        <v>16060</v>
      </c>
      <c r="U11" s="121">
        <v>-15136</v>
      </c>
      <c r="V11" s="121">
        <f>+SUM(D11,M11)</f>
        <v>4398</v>
      </c>
      <c r="W11" s="121">
        <f>+SUM(E11,N11)</f>
        <v>19534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3474</v>
      </c>
      <c r="AB11" s="121">
        <f>+SUM(J11,S11)</f>
        <v>143140</v>
      </c>
      <c r="AC11" s="121">
        <f>+SUM(K11,T11)</f>
        <v>16060</v>
      </c>
      <c r="AD11" s="121">
        <f>+SUM(L11,U11)</f>
        <v>-15136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379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379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379</v>
      </c>
      <c r="BO11" s="121">
        <f>SUM(BP11,BU11,BY11,BZ11,CF11)</f>
        <v>132298</v>
      </c>
      <c r="BP11" s="121">
        <f>SUM(BQ11:BT11)</f>
        <v>5639</v>
      </c>
      <c r="BQ11" s="121">
        <v>5639</v>
      </c>
      <c r="BR11" s="121">
        <v>0</v>
      </c>
      <c r="BS11" s="121">
        <v>0</v>
      </c>
      <c r="BT11" s="121">
        <v>0</v>
      </c>
      <c r="BU11" s="121">
        <f>SUM(BV11:BX11)</f>
        <v>98704</v>
      </c>
      <c r="BV11" s="121">
        <v>0</v>
      </c>
      <c r="BW11" s="121">
        <v>98704</v>
      </c>
      <c r="BX11" s="121">
        <v>0</v>
      </c>
      <c r="BY11" s="121">
        <v>0</v>
      </c>
      <c r="BZ11" s="121">
        <f>SUM(CA11:CD11)</f>
        <v>27955</v>
      </c>
      <c r="CA11" s="121">
        <v>0</v>
      </c>
      <c r="CB11" s="121">
        <v>0</v>
      </c>
      <c r="CC11" s="121">
        <v>607</v>
      </c>
      <c r="CD11" s="121">
        <v>27348</v>
      </c>
      <c r="CE11" s="122" t="s">
        <v>379</v>
      </c>
      <c r="CF11" s="121">
        <v>0</v>
      </c>
      <c r="CG11" s="121">
        <v>15240</v>
      </c>
      <c r="CH11" s="121">
        <f>SUM(BG11,+BO11,+CG11)</f>
        <v>147538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379</v>
      </c>
      <c r="CQ11" s="121">
        <f>SUM(AM11,+BO11)</f>
        <v>132298</v>
      </c>
      <c r="CR11" s="121">
        <f>SUM(AN11,+BP11)</f>
        <v>5639</v>
      </c>
      <c r="CS11" s="121">
        <f>SUM(AO11,+BQ11)</f>
        <v>5639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98704</v>
      </c>
      <c r="CX11" s="121">
        <f>SUM(AT11,+BV11)</f>
        <v>0</v>
      </c>
      <c r="CY11" s="121">
        <f>SUM(AU11,+BW11)</f>
        <v>98704</v>
      </c>
      <c r="CZ11" s="121">
        <f>SUM(AV11,+BX11)</f>
        <v>0</v>
      </c>
      <c r="DA11" s="121">
        <f>SUM(AW11,+BY11)</f>
        <v>0</v>
      </c>
      <c r="DB11" s="121">
        <f>SUM(AX11,+BZ11)</f>
        <v>27955</v>
      </c>
      <c r="DC11" s="121">
        <f>SUM(AY11,+CA11)</f>
        <v>0</v>
      </c>
      <c r="DD11" s="121">
        <f>SUM(AZ11,+CB11)</f>
        <v>0</v>
      </c>
      <c r="DE11" s="121">
        <f>SUM(BA11,+CC11)</f>
        <v>607</v>
      </c>
      <c r="DF11" s="121">
        <f>SUM(BB11,+CD11)</f>
        <v>27348</v>
      </c>
      <c r="DG11" s="122" t="s">
        <v>379</v>
      </c>
      <c r="DH11" s="121">
        <f>SUM(BD11,+CF11)</f>
        <v>0</v>
      </c>
      <c r="DI11" s="121">
        <f>SUM(BE11,+CG11)</f>
        <v>15240</v>
      </c>
      <c r="DJ11" s="121">
        <f>SUM(BF11,+CH11)</f>
        <v>147538</v>
      </c>
    </row>
    <row r="12" spans="1:114" s="136" customFormat="1" ht="13.5" customHeight="1" x14ac:dyDescent="0.15">
      <c r="A12" s="119" t="s">
        <v>43</v>
      </c>
      <c r="B12" s="120" t="s">
        <v>349</v>
      </c>
      <c r="C12" s="119" t="s">
        <v>350</v>
      </c>
      <c r="D12" s="121">
        <f>SUM(E12,+L12)</f>
        <v>209063</v>
      </c>
      <c r="E12" s="121">
        <f>SUM(F12:I12)+K12</f>
        <v>208060</v>
      </c>
      <c r="F12" s="121">
        <v>0</v>
      </c>
      <c r="G12" s="121">
        <v>0</v>
      </c>
      <c r="H12" s="121">
        <v>139900</v>
      </c>
      <c r="I12" s="121">
        <v>68160</v>
      </c>
      <c r="J12" s="121">
        <v>445654</v>
      </c>
      <c r="K12" s="121">
        <v>0</v>
      </c>
      <c r="L12" s="121">
        <v>1003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209063</v>
      </c>
      <c r="W12" s="121">
        <f>+SUM(E12,N12)</f>
        <v>208060</v>
      </c>
      <c r="X12" s="121">
        <f>+SUM(F12,O12)</f>
        <v>0</v>
      </c>
      <c r="Y12" s="121">
        <f>+SUM(G12,P12)</f>
        <v>0</v>
      </c>
      <c r="Z12" s="121">
        <f>+SUM(H12,Q12)</f>
        <v>139900</v>
      </c>
      <c r="AA12" s="121">
        <f>+SUM(I12,R12)</f>
        <v>68160</v>
      </c>
      <c r="AB12" s="121">
        <f>+SUM(J12,S12)</f>
        <v>445654</v>
      </c>
      <c r="AC12" s="121">
        <f>+SUM(K12,T12)</f>
        <v>0</v>
      </c>
      <c r="AD12" s="121">
        <f>+SUM(L12,U12)</f>
        <v>1003</v>
      </c>
      <c r="AE12" s="121">
        <f>SUM(AF12,+AK12)</f>
        <v>374734</v>
      </c>
      <c r="AF12" s="121">
        <f>SUM(AG12:AJ12)</f>
        <v>374734</v>
      </c>
      <c r="AG12" s="121">
        <v>0</v>
      </c>
      <c r="AH12" s="121">
        <v>374734</v>
      </c>
      <c r="AI12" s="121">
        <v>0</v>
      </c>
      <c r="AJ12" s="121">
        <v>0</v>
      </c>
      <c r="AK12" s="121">
        <v>0</v>
      </c>
      <c r="AL12" s="122" t="s">
        <v>379</v>
      </c>
      <c r="AM12" s="121">
        <f>SUM(AN12,AS12,AW12,AX12,BD12)</f>
        <v>278337</v>
      </c>
      <c r="AN12" s="121">
        <f>SUM(AO12:AR12)</f>
        <v>54415</v>
      </c>
      <c r="AO12" s="121">
        <v>17281</v>
      </c>
      <c r="AP12" s="121">
        <v>0</v>
      </c>
      <c r="AQ12" s="121">
        <v>37134</v>
      </c>
      <c r="AR12" s="121">
        <v>0</v>
      </c>
      <c r="AS12" s="121">
        <f>SUM(AT12:AV12)</f>
        <v>102713</v>
      </c>
      <c r="AT12" s="121">
        <v>0</v>
      </c>
      <c r="AU12" s="121">
        <v>102713</v>
      </c>
      <c r="AV12" s="121">
        <v>0</v>
      </c>
      <c r="AW12" s="121">
        <v>0</v>
      </c>
      <c r="AX12" s="121">
        <f>SUM(AY12:BB12)</f>
        <v>121209</v>
      </c>
      <c r="AY12" s="121">
        <v>0</v>
      </c>
      <c r="AZ12" s="121">
        <v>121209</v>
      </c>
      <c r="BA12" s="121">
        <v>0</v>
      </c>
      <c r="BB12" s="121">
        <v>0</v>
      </c>
      <c r="BC12" s="122" t="s">
        <v>379</v>
      </c>
      <c r="BD12" s="121">
        <v>0</v>
      </c>
      <c r="BE12" s="121">
        <v>1646</v>
      </c>
      <c r="BF12" s="121">
        <f>SUM(AE12,+AM12,+BE12)</f>
        <v>654717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379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379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374734</v>
      </c>
      <c r="CJ12" s="121">
        <f>SUM(AF12,+BH12)</f>
        <v>374734</v>
      </c>
      <c r="CK12" s="121">
        <f>SUM(AG12,+BI12)</f>
        <v>0</v>
      </c>
      <c r="CL12" s="121">
        <f>SUM(AH12,+BJ12)</f>
        <v>374734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379</v>
      </c>
      <c r="CQ12" s="121">
        <f>SUM(AM12,+BO12)</f>
        <v>278337</v>
      </c>
      <c r="CR12" s="121">
        <f>SUM(AN12,+BP12)</f>
        <v>54415</v>
      </c>
      <c r="CS12" s="121">
        <f>SUM(AO12,+BQ12)</f>
        <v>17281</v>
      </c>
      <c r="CT12" s="121">
        <f>SUM(AP12,+BR12)</f>
        <v>0</v>
      </c>
      <c r="CU12" s="121">
        <f>SUM(AQ12,+BS12)</f>
        <v>37134</v>
      </c>
      <c r="CV12" s="121">
        <f>SUM(AR12,+BT12)</f>
        <v>0</v>
      </c>
      <c r="CW12" s="121">
        <f>SUM(AS12,+BU12)</f>
        <v>102713</v>
      </c>
      <c r="CX12" s="121">
        <f>SUM(AT12,+BV12)</f>
        <v>0</v>
      </c>
      <c r="CY12" s="121">
        <f>SUM(AU12,+BW12)</f>
        <v>102713</v>
      </c>
      <c r="CZ12" s="121">
        <f>SUM(AV12,+BX12)</f>
        <v>0</v>
      </c>
      <c r="DA12" s="121">
        <f>SUM(AW12,+BY12)</f>
        <v>0</v>
      </c>
      <c r="DB12" s="121">
        <f>SUM(AX12,+BZ12)</f>
        <v>121209</v>
      </c>
      <c r="DC12" s="121">
        <f>SUM(AY12,+CA12)</f>
        <v>0</v>
      </c>
      <c r="DD12" s="121">
        <f>SUM(AZ12,+CB12)</f>
        <v>121209</v>
      </c>
      <c r="DE12" s="121">
        <f>SUM(BA12,+CC12)</f>
        <v>0</v>
      </c>
      <c r="DF12" s="121">
        <f>SUM(BB12,+CD12)</f>
        <v>0</v>
      </c>
      <c r="DG12" s="122" t="s">
        <v>379</v>
      </c>
      <c r="DH12" s="121">
        <f>SUM(BD12,+CF12)</f>
        <v>0</v>
      </c>
      <c r="DI12" s="121">
        <f>SUM(BE12,+CG12)</f>
        <v>1646</v>
      </c>
      <c r="DJ12" s="121">
        <f>SUM(BF12,+CH12)</f>
        <v>654717</v>
      </c>
    </row>
    <row r="13" spans="1:114" s="136" customFormat="1" ht="13.5" customHeight="1" x14ac:dyDescent="0.15">
      <c r="A13" s="119" t="s">
        <v>43</v>
      </c>
      <c r="B13" s="120" t="s">
        <v>333</v>
      </c>
      <c r="C13" s="119" t="s">
        <v>334</v>
      </c>
      <c r="D13" s="121">
        <f>SUM(E13,+L13)</f>
        <v>299458</v>
      </c>
      <c r="E13" s="121">
        <f>SUM(F13:I13)+K13</f>
        <v>299458</v>
      </c>
      <c r="F13" s="121">
        <v>0</v>
      </c>
      <c r="G13" s="121">
        <v>0</v>
      </c>
      <c r="H13" s="121">
        <v>0</v>
      </c>
      <c r="I13" s="121">
        <v>112973</v>
      </c>
      <c r="J13" s="121">
        <v>495990</v>
      </c>
      <c r="K13" s="121">
        <v>186485</v>
      </c>
      <c r="L13" s="121">
        <v>0</v>
      </c>
      <c r="M13" s="121">
        <f>SUM(N13,+U13)</f>
        <v>14980</v>
      </c>
      <c r="N13" s="121">
        <f>SUM(O13:R13,T13)</f>
        <v>14980</v>
      </c>
      <c r="O13" s="121">
        <v>0</v>
      </c>
      <c r="P13" s="121">
        <v>0</v>
      </c>
      <c r="Q13" s="121">
        <v>0</v>
      </c>
      <c r="R13" s="121">
        <v>14787</v>
      </c>
      <c r="S13" s="121">
        <v>287761</v>
      </c>
      <c r="T13" s="121">
        <v>193</v>
      </c>
      <c r="U13" s="121">
        <v>0</v>
      </c>
      <c r="V13" s="121">
        <f>+SUM(D13,M13)</f>
        <v>314438</v>
      </c>
      <c r="W13" s="121">
        <f>+SUM(E13,N13)</f>
        <v>314438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127760</v>
      </c>
      <c r="AB13" s="121">
        <f>+SUM(J13,S13)</f>
        <v>783751</v>
      </c>
      <c r="AC13" s="121">
        <f>+SUM(K13,T13)</f>
        <v>186678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379</v>
      </c>
      <c r="AM13" s="121">
        <f>SUM(AN13,AS13,AW13,AX13,BD13)</f>
        <v>789959</v>
      </c>
      <c r="AN13" s="121">
        <f>SUM(AO13:AR13)</f>
        <v>17170</v>
      </c>
      <c r="AO13" s="121">
        <v>17170</v>
      </c>
      <c r="AP13" s="121">
        <v>0</v>
      </c>
      <c r="AQ13" s="121">
        <v>0</v>
      </c>
      <c r="AR13" s="121">
        <v>0</v>
      </c>
      <c r="AS13" s="121">
        <f>SUM(AT13:AV13)</f>
        <v>14917</v>
      </c>
      <c r="AT13" s="121">
        <v>0</v>
      </c>
      <c r="AU13" s="121">
        <v>14917</v>
      </c>
      <c r="AV13" s="121">
        <v>0</v>
      </c>
      <c r="AW13" s="121">
        <v>0</v>
      </c>
      <c r="AX13" s="121">
        <f>SUM(AY13:BB13)</f>
        <v>757872</v>
      </c>
      <c r="AY13" s="121">
        <v>0</v>
      </c>
      <c r="AZ13" s="121">
        <v>717888</v>
      </c>
      <c r="BA13" s="121">
        <v>36040</v>
      </c>
      <c r="BB13" s="121">
        <v>3944</v>
      </c>
      <c r="BC13" s="122" t="s">
        <v>379</v>
      </c>
      <c r="BD13" s="121">
        <v>0</v>
      </c>
      <c r="BE13" s="121">
        <v>5489</v>
      </c>
      <c r="BF13" s="121">
        <f>SUM(AE13,+AM13,+BE13)</f>
        <v>795448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379</v>
      </c>
      <c r="BO13" s="121">
        <f>SUM(BP13,BU13,BY13,BZ13,CF13)</f>
        <v>275873</v>
      </c>
      <c r="BP13" s="121">
        <f>SUM(BQ13:BT13)</f>
        <v>20063</v>
      </c>
      <c r="BQ13" s="121">
        <v>20063</v>
      </c>
      <c r="BR13" s="121">
        <v>0</v>
      </c>
      <c r="BS13" s="121">
        <v>0</v>
      </c>
      <c r="BT13" s="121">
        <v>0</v>
      </c>
      <c r="BU13" s="121">
        <f>SUM(BV13:BX13)</f>
        <v>60946</v>
      </c>
      <c r="BV13" s="121">
        <v>0</v>
      </c>
      <c r="BW13" s="121">
        <v>60946</v>
      </c>
      <c r="BX13" s="121">
        <v>0</v>
      </c>
      <c r="BY13" s="121">
        <v>0</v>
      </c>
      <c r="BZ13" s="121">
        <f>SUM(CA13:CD13)</f>
        <v>194864</v>
      </c>
      <c r="CA13" s="121">
        <v>0</v>
      </c>
      <c r="CB13" s="121">
        <v>194102</v>
      </c>
      <c r="CC13" s="121">
        <v>0</v>
      </c>
      <c r="CD13" s="121">
        <v>762</v>
      </c>
      <c r="CE13" s="122" t="s">
        <v>379</v>
      </c>
      <c r="CF13" s="121">
        <v>0</v>
      </c>
      <c r="CG13" s="121">
        <v>26868</v>
      </c>
      <c r="CH13" s="121">
        <f>SUM(BG13,+BO13,+CG13)</f>
        <v>302741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379</v>
      </c>
      <c r="CQ13" s="121">
        <f>SUM(AM13,+BO13)</f>
        <v>1065832</v>
      </c>
      <c r="CR13" s="121">
        <f>SUM(AN13,+BP13)</f>
        <v>37233</v>
      </c>
      <c r="CS13" s="121">
        <f>SUM(AO13,+BQ13)</f>
        <v>37233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75863</v>
      </c>
      <c r="CX13" s="121">
        <f>SUM(AT13,+BV13)</f>
        <v>0</v>
      </c>
      <c r="CY13" s="121">
        <f>SUM(AU13,+BW13)</f>
        <v>75863</v>
      </c>
      <c r="CZ13" s="121">
        <f>SUM(AV13,+BX13)</f>
        <v>0</v>
      </c>
      <c r="DA13" s="121">
        <f>SUM(AW13,+BY13)</f>
        <v>0</v>
      </c>
      <c r="DB13" s="121">
        <f>SUM(AX13,+BZ13)</f>
        <v>952736</v>
      </c>
      <c r="DC13" s="121">
        <f>SUM(AY13,+CA13)</f>
        <v>0</v>
      </c>
      <c r="DD13" s="121">
        <f>SUM(AZ13,+CB13)</f>
        <v>911990</v>
      </c>
      <c r="DE13" s="121">
        <f>SUM(BA13,+CC13)</f>
        <v>36040</v>
      </c>
      <c r="DF13" s="121">
        <f>SUM(BB13,+CD13)</f>
        <v>4706</v>
      </c>
      <c r="DG13" s="122" t="s">
        <v>379</v>
      </c>
      <c r="DH13" s="121">
        <f>SUM(BD13,+CF13)</f>
        <v>0</v>
      </c>
      <c r="DI13" s="121">
        <f>SUM(BE13,+CG13)</f>
        <v>32357</v>
      </c>
      <c r="DJ13" s="121">
        <f>SUM(BF13,+CH13)</f>
        <v>1098189</v>
      </c>
    </row>
    <row r="14" spans="1:114" s="136" customFormat="1" ht="13.5" customHeight="1" x14ac:dyDescent="0.15">
      <c r="A14" s="119"/>
      <c r="B14" s="120"/>
      <c r="C14" s="11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2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2"/>
      <c r="DH14" s="121"/>
      <c r="DI14" s="121"/>
      <c r="DJ14" s="121"/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3">
    <sortCondition ref="A8:A13"/>
    <sortCondition ref="B8:B13"/>
    <sortCondition ref="C8:C1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12" man="1"/>
    <brk id="30" min="1" max="12" man="1"/>
    <brk id="38" min="1" max="12" man="1"/>
    <brk id="66" min="1" max="12" man="1"/>
    <brk id="94" min="1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愛媛県</v>
      </c>
      <c r="B7" s="139" t="str">
        <f>'廃棄物事業経費（市町村）'!B7</f>
        <v>38000</v>
      </c>
      <c r="C7" s="138" t="s">
        <v>33</v>
      </c>
      <c r="D7" s="140">
        <f>SUM(E7,+L7)</f>
        <v>18688924</v>
      </c>
      <c r="E7" s="140">
        <f>+SUM(F7:I7,K7)</f>
        <v>4264171</v>
      </c>
      <c r="F7" s="140">
        <f t="shared" ref="F7:L7" si="0">SUM(F$8:F$257)</f>
        <v>133753</v>
      </c>
      <c r="G7" s="140">
        <f t="shared" si="0"/>
        <v>948</v>
      </c>
      <c r="H7" s="140">
        <f t="shared" si="0"/>
        <v>733916</v>
      </c>
      <c r="I7" s="140">
        <f t="shared" si="0"/>
        <v>2258083</v>
      </c>
      <c r="J7" s="140">
        <f t="shared" si="0"/>
        <v>941644</v>
      </c>
      <c r="K7" s="140">
        <f t="shared" si="0"/>
        <v>1137471</v>
      </c>
      <c r="L7" s="140">
        <f t="shared" si="0"/>
        <v>14424753</v>
      </c>
      <c r="M7" s="140">
        <f>SUM(N7,+U7)</f>
        <v>3586632</v>
      </c>
      <c r="N7" s="140">
        <f>+SUM(O7:R7,T7)</f>
        <v>635513</v>
      </c>
      <c r="O7" s="140">
        <f t="shared" ref="O7:U7" si="1">SUM(O$8:O$257)</f>
        <v>103187</v>
      </c>
      <c r="P7" s="140">
        <f t="shared" si="1"/>
        <v>23839</v>
      </c>
      <c r="Q7" s="140">
        <f t="shared" si="1"/>
        <v>180300</v>
      </c>
      <c r="R7" s="140">
        <f t="shared" si="1"/>
        <v>218301</v>
      </c>
      <c r="S7" s="140">
        <f t="shared" si="1"/>
        <v>1406401</v>
      </c>
      <c r="T7" s="140">
        <f t="shared" si="1"/>
        <v>109886</v>
      </c>
      <c r="U7" s="140">
        <f t="shared" si="1"/>
        <v>2951119</v>
      </c>
      <c r="V7" s="140">
        <f t="shared" ref="V7:AB7" si="2">+SUM(D7,M7)</f>
        <v>22275556</v>
      </c>
      <c r="W7" s="140">
        <f t="shared" si="2"/>
        <v>4899684</v>
      </c>
      <c r="X7" s="140">
        <f t="shared" si="2"/>
        <v>236940</v>
      </c>
      <c r="Y7" s="140">
        <f t="shared" si="2"/>
        <v>24787</v>
      </c>
      <c r="Z7" s="140">
        <f t="shared" si="2"/>
        <v>914216</v>
      </c>
      <c r="AA7" s="140">
        <f t="shared" si="2"/>
        <v>2476384</v>
      </c>
      <c r="AB7" s="140">
        <f t="shared" si="2"/>
        <v>2348045</v>
      </c>
      <c r="AC7" s="140">
        <f>+SUM(K7,T7)</f>
        <v>1247357</v>
      </c>
      <c r="AD7" s="140">
        <f>+SUM(L7,U7)</f>
        <v>17375872</v>
      </c>
      <c r="AE7" s="209"/>
      <c r="AF7" s="209"/>
    </row>
    <row r="8" spans="1:32" s="136" customFormat="1" ht="13.5" customHeight="1" x14ac:dyDescent="0.15">
      <c r="A8" s="119" t="s">
        <v>43</v>
      </c>
      <c r="B8" s="120" t="s">
        <v>324</v>
      </c>
      <c r="C8" s="119" t="s">
        <v>325</v>
      </c>
      <c r="D8" s="121">
        <f>SUM(E8,+L8)</f>
        <v>6066554</v>
      </c>
      <c r="E8" s="121">
        <f>+SUM(F8:I8,K8)</f>
        <v>769356</v>
      </c>
      <c r="F8" s="121">
        <v>0</v>
      </c>
      <c r="G8" s="121">
        <v>0</v>
      </c>
      <c r="H8" s="121">
        <v>0</v>
      </c>
      <c r="I8" s="121">
        <v>574331</v>
      </c>
      <c r="J8" s="121"/>
      <c r="K8" s="121">
        <v>195025</v>
      </c>
      <c r="L8" s="121">
        <v>5297198</v>
      </c>
      <c r="M8" s="121">
        <f>SUM(N8,+U8)</f>
        <v>942084</v>
      </c>
      <c r="N8" s="121">
        <f>+SUM(O8:R8,T8)</f>
        <v>36404</v>
      </c>
      <c r="O8" s="121">
        <v>31484</v>
      </c>
      <c r="P8" s="121">
        <v>3995</v>
      </c>
      <c r="Q8" s="121">
        <v>0</v>
      </c>
      <c r="R8" s="121">
        <v>673</v>
      </c>
      <c r="S8" s="121"/>
      <c r="T8" s="121">
        <v>252</v>
      </c>
      <c r="U8" s="121">
        <v>905680</v>
      </c>
      <c r="V8" s="121">
        <f>+SUM(D8,M8)</f>
        <v>7008638</v>
      </c>
      <c r="W8" s="121">
        <f>+SUM(E8,N8)</f>
        <v>805760</v>
      </c>
      <c r="X8" s="121">
        <f>+SUM(F8,O8)</f>
        <v>31484</v>
      </c>
      <c r="Y8" s="121">
        <f>+SUM(G8,P8)</f>
        <v>3995</v>
      </c>
      <c r="Z8" s="121">
        <f>+SUM(H8,Q8)</f>
        <v>0</v>
      </c>
      <c r="AA8" s="121">
        <f>+SUM(I8,R8)</f>
        <v>575004</v>
      </c>
      <c r="AB8" s="121">
        <f>+SUM(J8,S8)</f>
        <v>0</v>
      </c>
      <c r="AC8" s="121">
        <f>+SUM(K8,T8)</f>
        <v>195277</v>
      </c>
      <c r="AD8" s="121">
        <f>+SUM(L8,U8)</f>
        <v>6202878</v>
      </c>
      <c r="AE8" s="210" t="s">
        <v>326</v>
      </c>
      <c r="AF8" s="209"/>
    </row>
    <row r="9" spans="1:32" s="136" customFormat="1" ht="13.5" customHeight="1" x14ac:dyDescent="0.15">
      <c r="A9" s="119" t="s">
        <v>43</v>
      </c>
      <c r="B9" s="120" t="s">
        <v>329</v>
      </c>
      <c r="C9" s="119" t="s">
        <v>330</v>
      </c>
      <c r="D9" s="121">
        <f>SUM(E9,+L9)</f>
        <v>2292069</v>
      </c>
      <c r="E9" s="121">
        <f>+SUM(F9:I9,K9)</f>
        <v>679310</v>
      </c>
      <c r="F9" s="121">
        <v>0</v>
      </c>
      <c r="G9" s="121">
        <v>0</v>
      </c>
      <c r="H9" s="121">
        <v>0</v>
      </c>
      <c r="I9" s="121">
        <v>433620</v>
      </c>
      <c r="J9" s="121"/>
      <c r="K9" s="121">
        <v>245690</v>
      </c>
      <c r="L9" s="121">
        <v>1612759</v>
      </c>
      <c r="M9" s="121">
        <f>SUM(N9,+U9)</f>
        <v>343877</v>
      </c>
      <c r="N9" s="121">
        <f>+SUM(O9:R9,T9)</f>
        <v>18476</v>
      </c>
      <c r="O9" s="121">
        <v>13245</v>
      </c>
      <c r="P9" s="121">
        <v>3613</v>
      </c>
      <c r="Q9" s="121">
        <v>0</v>
      </c>
      <c r="R9" s="121">
        <v>1618</v>
      </c>
      <c r="S9" s="121"/>
      <c r="T9" s="121">
        <v>0</v>
      </c>
      <c r="U9" s="121">
        <v>325401</v>
      </c>
      <c r="V9" s="121">
        <f>+SUM(D9,M9)</f>
        <v>2635946</v>
      </c>
      <c r="W9" s="121">
        <f>+SUM(E9,N9)</f>
        <v>697786</v>
      </c>
      <c r="X9" s="121">
        <f>+SUM(F9,O9)</f>
        <v>13245</v>
      </c>
      <c r="Y9" s="121">
        <f>+SUM(G9,P9)</f>
        <v>3613</v>
      </c>
      <c r="Z9" s="121">
        <f>+SUM(H9,Q9)</f>
        <v>0</v>
      </c>
      <c r="AA9" s="121">
        <f>+SUM(I9,R9)</f>
        <v>435238</v>
      </c>
      <c r="AB9" s="121">
        <f>+SUM(J9,S9)</f>
        <v>0</v>
      </c>
      <c r="AC9" s="121">
        <f>+SUM(K9,T9)</f>
        <v>245690</v>
      </c>
      <c r="AD9" s="121">
        <f>+SUM(L9,U9)</f>
        <v>1938160</v>
      </c>
      <c r="AE9" s="210" t="s">
        <v>326</v>
      </c>
      <c r="AF9" s="209"/>
    </row>
    <row r="10" spans="1:32" s="136" customFormat="1" ht="13.5" customHeight="1" x14ac:dyDescent="0.15">
      <c r="A10" s="119" t="s">
        <v>43</v>
      </c>
      <c r="B10" s="120" t="s">
        <v>331</v>
      </c>
      <c r="C10" s="119" t="s">
        <v>332</v>
      </c>
      <c r="D10" s="121">
        <f>SUM(E10,+L10)</f>
        <v>984835</v>
      </c>
      <c r="E10" s="121">
        <f>+SUM(F10:I10,K10)</f>
        <v>116405</v>
      </c>
      <c r="F10" s="121">
        <v>0</v>
      </c>
      <c r="G10" s="121">
        <v>0</v>
      </c>
      <c r="H10" s="121">
        <v>0</v>
      </c>
      <c r="I10" s="121">
        <v>112978</v>
      </c>
      <c r="J10" s="121"/>
      <c r="K10" s="121">
        <v>3427</v>
      </c>
      <c r="L10" s="121">
        <v>868430</v>
      </c>
      <c r="M10" s="121">
        <f>SUM(N10,+U10)</f>
        <v>166143</v>
      </c>
      <c r="N10" s="121">
        <f>+SUM(O10:R10,T10)</f>
        <v>17416</v>
      </c>
      <c r="O10" s="121">
        <v>12389</v>
      </c>
      <c r="P10" s="121">
        <v>5027</v>
      </c>
      <c r="Q10" s="121">
        <v>0</v>
      </c>
      <c r="R10" s="121">
        <v>0</v>
      </c>
      <c r="S10" s="121"/>
      <c r="T10" s="121">
        <v>0</v>
      </c>
      <c r="U10" s="121">
        <v>148727</v>
      </c>
      <c r="V10" s="121">
        <f>+SUM(D10,M10)</f>
        <v>1150978</v>
      </c>
      <c r="W10" s="121">
        <f>+SUM(E10,N10)</f>
        <v>133821</v>
      </c>
      <c r="X10" s="121">
        <f>+SUM(F10,O10)</f>
        <v>12389</v>
      </c>
      <c r="Y10" s="121">
        <f>+SUM(G10,P10)</f>
        <v>5027</v>
      </c>
      <c r="Z10" s="121">
        <f>+SUM(H10,Q10)</f>
        <v>0</v>
      </c>
      <c r="AA10" s="121">
        <f>+SUM(I10,R10)</f>
        <v>112978</v>
      </c>
      <c r="AB10" s="121">
        <f>+SUM(J10,S10)</f>
        <v>0</v>
      </c>
      <c r="AC10" s="121">
        <f>+SUM(K10,T10)</f>
        <v>3427</v>
      </c>
      <c r="AD10" s="121">
        <f>+SUM(L10,U10)</f>
        <v>1017157</v>
      </c>
      <c r="AE10" s="210" t="s">
        <v>326</v>
      </c>
      <c r="AF10" s="209"/>
    </row>
    <row r="11" spans="1:32" s="136" customFormat="1" ht="13.5" customHeight="1" x14ac:dyDescent="0.15">
      <c r="A11" s="119" t="s">
        <v>43</v>
      </c>
      <c r="B11" s="120" t="s">
        <v>335</v>
      </c>
      <c r="C11" s="119" t="s">
        <v>336</v>
      </c>
      <c r="D11" s="121">
        <f>SUM(E11,+L11)</f>
        <v>786890</v>
      </c>
      <c r="E11" s="121">
        <f>+SUM(F11:I11,K11)</f>
        <v>277181</v>
      </c>
      <c r="F11" s="121">
        <v>0</v>
      </c>
      <c r="G11" s="121">
        <v>368</v>
      </c>
      <c r="H11" s="121">
        <v>0</v>
      </c>
      <c r="I11" s="121">
        <v>271081</v>
      </c>
      <c r="J11" s="121"/>
      <c r="K11" s="121">
        <v>5732</v>
      </c>
      <c r="L11" s="121">
        <v>509709</v>
      </c>
      <c r="M11" s="121">
        <f>SUM(N11,+U11)</f>
        <v>89742</v>
      </c>
      <c r="N11" s="121">
        <f>+SUM(O11:R11,T11)</f>
        <v>15501</v>
      </c>
      <c r="O11" s="121">
        <v>5167</v>
      </c>
      <c r="P11" s="121">
        <v>1196</v>
      </c>
      <c r="Q11" s="121">
        <v>7600</v>
      </c>
      <c r="R11" s="121">
        <v>0</v>
      </c>
      <c r="S11" s="121"/>
      <c r="T11" s="121">
        <v>1538</v>
      </c>
      <c r="U11" s="121">
        <v>74241</v>
      </c>
      <c r="V11" s="121">
        <f>+SUM(D11,M11)</f>
        <v>876632</v>
      </c>
      <c r="W11" s="121">
        <f>+SUM(E11,N11)</f>
        <v>292682</v>
      </c>
      <c r="X11" s="121">
        <f>+SUM(F11,O11)</f>
        <v>5167</v>
      </c>
      <c r="Y11" s="121">
        <f>+SUM(G11,P11)</f>
        <v>1564</v>
      </c>
      <c r="Z11" s="121">
        <f>+SUM(H11,Q11)</f>
        <v>7600</v>
      </c>
      <c r="AA11" s="121">
        <f>+SUM(I11,R11)</f>
        <v>271081</v>
      </c>
      <c r="AB11" s="121">
        <f>+SUM(J11,S11)</f>
        <v>0</v>
      </c>
      <c r="AC11" s="121">
        <f>+SUM(K11,T11)</f>
        <v>7270</v>
      </c>
      <c r="AD11" s="121">
        <f>+SUM(L11,U11)</f>
        <v>583950</v>
      </c>
      <c r="AE11" s="210" t="s">
        <v>326</v>
      </c>
      <c r="AF11" s="209"/>
    </row>
    <row r="12" spans="1:32" s="136" customFormat="1" ht="13.5" customHeight="1" x14ac:dyDescent="0.15">
      <c r="A12" s="119" t="s">
        <v>43</v>
      </c>
      <c r="B12" s="120" t="s">
        <v>339</v>
      </c>
      <c r="C12" s="119" t="s">
        <v>340</v>
      </c>
      <c r="D12" s="121">
        <f>SUM(E12,+L12)</f>
        <v>1728839</v>
      </c>
      <c r="E12" s="121">
        <f>+SUM(F12:I12,K12)</f>
        <v>381073</v>
      </c>
      <c r="F12" s="121">
        <v>2486</v>
      </c>
      <c r="G12" s="121">
        <v>0</v>
      </c>
      <c r="H12" s="121">
        <v>142700</v>
      </c>
      <c r="I12" s="121">
        <v>131124</v>
      </c>
      <c r="J12" s="121"/>
      <c r="K12" s="121">
        <v>104763</v>
      </c>
      <c r="L12" s="121">
        <v>1347766</v>
      </c>
      <c r="M12" s="121">
        <f>SUM(N12,+U12)</f>
        <v>294546</v>
      </c>
      <c r="N12" s="121">
        <f>+SUM(O12:R12,T12)</f>
        <v>10949</v>
      </c>
      <c r="O12" s="121">
        <v>2738</v>
      </c>
      <c r="P12" s="121">
        <v>1095</v>
      </c>
      <c r="Q12" s="121">
        <v>0</v>
      </c>
      <c r="R12" s="121">
        <v>7116</v>
      </c>
      <c r="S12" s="121"/>
      <c r="T12" s="121">
        <v>0</v>
      </c>
      <c r="U12" s="121">
        <v>283597</v>
      </c>
      <c r="V12" s="121">
        <f>+SUM(D12,M12)</f>
        <v>2023385</v>
      </c>
      <c r="W12" s="121">
        <f>+SUM(E12,N12)</f>
        <v>392022</v>
      </c>
      <c r="X12" s="121">
        <f>+SUM(F12,O12)</f>
        <v>5224</v>
      </c>
      <c r="Y12" s="121">
        <f>+SUM(G12,P12)</f>
        <v>1095</v>
      </c>
      <c r="Z12" s="121">
        <f>+SUM(H12,Q12)</f>
        <v>142700</v>
      </c>
      <c r="AA12" s="121">
        <f>+SUM(I12,R12)</f>
        <v>138240</v>
      </c>
      <c r="AB12" s="121">
        <f>+SUM(J12,S12)</f>
        <v>0</v>
      </c>
      <c r="AC12" s="121">
        <f>+SUM(K12,T12)</f>
        <v>104763</v>
      </c>
      <c r="AD12" s="121">
        <f>+SUM(L12,U12)</f>
        <v>1631363</v>
      </c>
      <c r="AE12" s="210" t="s">
        <v>326</v>
      </c>
      <c r="AF12" s="209"/>
    </row>
    <row r="13" spans="1:32" s="136" customFormat="1" ht="13.5" customHeight="1" x14ac:dyDescent="0.15">
      <c r="A13" s="119" t="s">
        <v>43</v>
      </c>
      <c r="B13" s="120" t="s">
        <v>341</v>
      </c>
      <c r="C13" s="119" t="s">
        <v>342</v>
      </c>
      <c r="D13" s="121">
        <f>SUM(E13,+L13)</f>
        <v>771360</v>
      </c>
      <c r="E13" s="121">
        <f>+SUM(F13:I13,K13)</f>
        <v>118275</v>
      </c>
      <c r="F13" s="121">
        <v>3051</v>
      </c>
      <c r="G13" s="121">
        <v>0</v>
      </c>
      <c r="H13" s="121">
        <v>0</v>
      </c>
      <c r="I13" s="121">
        <v>106959</v>
      </c>
      <c r="J13" s="121"/>
      <c r="K13" s="121">
        <v>8265</v>
      </c>
      <c r="L13" s="121">
        <v>653085</v>
      </c>
      <c r="M13" s="121">
        <f>SUM(N13,+U13)</f>
        <v>281862</v>
      </c>
      <c r="N13" s="121">
        <f>+SUM(O13:R13,T13)</f>
        <v>151961</v>
      </c>
      <c r="O13" s="121">
        <v>0</v>
      </c>
      <c r="P13" s="121">
        <v>0</v>
      </c>
      <c r="Q13" s="121">
        <v>150500</v>
      </c>
      <c r="R13" s="121">
        <v>1461</v>
      </c>
      <c r="S13" s="121"/>
      <c r="T13" s="121">
        <v>0</v>
      </c>
      <c r="U13" s="121">
        <v>129901</v>
      </c>
      <c r="V13" s="121">
        <f>+SUM(D13,M13)</f>
        <v>1053222</v>
      </c>
      <c r="W13" s="121">
        <f>+SUM(E13,N13)</f>
        <v>270236</v>
      </c>
      <c r="X13" s="121">
        <f>+SUM(F13,O13)</f>
        <v>3051</v>
      </c>
      <c r="Y13" s="121">
        <f>+SUM(G13,P13)</f>
        <v>0</v>
      </c>
      <c r="Z13" s="121">
        <f>+SUM(H13,Q13)</f>
        <v>150500</v>
      </c>
      <c r="AA13" s="121">
        <f>+SUM(I13,R13)</f>
        <v>108420</v>
      </c>
      <c r="AB13" s="121">
        <f>+SUM(J13,S13)</f>
        <v>0</v>
      </c>
      <c r="AC13" s="121">
        <f>+SUM(K13,T13)</f>
        <v>8265</v>
      </c>
      <c r="AD13" s="121">
        <f>+SUM(L13,U13)</f>
        <v>782986</v>
      </c>
      <c r="AE13" s="210" t="s">
        <v>326</v>
      </c>
      <c r="AF13" s="209"/>
    </row>
    <row r="14" spans="1:32" s="136" customFormat="1" ht="13.5" customHeight="1" x14ac:dyDescent="0.15">
      <c r="A14" s="119" t="s">
        <v>43</v>
      </c>
      <c r="B14" s="120" t="s">
        <v>343</v>
      </c>
      <c r="C14" s="119" t="s">
        <v>344</v>
      </c>
      <c r="D14" s="121">
        <f>SUM(E14,+L14)</f>
        <v>674488</v>
      </c>
      <c r="E14" s="121">
        <f>+SUM(F14:I14,K14)</f>
        <v>114496</v>
      </c>
      <c r="F14" s="121">
        <v>0</v>
      </c>
      <c r="G14" s="121">
        <v>0</v>
      </c>
      <c r="H14" s="121">
        <v>0</v>
      </c>
      <c r="I14" s="121">
        <v>113944</v>
      </c>
      <c r="J14" s="121"/>
      <c r="K14" s="121">
        <v>552</v>
      </c>
      <c r="L14" s="121">
        <v>559992</v>
      </c>
      <c r="M14" s="121">
        <f>SUM(N14,+U14)</f>
        <v>156152</v>
      </c>
      <c r="N14" s="121">
        <f>+SUM(O14:R14,T14)</f>
        <v>8156</v>
      </c>
      <c r="O14" s="121">
        <v>6686</v>
      </c>
      <c r="P14" s="121">
        <v>1470</v>
      </c>
      <c r="Q14" s="121">
        <v>0</v>
      </c>
      <c r="R14" s="121">
        <v>0</v>
      </c>
      <c r="S14" s="121"/>
      <c r="T14" s="121">
        <v>0</v>
      </c>
      <c r="U14" s="121">
        <v>147996</v>
      </c>
      <c r="V14" s="121">
        <f>+SUM(D14,M14)</f>
        <v>830640</v>
      </c>
      <c r="W14" s="121">
        <f>+SUM(E14,N14)</f>
        <v>122652</v>
      </c>
      <c r="X14" s="121">
        <f>+SUM(F14,O14)</f>
        <v>6686</v>
      </c>
      <c r="Y14" s="121">
        <f>+SUM(G14,P14)</f>
        <v>1470</v>
      </c>
      <c r="Z14" s="121">
        <f>+SUM(H14,Q14)</f>
        <v>0</v>
      </c>
      <c r="AA14" s="121">
        <f>+SUM(I14,R14)</f>
        <v>113944</v>
      </c>
      <c r="AB14" s="121">
        <f>+SUM(J14,S14)</f>
        <v>0</v>
      </c>
      <c r="AC14" s="121">
        <f>+SUM(K14,T14)</f>
        <v>552</v>
      </c>
      <c r="AD14" s="121">
        <f>+SUM(L14,U14)</f>
        <v>707988</v>
      </c>
      <c r="AE14" s="210" t="s">
        <v>326</v>
      </c>
      <c r="AF14" s="209"/>
    </row>
    <row r="15" spans="1:32" s="136" customFormat="1" ht="13.5" customHeight="1" x14ac:dyDescent="0.15">
      <c r="A15" s="119" t="s">
        <v>43</v>
      </c>
      <c r="B15" s="120" t="s">
        <v>347</v>
      </c>
      <c r="C15" s="119" t="s">
        <v>348</v>
      </c>
      <c r="D15" s="121">
        <f>SUM(E15,+L15)</f>
        <v>358087</v>
      </c>
      <c r="E15" s="121">
        <f>+SUM(F15:I15,K15)</f>
        <v>357539</v>
      </c>
      <c r="F15" s="121">
        <v>0</v>
      </c>
      <c r="G15" s="121">
        <v>0</v>
      </c>
      <c r="H15" s="121">
        <v>76516</v>
      </c>
      <c r="I15" s="121">
        <v>37279</v>
      </c>
      <c r="J15" s="121"/>
      <c r="K15" s="121">
        <v>243744</v>
      </c>
      <c r="L15" s="121">
        <v>548</v>
      </c>
      <c r="M15" s="121">
        <f>SUM(N15,+U15)</f>
        <v>91456</v>
      </c>
      <c r="N15" s="121">
        <f>+SUM(O15:R15,T15)</f>
        <v>84470</v>
      </c>
      <c r="O15" s="121">
        <v>0</v>
      </c>
      <c r="P15" s="121">
        <v>0</v>
      </c>
      <c r="Q15" s="121">
        <v>0</v>
      </c>
      <c r="R15" s="121">
        <v>5585</v>
      </c>
      <c r="S15" s="121"/>
      <c r="T15" s="121">
        <v>78885</v>
      </c>
      <c r="U15" s="121">
        <v>6986</v>
      </c>
      <c r="V15" s="121">
        <f>+SUM(D15,M15)</f>
        <v>449543</v>
      </c>
      <c r="W15" s="121">
        <f>+SUM(E15,N15)</f>
        <v>442009</v>
      </c>
      <c r="X15" s="121">
        <f>+SUM(F15,O15)</f>
        <v>0</v>
      </c>
      <c r="Y15" s="121">
        <f>+SUM(G15,P15)</f>
        <v>0</v>
      </c>
      <c r="Z15" s="121">
        <f>+SUM(H15,Q15)</f>
        <v>76516</v>
      </c>
      <c r="AA15" s="121">
        <f>+SUM(I15,R15)</f>
        <v>42864</v>
      </c>
      <c r="AB15" s="121">
        <f>+SUM(J15,S15)</f>
        <v>0</v>
      </c>
      <c r="AC15" s="121">
        <f>+SUM(K15,T15)</f>
        <v>322629</v>
      </c>
      <c r="AD15" s="121">
        <f>+SUM(L15,U15)</f>
        <v>7534</v>
      </c>
      <c r="AE15" s="210" t="s">
        <v>326</v>
      </c>
      <c r="AF15" s="209"/>
    </row>
    <row r="16" spans="1:32" s="136" customFormat="1" ht="13.5" customHeight="1" x14ac:dyDescent="0.15">
      <c r="A16" s="119" t="s">
        <v>43</v>
      </c>
      <c r="B16" s="120" t="s">
        <v>354</v>
      </c>
      <c r="C16" s="119" t="s">
        <v>355</v>
      </c>
      <c r="D16" s="121">
        <f>SUM(E16,+L16)</f>
        <v>991725</v>
      </c>
      <c r="E16" s="121">
        <f>+SUM(F16:I16,K16)</f>
        <v>140769</v>
      </c>
      <c r="F16" s="121">
        <v>0</v>
      </c>
      <c r="G16" s="121">
        <v>0</v>
      </c>
      <c r="H16" s="121">
        <v>46200</v>
      </c>
      <c r="I16" s="121">
        <v>88803</v>
      </c>
      <c r="J16" s="121"/>
      <c r="K16" s="121">
        <v>5766</v>
      </c>
      <c r="L16" s="121">
        <v>850956</v>
      </c>
      <c r="M16" s="121">
        <f>SUM(N16,+U16)</f>
        <v>229112</v>
      </c>
      <c r="N16" s="121">
        <f>+SUM(O16:R16,T16)</f>
        <v>18419</v>
      </c>
      <c r="O16" s="121">
        <v>7062</v>
      </c>
      <c r="P16" s="121">
        <v>957</v>
      </c>
      <c r="Q16" s="121">
        <v>10300</v>
      </c>
      <c r="R16" s="121">
        <v>50</v>
      </c>
      <c r="S16" s="121"/>
      <c r="T16" s="121">
        <v>50</v>
      </c>
      <c r="U16" s="121">
        <v>210693</v>
      </c>
      <c r="V16" s="121">
        <f>+SUM(D16,M16)</f>
        <v>1220837</v>
      </c>
      <c r="W16" s="121">
        <f>+SUM(E16,N16)</f>
        <v>159188</v>
      </c>
      <c r="X16" s="121">
        <f>+SUM(F16,O16)</f>
        <v>7062</v>
      </c>
      <c r="Y16" s="121">
        <f>+SUM(G16,P16)</f>
        <v>957</v>
      </c>
      <c r="Z16" s="121">
        <f>+SUM(H16,Q16)</f>
        <v>56500</v>
      </c>
      <c r="AA16" s="121">
        <f>+SUM(I16,R16)</f>
        <v>88853</v>
      </c>
      <c r="AB16" s="121">
        <f>+SUM(J16,S16)</f>
        <v>0</v>
      </c>
      <c r="AC16" s="121">
        <f>+SUM(K16,T16)</f>
        <v>5816</v>
      </c>
      <c r="AD16" s="121">
        <f>+SUM(L16,U16)</f>
        <v>1061649</v>
      </c>
      <c r="AE16" s="210" t="s">
        <v>326</v>
      </c>
      <c r="AF16" s="209"/>
    </row>
    <row r="17" spans="1:32" s="136" customFormat="1" ht="13.5" customHeight="1" x14ac:dyDescent="0.15">
      <c r="A17" s="119" t="s">
        <v>43</v>
      </c>
      <c r="B17" s="120" t="s">
        <v>356</v>
      </c>
      <c r="C17" s="119" t="s">
        <v>357</v>
      </c>
      <c r="D17" s="121">
        <f>SUM(E17,+L17)</f>
        <v>531833</v>
      </c>
      <c r="E17" s="121">
        <f>+SUM(F17:I17,K17)</f>
        <v>74160</v>
      </c>
      <c r="F17" s="121">
        <v>0</v>
      </c>
      <c r="G17" s="121">
        <v>0</v>
      </c>
      <c r="H17" s="121">
        <v>0</v>
      </c>
      <c r="I17" s="121">
        <v>64420</v>
      </c>
      <c r="J17" s="121"/>
      <c r="K17" s="121">
        <v>9740</v>
      </c>
      <c r="L17" s="121">
        <v>457673</v>
      </c>
      <c r="M17" s="121">
        <f>SUM(N17,+U17)</f>
        <v>127518</v>
      </c>
      <c r="N17" s="121">
        <f>+SUM(O17:R17,T17)</f>
        <v>19663</v>
      </c>
      <c r="O17" s="121">
        <v>4001</v>
      </c>
      <c r="P17" s="121">
        <v>1144</v>
      </c>
      <c r="Q17" s="121">
        <v>0</v>
      </c>
      <c r="R17" s="121">
        <v>14505</v>
      </c>
      <c r="S17" s="121"/>
      <c r="T17" s="121">
        <v>13</v>
      </c>
      <c r="U17" s="121">
        <v>107855</v>
      </c>
      <c r="V17" s="121">
        <f>+SUM(D17,M17)</f>
        <v>659351</v>
      </c>
      <c r="W17" s="121">
        <f>+SUM(E17,N17)</f>
        <v>93823</v>
      </c>
      <c r="X17" s="121">
        <f>+SUM(F17,O17)</f>
        <v>4001</v>
      </c>
      <c r="Y17" s="121">
        <f>+SUM(G17,P17)</f>
        <v>1144</v>
      </c>
      <c r="Z17" s="121">
        <f>+SUM(H17,Q17)</f>
        <v>0</v>
      </c>
      <c r="AA17" s="121">
        <f>+SUM(I17,R17)</f>
        <v>78925</v>
      </c>
      <c r="AB17" s="121">
        <f>+SUM(J17,S17)</f>
        <v>0</v>
      </c>
      <c r="AC17" s="121">
        <f>+SUM(K17,T17)</f>
        <v>9753</v>
      </c>
      <c r="AD17" s="121">
        <f>+SUM(L17,U17)</f>
        <v>565528</v>
      </c>
      <c r="AE17" s="210" t="s">
        <v>326</v>
      </c>
      <c r="AF17" s="209"/>
    </row>
    <row r="18" spans="1:32" s="136" customFormat="1" ht="13.5" customHeight="1" x14ac:dyDescent="0.15">
      <c r="A18" s="119" t="s">
        <v>43</v>
      </c>
      <c r="B18" s="120" t="s">
        <v>358</v>
      </c>
      <c r="C18" s="119" t="s">
        <v>359</v>
      </c>
      <c r="D18" s="121">
        <f>SUM(E18,+L18)</f>
        <v>401261</v>
      </c>
      <c r="E18" s="121">
        <f>+SUM(F18:I18,K18)</f>
        <v>16894</v>
      </c>
      <c r="F18" s="121">
        <v>0</v>
      </c>
      <c r="G18" s="121">
        <v>0</v>
      </c>
      <c r="H18" s="121">
        <v>0</v>
      </c>
      <c r="I18" s="121">
        <v>1890</v>
      </c>
      <c r="J18" s="121"/>
      <c r="K18" s="121">
        <v>15004</v>
      </c>
      <c r="L18" s="121">
        <v>384367</v>
      </c>
      <c r="M18" s="121">
        <f>SUM(N18,+U18)</f>
        <v>65024</v>
      </c>
      <c r="N18" s="121">
        <f>+SUM(O18:R18,T18)</f>
        <v>2019</v>
      </c>
      <c r="O18" s="121">
        <v>1798</v>
      </c>
      <c r="P18" s="121">
        <v>221</v>
      </c>
      <c r="Q18" s="121">
        <v>0</v>
      </c>
      <c r="R18" s="121">
        <v>0</v>
      </c>
      <c r="S18" s="121"/>
      <c r="T18" s="121">
        <v>0</v>
      </c>
      <c r="U18" s="121">
        <v>63005</v>
      </c>
      <c r="V18" s="121">
        <f>+SUM(D18,M18)</f>
        <v>466285</v>
      </c>
      <c r="W18" s="121">
        <f>+SUM(E18,N18)</f>
        <v>18913</v>
      </c>
      <c r="X18" s="121">
        <f>+SUM(F18,O18)</f>
        <v>1798</v>
      </c>
      <c r="Y18" s="121">
        <f>+SUM(G18,P18)</f>
        <v>221</v>
      </c>
      <c r="Z18" s="121">
        <f>+SUM(H18,Q18)</f>
        <v>0</v>
      </c>
      <c r="AA18" s="121">
        <f>+SUM(I18,R18)</f>
        <v>1890</v>
      </c>
      <c r="AB18" s="121">
        <f>+SUM(J18,S18)</f>
        <v>0</v>
      </c>
      <c r="AC18" s="121">
        <f>+SUM(K18,T18)</f>
        <v>15004</v>
      </c>
      <c r="AD18" s="121">
        <f>+SUM(L18,U18)</f>
        <v>447372</v>
      </c>
      <c r="AE18" s="210" t="s">
        <v>326</v>
      </c>
      <c r="AF18" s="209"/>
    </row>
    <row r="19" spans="1:32" s="136" customFormat="1" ht="13.5" customHeight="1" x14ac:dyDescent="0.15">
      <c r="A19" s="119" t="s">
        <v>43</v>
      </c>
      <c r="B19" s="120" t="s">
        <v>360</v>
      </c>
      <c r="C19" s="119" t="s">
        <v>361</v>
      </c>
      <c r="D19" s="121">
        <f>SUM(E19,+L19)</f>
        <v>579339</v>
      </c>
      <c r="E19" s="121">
        <f>+SUM(F19:I19,K19)</f>
        <v>393322</v>
      </c>
      <c r="F19" s="121">
        <v>101010</v>
      </c>
      <c r="G19" s="121">
        <v>0</v>
      </c>
      <c r="H19" s="121">
        <v>278700</v>
      </c>
      <c r="I19" s="121">
        <v>11478</v>
      </c>
      <c r="J19" s="121"/>
      <c r="K19" s="121">
        <v>2134</v>
      </c>
      <c r="L19" s="121">
        <v>186017</v>
      </c>
      <c r="M19" s="121">
        <f>SUM(N19,+U19)</f>
        <v>0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0</v>
      </c>
      <c r="V19" s="121">
        <f>+SUM(D19,M19)</f>
        <v>579339</v>
      </c>
      <c r="W19" s="121">
        <f>+SUM(E19,N19)</f>
        <v>393322</v>
      </c>
      <c r="X19" s="121">
        <f>+SUM(F19,O19)</f>
        <v>101010</v>
      </c>
      <c r="Y19" s="121">
        <f>+SUM(G19,P19)</f>
        <v>0</v>
      </c>
      <c r="Z19" s="121">
        <f>+SUM(H19,Q19)</f>
        <v>278700</v>
      </c>
      <c r="AA19" s="121">
        <f>+SUM(I19,R19)</f>
        <v>11478</v>
      </c>
      <c r="AB19" s="121">
        <f>+SUM(J19,S19)</f>
        <v>0</v>
      </c>
      <c r="AC19" s="121">
        <f>+SUM(K19,T19)</f>
        <v>2134</v>
      </c>
      <c r="AD19" s="121">
        <f>+SUM(L19,U19)</f>
        <v>186017</v>
      </c>
      <c r="AE19" s="210" t="s">
        <v>326</v>
      </c>
      <c r="AF19" s="209"/>
    </row>
    <row r="20" spans="1:32" s="136" customFormat="1" ht="13.5" customHeight="1" x14ac:dyDescent="0.15">
      <c r="A20" s="119" t="s">
        <v>43</v>
      </c>
      <c r="B20" s="120" t="s">
        <v>362</v>
      </c>
      <c r="C20" s="119" t="s">
        <v>363</v>
      </c>
      <c r="D20" s="121">
        <f>SUM(E20,+L20)</f>
        <v>259207</v>
      </c>
      <c r="E20" s="121">
        <f>+SUM(F20:I20,K20)</f>
        <v>60025</v>
      </c>
      <c r="F20" s="121">
        <v>27206</v>
      </c>
      <c r="G20" s="121">
        <v>0</v>
      </c>
      <c r="H20" s="121">
        <v>0</v>
      </c>
      <c r="I20" s="121">
        <v>16529</v>
      </c>
      <c r="J20" s="121"/>
      <c r="K20" s="121">
        <v>16290</v>
      </c>
      <c r="L20" s="121">
        <v>199182</v>
      </c>
      <c r="M20" s="121">
        <f>SUM(N20,+U20)</f>
        <v>63256</v>
      </c>
      <c r="N20" s="121">
        <f>+SUM(O20:R20,T20)</f>
        <v>27942</v>
      </c>
      <c r="O20" s="121">
        <v>0</v>
      </c>
      <c r="P20" s="121">
        <v>0</v>
      </c>
      <c r="Q20" s="121">
        <v>0</v>
      </c>
      <c r="R20" s="121">
        <v>19066</v>
      </c>
      <c r="S20" s="121"/>
      <c r="T20" s="121">
        <v>8876</v>
      </c>
      <c r="U20" s="121">
        <v>35314</v>
      </c>
      <c r="V20" s="121">
        <f>+SUM(D20,M20)</f>
        <v>322463</v>
      </c>
      <c r="W20" s="121">
        <f>+SUM(E20,N20)</f>
        <v>87967</v>
      </c>
      <c r="X20" s="121">
        <f>+SUM(F20,O20)</f>
        <v>27206</v>
      </c>
      <c r="Y20" s="121">
        <f>+SUM(G20,P20)</f>
        <v>0</v>
      </c>
      <c r="Z20" s="121">
        <f>+SUM(H20,Q20)</f>
        <v>0</v>
      </c>
      <c r="AA20" s="121">
        <f>+SUM(I20,R20)</f>
        <v>35595</v>
      </c>
      <c r="AB20" s="121">
        <f>+SUM(J20,S20)</f>
        <v>0</v>
      </c>
      <c r="AC20" s="121">
        <f>+SUM(K20,T20)</f>
        <v>25166</v>
      </c>
      <c r="AD20" s="121">
        <f>+SUM(L20,U20)</f>
        <v>234496</v>
      </c>
      <c r="AE20" s="210" t="s">
        <v>326</v>
      </c>
      <c r="AF20" s="209"/>
    </row>
    <row r="21" spans="1:32" s="136" customFormat="1" ht="13.5" customHeight="1" x14ac:dyDescent="0.15">
      <c r="A21" s="119" t="s">
        <v>43</v>
      </c>
      <c r="B21" s="120" t="s">
        <v>364</v>
      </c>
      <c r="C21" s="119" t="s">
        <v>365</v>
      </c>
      <c r="D21" s="121">
        <f>SUM(E21,+L21)</f>
        <v>423179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423179</v>
      </c>
      <c r="M21" s="121">
        <f>SUM(N21,+U21)</f>
        <v>92297</v>
      </c>
      <c r="N21" s="121">
        <f>+SUM(O21:R21,T21)</f>
        <v>2986</v>
      </c>
      <c r="O21" s="121">
        <v>2505</v>
      </c>
      <c r="P21" s="121">
        <v>481</v>
      </c>
      <c r="Q21" s="121">
        <v>0</v>
      </c>
      <c r="R21" s="121">
        <v>0</v>
      </c>
      <c r="S21" s="121"/>
      <c r="T21" s="121">
        <v>0</v>
      </c>
      <c r="U21" s="121">
        <v>89311</v>
      </c>
      <c r="V21" s="121">
        <f>+SUM(D21,M21)</f>
        <v>515476</v>
      </c>
      <c r="W21" s="121">
        <f>+SUM(E21,N21)</f>
        <v>2986</v>
      </c>
      <c r="X21" s="121">
        <f>+SUM(F21,O21)</f>
        <v>2505</v>
      </c>
      <c r="Y21" s="121">
        <f>+SUM(G21,P21)</f>
        <v>481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512490</v>
      </c>
      <c r="AE21" s="210" t="s">
        <v>326</v>
      </c>
      <c r="AF21" s="209"/>
    </row>
    <row r="22" spans="1:32" s="136" customFormat="1" ht="13.5" customHeight="1" x14ac:dyDescent="0.15">
      <c r="A22" s="119" t="s">
        <v>43</v>
      </c>
      <c r="B22" s="120" t="s">
        <v>366</v>
      </c>
      <c r="C22" s="119" t="s">
        <v>367</v>
      </c>
      <c r="D22" s="121">
        <f>SUM(E22,+L22)</f>
        <v>361863</v>
      </c>
      <c r="E22" s="121">
        <f>+SUM(F22:I22,K22)</f>
        <v>57723</v>
      </c>
      <c r="F22" s="121">
        <v>0</v>
      </c>
      <c r="G22" s="121">
        <v>0</v>
      </c>
      <c r="H22" s="121">
        <v>0</v>
      </c>
      <c r="I22" s="121">
        <v>50236</v>
      </c>
      <c r="J22" s="121"/>
      <c r="K22" s="121">
        <v>7487</v>
      </c>
      <c r="L22" s="121">
        <v>304140</v>
      </c>
      <c r="M22" s="121">
        <f>SUM(N22,+U22)</f>
        <v>55195</v>
      </c>
      <c r="N22" s="121">
        <f>+SUM(O22:R22,T22)</f>
        <v>5107</v>
      </c>
      <c r="O22" s="121">
        <v>4012</v>
      </c>
      <c r="P22" s="121">
        <v>1095</v>
      </c>
      <c r="Q22" s="121">
        <v>0</v>
      </c>
      <c r="R22" s="121">
        <v>0</v>
      </c>
      <c r="S22" s="121"/>
      <c r="T22" s="121">
        <v>0</v>
      </c>
      <c r="U22" s="121">
        <v>50088</v>
      </c>
      <c r="V22" s="121">
        <f>+SUM(D22,M22)</f>
        <v>417058</v>
      </c>
      <c r="W22" s="121">
        <f>+SUM(E22,N22)</f>
        <v>62830</v>
      </c>
      <c r="X22" s="121">
        <f>+SUM(F22,O22)</f>
        <v>4012</v>
      </c>
      <c r="Y22" s="121">
        <f>+SUM(G22,P22)</f>
        <v>1095</v>
      </c>
      <c r="Z22" s="121">
        <f>+SUM(H22,Q22)</f>
        <v>0</v>
      </c>
      <c r="AA22" s="121">
        <f>+SUM(I22,R22)</f>
        <v>50236</v>
      </c>
      <c r="AB22" s="121">
        <f>+SUM(J22,S22)</f>
        <v>0</v>
      </c>
      <c r="AC22" s="121">
        <f>+SUM(K22,T22)</f>
        <v>7487</v>
      </c>
      <c r="AD22" s="121">
        <f>+SUM(L22,U22)</f>
        <v>354228</v>
      </c>
      <c r="AE22" s="210" t="s">
        <v>326</v>
      </c>
      <c r="AF22" s="209"/>
    </row>
    <row r="23" spans="1:32" s="136" customFormat="1" ht="13.5" customHeight="1" x14ac:dyDescent="0.15">
      <c r="A23" s="119" t="s">
        <v>43</v>
      </c>
      <c r="B23" s="120" t="s">
        <v>368</v>
      </c>
      <c r="C23" s="119" t="s">
        <v>369</v>
      </c>
      <c r="D23" s="121">
        <f>SUM(E23,+L23)</f>
        <v>322073</v>
      </c>
      <c r="E23" s="121">
        <f>+SUM(F23:I23,K23)</f>
        <v>30589</v>
      </c>
      <c r="F23" s="121">
        <v>0</v>
      </c>
      <c r="G23" s="121">
        <v>0</v>
      </c>
      <c r="H23" s="121">
        <v>0</v>
      </c>
      <c r="I23" s="121">
        <v>28236</v>
      </c>
      <c r="J23" s="121"/>
      <c r="K23" s="121">
        <v>2353</v>
      </c>
      <c r="L23" s="121">
        <v>291484</v>
      </c>
      <c r="M23" s="121">
        <f>SUM(N23,+U23)</f>
        <v>50351</v>
      </c>
      <c r="N23" s="121">
        <f>+SUM(O23:R23,T23)</f>
        <v>4822</v>
      </c>
      <c r="O23" s="121">
        <v>3844</v>
      </c>
      <c r="P23" s="121">
        <v>978</v>
      </c>
      <c r="Q23" s="121">
        <v>0</v>
      </c>
      <c r="R23" s="121">
        <v>0</v>
      </c>
      <c r="S23" s="121"/>
      <c r="T23" s="121">
        <v>0</v>
      </c>
      <c r="U23" s="121">
        <v>45529</v>
      </c>
      <c r="V23" s="121">
        <f>+SUM(D23,M23)</f>
        <v>372424</v>
      </c>
      <c r="W23" s="121">
        <f>+SUM(E23,N23)</f>
        <v>35411</v>
      </c>
      <c r="X23" s="121">
        <f>+SUM(F23,O23)</f>
        <v>3844</v>
      </c>
      <c r="Y23" s="121">
        <f>+SUM(G23,P23)</f>
        <v>978</v>
      </c>
      <c r="Z23" s="121">
        <f>+SUM(H23,Q23)</f>
        <v>0</v>
      </c>
      <c r="AA23" s="121">
        <f>+SUM(I23,R23)</f>
        <v>28236</v>
      </c>
      <c r="AB23" s="121">
        <f>+SUM(J23,S23)</f>
        <v>0</v>
      </c>
      <c r="AC23" s="121">
        <f>+SUM(K23,T23)</f>
        <v>2353</v>
      </c>
      <c r="AD23" s="121">
        <f>+SUM(L23,U23)</f>
        <v>337013</v>
      </c>
      <c r="AE23" s="210" t="s">
        <v>326</v>
      </c>
      <c r="AF23" s="209"/>
    </row>
    <row r="24" spans="1:32" s="136" customFormat="1" ht="13.5" customHeight="1" x14ac:dyDescent="0.15">
      <c r="A24" s="119" t="s">
        <v>43</v>
      </c>
      <c r="B24" s="120" t="s">
        <v>371</v>
      </c>
      <c r="C24" s="119" t="s">
        <v>372</v>
      </c>
      <c r="D24" s="121">
        <f>SUM(E24,+L24)</f>
        <v>171074</v>
      </c>
      <c r="E24" s="121">
        <f>+SUM(F24:I24,K24)</f>
        <v>87685</v>
      </c>
      <c r="F24" s="121">
        <v>0</v>
      </c>
      <c r="G24" s="121">
        <v>580</v>
      </c>
      <c r="H24" s="121">
        <v>40000</v>
      </c>
      <c r="I24" s="121">
        <v>8987</v>
      </c>
      <c r="J24" s="121"/>
      <c r="K24" s="121">
        <v>38118</v>
      </c>
      <c r="L24" s="121">
        <v>83389</v>
      </c>
      <c r="M24" s="121">
        <f>SUM(N24,+U24)</f>
        <v>86270</v>
      </c>
      <c r="N24" s="121">
        <f>+SUM(O24:R24,T24)</f>
        <v>23621</v>
      </c>
      <c r="O24" s="121">
        <v>1963</v>
      </c>
      <c r="P24" s="121">
        <v>455</v>
      </c>
      <c r="Q24" s="121">
        <v>3300</v>
      </c>
      <c r="R24" s="121">
        <v>17019</v>
      </c>
      <c r="S24" s="121"/>
      <c r="T24" s="121">
        <v>884</v>
      </c>
      <c r="U24" s="121">
        <v>62649</v>
      </c>
      <c r="V24" s="121">
        <f>+SUM(D24,M24)</f>
        <v>257344</v>
      </c>
      <c r="W24" s="121">
        <f>+SUM(E24,N24)</f>
        <v>111306</v>
      </c>
      <c r="X24" s="121">
        <f>+SUM(F24,O24)</f>
        <v>1963</v>
      </c>
      <c r="Y24" s="121">
        <f>+SUM(G24,P24)</f>
        <v>1035</v>
      </c>
      <c r="Z24" s="121">
        <f>+SUM(H24,Q24)</f>
        <v>43300</v>
      </c>
      <c r="AA24" s="121">
        <f>+SUM(I24,R24)</f>
        <v>26006</v>
      </c>
      <c r="AB24" s="121">
        <f>+SUM(J24,S24)</f>
        <v>0</v>
      </c>
      <c r="AC24" s="121">
        <f>+SUM(K24,T24)</f>
        <v>39002</v>
      </c>
      <c r="AD24" s="121">
        <f>+SUM(L24,U24)</f>
        <v>146038</v>
      </c>
      <c r="AE24" s="210" t="s">
        <v>326</v>
      </c>
      <c r="AF24" s="209"/>
    </row>
    <row r="25" spans="1:32" s="136" customFormat="1" ht="13.5" customHeight="1" x14ac:dyDescent="0.15">
      <c r="A25" s="119" t="s">
        <v>43</v>
      </c>
      <c r="B25" s="120" t="s">
        <v>373</v>
      </c>
      <c r="C25" s="119" t="s">
        <v>374</v>
      </c>
      <c r="D25" s="121">
        <f>SUM(E25,+L25)</f>
        <v>49347</v>
      </c>
      <c r="E25" s="121">
        <f>+SUM(F25:I25,K25)</f>
        <v>7312</v>
      </c>
      <c r="F25" s="121">
        <v>0</v>
      </c>
      <c r="G25" s="121">
        <v>0</v>
      </c>
      <c r="H25" s="121">
        <v>0</v>
      </c>
      <c r="I25" s="121">
        <v>7029</v>
      </c>
      <c r="J25" s="121"/>
      <c r="K25" s="121">
        <v>283</v>
      </c>
      <c r="L25" s="121">
        <v>42035</v>
      </c>
      <c r="M25" s="121">
        <f>SUM(N25,+U25)</f>
        <v>22679</v>
      </c>
      <c r="N25" s="121">
        <f>+SUM(O25:R25,T25)</f>
        <v>1517</v>
      </c>
      <c r="O25" s="121">
        <v>859</v>
      </c>
      <c r="P25" s="121">
        <v>658</v>
      </c>
      <c r="Q25" s="121">
        <v>0</v>
      </c>
      <c r="R25" s="121">
        <v>0</v>
      </c>
      <c r="S25" s="121"/>
      <c r="T25" s="121">
        <v>0</v>
      </c>
      <c r="U25" s="121">
        <v>21162</v>
      </c>
      <c r="V25" s="121">
        <f>+SUM(D25,M25)</f>
        <v>72026</v>
      </c>
      <c r="W25" s="121">
        <f>+SUM(E25,N25)</f>
        <v>8829</v>
      </c>
      <c r="X25" s="121">
        <f>+SUM(F25,O25)</f>
        <v>859</v>
      </c>
      <c r="Y25" s="121">
        <f>+SUM(G25,P25)</f>
        <v>658</v>
      </c>
      <c r="Z25" s="121">
        <f>+SUM(H25,Q25)</f>
        <v>0</v>
      </c>
      <c r="AA25" s="121">
        <f>+SUM(I25,R25)</f>
        <v>7029</v>
      </c>
      <c r="AB25" s="121">
        <f>+SUM(J25,S25)</f>
        <v>0</v>
      </c>
      <c r="AC25" s="121">
        <f>+SUM(K25,T25)</f>
        <v>283</v>
      </c>
      <c r="AD25" s="121">
        <f>+SUM(L25,U25)</f>
        <v>63197</v>
      </c>
      <c r="AE25" s="210" t="s">
        <v>326</v>
      </c>
      <c r="AF25" s="209"/>
    </row>
    <row r="26" spans="1:32" s="136" customFormat="1" ht="13.5" customHeight="1" x14ac:dyDescent="0.15">
      <c r="A26" s="119" t="s">
        <v>43</v>
      </c>
      <c r="B26" s="120" t="s">
        <v>375</v>
      </c>
      <c r="C26" s="119" t="s">
        <v>376</v>
      </c>
      <c r="D26" s="121">
        <f>SUM(E26,+L26)</f>
        <v>154429</v>
      </c>
      <c r="E26" s="121">
        <f>+SUM(F26:I26,K26)</f>
        <v>23848</v>
      </c>
      <c r="F26" s="121">
        <v>0</v>
      </c>
      <c r="G26" s="121">
        <v>0</v>
      </c>
      <c r="H26" s="121">
        <v>9900</v>
      </c>
      <c r="I26" s="121">
        <v>457</v>
      </c>
      <c r="J26" s="121"/>
      <c r="K26" s="121">
        <v>13491</v>
      </c>
      <c r="L26" s="121">
        <v>130581</v>
      </c>
      <c r="M26" s="121">
        <f>SUM(N26,+U26)</f>
        <v>165680</v>
      </c>
      <c r="N26" s="121">
        <f>+SUM(O26:R26,T26)</f>
        <v>112498</v>
      </c>
      <c r="O26" s="121">
        <v>5434</v>
      </c>
      <c r="P26" s="121">
        <v>1454</v>
      </c>
      <c r="Q26" s="121">
        <v>8600</v>
      </c>
      <c r="R26" s="121">
        <v>95055</v>
      </c>
      <c r="S26" s="121"/>
      <c r="T26" s="121">
        <v>1955</v>
      </c>
      <c r="U26" s="121">
        <v>53182</v>
      </c>
      <c r="V26" s="121">
        <f>+SUM(D26,M26)</f>
        <v>320109</v>
      </c>
      <c r="W26" s="121">
        <f>+SUM(E26,N26)</f>
        <v>136346</v>
      </c>
      <c r="X26" s="121">
        <f>+SUM(F26,O26)</f>
        <v>5434</v>
      </c>
      <c r="Y26" s="121">
        <f>+SUM(G26,P26)</f>
        <v>1454</v>
      </c>
      <c r="Z26" s="121">
        <f>+SUM(H26,Q26)</f>
        <v>18500</v>
      </c>
      <c r="AA26" s="121">
        <f>+SUM(I26,R26)</f>
        <v>95512</v>
      </c>
      <c r="AB26" s="121">
        <f>+SUM(J26,S26)</f>
        <v>0</v>
      </c>
      <c r="AC26" s="121">
        <f>+SUM(K26,T26)</f>
        <v>15446</v>
      </c>
      <c r="AD26" s="121">
        <f>+SUM(L26,U26)</f>
        <v>183763</v>
      </c>
      <c r="AE26" s="210" t="s">
        <v>326</v>
      </c>
      <c r="AF26" s="209"/>
    </row>
    <row r="27" spans="1:32" s="136" customFormat="1" ht="13.5" customHeight="1" x14ac:dyDescent="0.15">
      <c r="A27" s="119" t="s">
        <v>43</v>
      </c>
      <c r="B27" s="120" t="s">
        <v>377</v>
      </c>
      <c r="C27" s="119" t="s">
        <v>378</v>
      </c>
      <c r="D27" s="121">
        <f>SUM(E27,+L27)</f>
        <v>271951</v>
      </c>
      <c r="E27" s="121">
        <f>+SUM(F27:I27,K27)</f>
        <v>50691</v>
      </c>
      <c r="F27" s="121">
        <v>0</v>
      </c>
      <c r="G27" s="121">
        <v>0</v>
      </c>
      <c r="H27" s="121">
        <v>0</v>
      </c>
      <c r="I27" s="121">
        <v>17569</v>
      </c>
      <c r="J27" s="121"/>
      <c r="K27" s="121">
        <v>33122</v>
      </c>
      <c r="L27" s="121">
        <v>221260</v>
      </c>
      <c r="M27" s="121">
        <f>SUM(N27,+U27)</f>
        <v>100777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100777</v>
      </c>
      <c r="V27" s="121">
        <f>+SUM(D27,M27)</f>
        <v>372728</v>
      </c>
      <c r="W27" s="121">
        <f>+SUM(E27,N27)</f>
        <v>50691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17569</v>
      </c>
      <c r="AB27" s="121">
        <f>+SUM(J27,S27)</f>
        <v>0</v>
      </c>
      <c r="AC27" s="121">
        <f>+SUM(K27,T27)</f>
        <v>33122</v>
      </c>
      <c r="AD27" s="121">
        <f>+SUM(L27,U27)</f>
        <v>322037</v>
      </c>
      <c r="AE27" s="210" t="s">
        <v>326</v>
      </c>
      <c r="AF27" s="209"/>
    </row>
    <row r="28" spans="1:32" s="136" customFormat="1" ht="13.5" customHeight="1" x14ac:dyDescent="0.15">
      <c r="A28" s="119" t="s">
        <v>43</v>
      </c>
      <c r="B28" s="120" t="s">
        <v>327</v>
      </c>
      <c r="C28" s="119" t="s">
        <v>328</v>
      </c>
      <c r="D28" s="121">
        <f>SUM(E28,+L28)</f>
        <v>0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f>SUM(N28,+U28)</f>
        <v>138789</v>
      </c>
      <c r="N28" s="121">
        <f>+SUM(O28:R28,T28)</f>
        <v>15155</v>
      </c>
      <c r="O28" s="121">
        <v>0</v>
      </c>
      <c r="P28" s="121">
        <v>0</v>
      </c>
      <c r="Q28" s="121">
        <v>0</v>
      </c>
      <c r="R28" s="121">
        <v>13975</v>
      </c>
      <c r="S28" s="121">
        <v>652848</v>
      </c>
      <c r="T28" s="121">
        <v>1180</v>
      </c>
      <c r="U28" s="121">
        <v>123634</v>
      </c>
      <c r="V28" s="121">
        <f>+SUM(D28,M28)</f>
        <v>138789</v>
      </c>
      <c r="W28" s="121">
        <f>+SUM(E28,N28)</f>
        <v>15155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13975</v>
      </c>
      <c r="AB28" s="121">
        <f>+SUM(J28,S28)</f>
        <v>652848</v>
      </c>
      <c r="AC28" s="121">
        <f>+SUM(K28,T28)</f>
        <v>1180</v>
      </c>
      <c r="AD28" s="121">
        <f>+SUM(L28,U28)</f>
        <v>123634</v>
      </c>
      <c r="AE28" s="210" t="s">
        <v>326</v>
      </c>
      <c r="AF28" s="209"/>
    </row>
    <row r="29" spans="1:32" s="136" customFormat="1" ht="13.5" customHeight="1" x14ac:dyDescent="0.15">
      <c r="A29" s="119" t="s">
        <v>43</v>
      </c>
      <c r="B29" s="120" t="s">
        <v>351</v>
      </c>
      <c r="C29" s="119" t="s">
        <v>352</v>
      </c>
      <c r="D29" s="121">
        <f>SUM(E29,+L29)</f>
        <v>0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v>0</v>
      </c>
      <c r="M29" s="121">
        <f>SUM(N29,+U29)</f>
        <v>24956</v>
      </c>
      <c r="N29" s="121">
        <f>+SUM(O29:R29,T29)</f>
        <v>8856</v>
      </c>
      <c r="O29" s="121">
        <v>0</v>
      </c>
      <c r="P29" s="121">
        <v>0</v>
      </c>
      <c r="Q29" s="121">
        <v>0</v>
      </c>
      <c r="R29" s="121">
        <v>8856</v>
      </c>
      <c r="S29" s="121">
        <v>130597</v>
      </c>
      <c r="T29" s="121">
        <v>0</v>
      </c>
      <c r="U29" s="121">
        <v>16100</v>
      </c>
      <c r="V29" s="121">
        <f>+SUM(D29,M29)</f>
        <v>24956</v>
      </c>
      <c r="W29" s="121">
        <f>+SUM(E29,N29)</f>
        <v>8856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8856</v>
      </c>
      <c r="AB29" s="121">
        <f>+SUM(J29,S29)</f>
        <v>130597</v>
      </c>
      <c r="AC29" s="121">
        <f>+SUM(K29,T29)</f>
        <v>0</v>
      </c>
      <c r="AD29" s="121">
        <f>+SUM(L29,U29)</f>
        <v>16100</v>
      </c>
      <c r="AE29" s="210" t="s">
        <v>326</v>
      </c>
      <c r="AF29" s="209"/>
    </row>
    <row r="30" spans="1:32" s="136" customFormat="1" ht="13.5" customHeight="1" x14ac:dyDescent="0.15">
      <c r="A30" s="119" t="s">
        <v>43</v>
      </c>
      <c r="B30" s="120" t="s">
        <v>345</v>
      </c>
      <c r="C30" s="119" t="s">
        <v>353</v>
      </c>
      <c r="D30" s="121">
        <f>SUM(E30,+L30)</f>
        <v>0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v>0</v>
      </c>
      <c r="M30" s="121">
        <f>SUM(N30,+U30)</f>
        <v>-20512</v>
      </c>
      <c r="N30" s="121">
        <f>+SUM(O30:R30,T30)</f>
        <v>15061</v>
      </c>
      <c r="O30" s="121">
        <v>0</v>
      </c>
      <c r="P30" s="121">
        <v>0</v>
      </c>
      <c r="Q30" s="121">
        <v>0</v>
      </c>
      <c r="R30" s="121">
        <v>15061</v>
      </c>
      <c r="S30" s="121">
        <v>192055</v>
      </c>
      <c r="T30" s="121">
        <v>0</v>
      </c>
      <c r="U30" s="121">
        <v>-35573</v>
      </c>
      <c r="V30" s="121">
        <f>+SUM(D30,M30)</f>
        <v>-20512</v>
      </c>
      <c r="W30" s="121">
        <f>+SUM(E30,N30)</f>
        <v>15061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15061</v>
      </c>
      <c r="AB30" s="121">
        <f>+SUM(J30,S30)</f>
        <v>192055</v>
      </c>
      <c r="AC30" s="121">
        <f>+SUM(K30,T30)</f>
        <v>0</v>
      </c>
      <c r="AD30" s="121">
        <f>+SUM(L30,U30)</f>
        <v>-35573</v>
      </c>
      <c r="AE30" s="210" t="s">
        <v>326</v>
      </c>
      <c r="AF30" s="209"/>
    </row>
    <row r="31" spans="1:32" s="136" customFormat="1" ht="13.5" customHeight="1" x14ac:dyDescent="0.15">
      <c r="A31" s="119" t="s">
        <v>43</v>
      </c>
      <c r="B31" s="120" t="s">
        <v>337</v>
      </c>
      <c r="C31" s="119" t="s">
        <v>338</v>
      </c>
      <c r="D31" s="121">
        <f>SUM(E31,+L31)</f>
        <v>0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v>0</v>
      </c>
      <c r="M31" s="121">
        <f>SUM(N31,+U31)</f>
        <v>4398</v>
      </c>
      <c r="N31" s="121">
        <f>+SUM(O31:R31,T31)</f>
        <v>19534</v>
      </c>
      <c r="O31" s="121">
        <v>0</v>
      </c>
      <c r="P31" s="121">
        <v>0</v>
      </c>
      <c r="Q31" s="121">
        <v>0</v>
      </c>
      <c r="R31" s="121">
        <v>3474</v>
      </c>
      <c r="S31" s="121">
        <v>143140</v>
      </c>
      <c r="T31" s="121">
        <v>16060</v>
      </c>
      <c r="U31" s="121">
        <v>-15136</v>
      </c>
      <c r="V31" s="121">
        <f>+SUM(D31,M31)</f>
        <v>4398</v>
      </c>
      <c r="W31" s="121">
        <f>+SUM(E31,N31)</f>
        <v>19534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3474</v>
      </c>
      <c r="AB31" s="121">
        <f>+SUM(J31,S31)</f>
        <v>143140</v>
      </c>
      <c r="AC31" s="121">
        <f>+SUM(K31,T31)</f>
        <v>16060</v>
      </c>
      <c r="AD31" s="121">
        <f>+SUM(L31,U31)</f>
        <v>-15136</v>
      </c>
      <c r="AE31" s="210" t="s">
        <v>326</v>
      </c>
      <c r="AF31" s="209"/>
    </row>
    <row r="32" spans="1:32" s="136" customFormat="1" ht="13.5" customHeight="1" x14ac:dyDescent="0.15">
      <c r="A32" s="119" t="s">
        <v>43</v>
      </c>
      <c r="B32" s="120" t="s">
        <v>349</v>
      </c>
      <c r="C32" s="119" t="s">
        <v>350</v>
      </c>
      <c r="D32" s="121">
        <f>SUM(E32,+L32)</f>
        <v>209063</v>
      </c>
      <c r="E32" s="121">
        <f>+SUM(F32:I32,K32)</f>
        <v>208060</v>
      </c>
      <c r="F32" s="121">
        <v>0</v>
      </c>
      <c r="G32" s="121">
        <v>0</v>
      </c>
      <c r="H32" s="121">
        <v>139900</v>
      </c>
      <c r="I32" s="121">
        <v>68160</v>
      </c>
      <c r="J32" s="121">
        <v>445654</v>
      </c>
      <c r="K32" s="121">
        <v>0</v>
      </c>
      <c r="L32" s="121">
        <v>1003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209063</v>
      </c>
      <c r="W32" s="121">
        <f>+SUM(E32,N32)</f>
        <v>208060</v>
      </c>
      <c r="X32" s="121">
        <f>+SUM(F32,O32)</f>
        <v>0</v>
      </c>
      <c r="Y32" s="121">
        <f>+SUM(G32,P32)</f>
        <v>0</v>
      </c>
      <c r="Z32" s="121">
        <f>+SUM(H32,Q32)</f>
        <v>139900</v>
      </c>
      <c r="AA32" s="121">
        <f>+SUM(I32,R32)</f>
        <v>68160</v>
      </c>
      <c r="AB32" s="121">
        <f>+SUM(J32,S32)</f>
        <v>445654</v>
      </c>
      <c r="AC32" s="121">
        <f>+SUM(K32,T32)</f>
        <v>0</v>
      </c>
      <c r="AD32" s="121">
        <f>+SUM(L32,U32)</f>
        <v>1003</v>
      </c>
      <c r="AE32" s="210" t="s">
        <v>326</v>
      </c>
      <c r="AF32" s="209"/>
    </row>
    <row r="33" spans="1:32" s="136" customFormat="1" ht="13.5" customHeight="1" x14ac:dyDescent="0.15">
      <c r="A33" s="119" t="s">
        <v>43</v>
      </c>
      <c r="B33" s="120" t="s">
        <v>333</v>
      </c>
      <c r="C33" s="119" t="s">
        <v>334</v>
      </c>
      <c r="D33" s="121">
        <f>SUM(E33,+L33)</f>
        <v>299458</v>
      </c>
      <c r="E33" s="121">
        <f>+SUM(F33:I33,K33)</f>
        <v>299458</v>
      </c>
      <c r="F33" s="121">
        <v>0</v>
      </c>
      <c r="G33" s="121">
        <v>0</v>
      </c>
      <c r="H33" s="121">
        <v>0</v>
      </c>
      <c r="I33" s="121">
        <v>112973</v>
      </c>
      <c r="J33" s="121">
        <v>495990</v>
      </c>
      <c r="K33" s="121">
        <v>186485</v>
      </c>
      <c r="L33" s="121">
        <v>0</v>
      </c>
      <c r="M33" s="121">
        <f>SUM(N33,+U33)</f>
        <v>14980</v>
      </c>
      <c r="N33" s="121">
        <f>+SUM(O33:R33,T33)</f>
        <v>14980</v>
      </c>
      <c r="O33" s="121">
        <v>0</v>
      </c>
      <c r="P33" s="121">
        <v>0</v>
      </c>
      <c r="Q33" s="121">
        <v>0</v>
      </c>
      <c r="R33" s="121">
        <v>14787</v>
      </c>
      <c r="S33" s="121">
        <v>287761</v>
      </c>
      <c r="T33" s="121">
        <v>193</v>
      </c>
      <c r="U33" s="121">
        <v>0</v>
      </c>
      <c r="V33" s="121">
        <f>+SUM(D33,M33)</f>
        <v>314438</v>
      </c>
      <c r="W33" s="121">
        <f>+SUM(E33,N33)</f>
        <v>314438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127760</v>
      </c>
      <c r="AB33" s="121">
        <f>+SUM(J33,S33)</f>
        <v>783751</v>
      </c>
      <c r="AC33" s="121">
        <f>+SUM(K33,T33)</f>
        <v>186678</v>
      </c>
      <c r="AD33" s="121">
        <f>+SUM(L33,U33)</f>
        <v>0</v>
      </c>
      <c r="AE33" s="210" t="s">
        <v>326</v>
      </c>
      <c r="AF33" s="209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9"/>
      <c r="AF34" s="209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9"/>
      <c r="AF35" s="209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9"/>
      <c r="AF36" s="209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9"/>
      <c r="AF37" s="209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9"/>
      <c r="AF38" s="209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9"/>
      <c r="AF39" s="209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9"/>
      <c r="AF40" s="209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9"/>
      <c r="AF41" s="209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9"/>
      <c r="AF42" s="209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9"/>
      <c r="AF43" s="209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9"/>
      <c r="AF44" s="209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9"/>
      <c r="AF45" s="209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9"/>
      <c r="AF46" s="209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9"/>
      <c r="AF47" s="209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9"/>
      <c r="AF48" s="209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9"/>
      <c r="AF49" s="209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9"/>
      <c r="AF50" s="209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9"/>
      <c r="AF51" s="209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9"/>
      <c r="AF52" s="209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9"/>
      <c r="AF53" s="209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9"/>
      <c r="AF54" s="209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9"/>
      <c r="AF55" s="209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9"/>
      <c r="AF56" s="209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9"/>
      <c r="AF57" s="209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9"/>
      <c r="AF58" s="209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9"/>
      <c r="AF59" s="209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9"/>
      <c r="AF60" s="209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9"/>
      <c r="AF61" s="209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9"/>
      <c r="AF62" s="209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9"/>
      <c r="AF63" s="209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9"/>
      <c r="AF64" s="209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9"/>
      <c r="AF65" s="209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9"/>
      <c r="AF66" s="209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9"/>
      <c r="AF67" s="209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9"/>
      <c r="AF68" s="209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9"/>
      <c r="AF69" s="209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9"/>
      <c r="AF70" s="209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9"/>
      <c r="AF71" s="209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9"/>
      <c r="AF72" s="209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9"/>
      <c r="AF73" s="209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9"/>
      <c r="AF74" s="209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9"/>
      <c r="AF75" s="209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9"/>
      <c r="AF76" s="209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9"/>
      <c r="AF77" s="209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9"/>
      <c r="AF78" s="209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9"/>
      <c r="AF79" s="209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9"/>
      <c r="AF80" s="209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9"/>
      <c r="AF81" s="209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9"/>
      <c r="AF82" s="209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9"/>
      <c r="AF83" s="209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9"/>
      <c r="AF84" s="209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9"/>
      <c r="AF85" s="209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9"/>
      <c r="AF86" s="209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9"/>
      <c r="AF87" s="209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9"/>
      <c r="AF88" s="209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9"/>
      <c r="AF89" s="209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9"/>
      <c r="AF90" s="209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9"/>
      <c r="AF91" s="209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9"/>
      <c r="AF92" s="209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9"/>
      <c r="AF93" s="20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9"/>
      <c r="AF94" s="20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9"/>
      <c r="AF95" s="20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9"/>
      <c r="AF96" s="20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9"/>
      <c r="AF97" s="20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9"/>
      <c r="AF98" s="20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9"/>
      <c r="AF99" s="20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9"/>
      <c r="AF100" s="20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9"/>
      <c r="AF101" s="20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9"/>
      <c r="AF102" s="20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9"/>
      <c r="AF103" s="20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9"/>
      <c r="AF104" s="20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9"/>
      <c r="AF105" s="20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9"/>
      <c r="AF106" s="20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9"/>
      <c r="AF107" s="20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9"/>
      <c r="AF108" s="20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9"/>
      <c r="AF109" s="20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9"/>
      <c r="AF110" s="20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9"/>
      <c r="AF111" s="20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9"/>
      <c r="AF112" s="20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9"/>
      <c r="AF113" s="20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9"/>
      <c r="AF114" s="20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9"/>
      <c r="AF115" s="20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9"/>
      <c r="AF116" s="20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9"/>
      <c r="AF117" s="20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9"/>
      <c r="AF118" s="20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9"/>
      <c r="AF119" s="20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9"/>
      <c r="AF120" s="20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9"/>
      <c r="AF121" s="20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9"/>
      <c r="AF122" s="20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9"/>
      <c r="AF123" s="20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9"/>
      <c r="AF124" s="20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9"/>
      <c r="AF125" s="20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9"/>
      <c r="AF126" s="20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9"/>
      <c r="AF127" s="20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9"/>
      <c r="AF128" s="20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9"/>
      <c r="AF129" s="20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9"/>
      <c r="AF130" s="20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9"/>
      <c r="AF131" s="20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9"/>
      <c r="AF132" s="20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9"/>
      <c r="AF133" s="20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9"/>
      <c r="AF134" s="20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9"/>
      <c r="AF135" s="20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9"/>
      <c r="AF136" s="20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9"/>
      <c r="AF137" s="20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9"/>
      <c r="AF138" s="20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9"/>
      <c r="AF139" s="20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9"/>
      <c r="AF140" s="20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9"/>
      <c r="AF141" s="20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9"/>
      <c r="AF142" s="20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9"/>
      <c r="AF143" s="20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9"/>
      <c r="AF144" s="20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9"/>
      <c r="AF145" s="20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9"/>
      <c r="AF146" s="20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9"/>
      <c r="AF147" s="20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9"/>
      <c r="AF148" s="20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9"/>
      <c r="AF149" s="20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9"/>
      <c r="AF150" s="20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9"/>
      <c r="AF151" s="20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9"/>
      <c r="AF152" s="20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9"/>
      <c r="AF153" s="20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9"/>
      <c r="AF154" s="20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9"/>
      <c r="AF155" s="20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9"/>
      <c r="AF156" s="20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9"/>
      <c r="AF157" s="20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9"/>
      <c r="AF158" s="20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9"/>
      <c r="AF159" s="20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9"/>
      <c r="AF160" s="20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9"/>
      <c r="AF161" s="20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9"/>
      <c r="AF162" s="20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9"/>
      <c r="AF163" s="20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9"/>
      <c r="AF164" s="20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9"/>
      <c r="AF165" s="20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9"/>
      <c r="AF166" s="20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9"/>
      <c r="AF167" s="20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9"/>
      <c r="AF168" s="20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9"/>
      <c r="AF169" s="20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9"/>
      <c r="AF170" s="20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9"/>
      <c r="AF171" s="20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9"/>
      <c r="AF172" s="20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9"/>
      <c r="AF173" s="20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9"/>
      <c r="AF174" s="20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9"/>
      <c r="AF175" s="20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9"/>
      <c r="AF176" s="20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9"/>
      <c r="AF177" s="20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9"/>
      <c r="AF178" s="20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9"/>
      <c r="AF179" s="20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9"/>
      <c r="AF180" s="20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9"/>
      <c r="AF181" s="20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9"/>
      <c r="AF182" s="20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9"/>
      <c r="AF183" s="20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9"/>
      <c r="AF184" s="20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9"/>
      <c r="AF185" s="20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9"/>
      <c r="AF186" s="20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9"/>
      <c r="AF187" s="20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9"/>
      <c r="AF188" s="20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9"/>
      <c r="AF189" s="20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9"/>
      <c r="AF190" s="20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9"/>
      <c r="AF191" s="20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9"/>
      <c r="AF192" s="20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9"/>
      <c r="AF193" s="20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9"/>
      <c r="AF194" s="20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9"/>
      <c r="AF195" s="20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9"/>
      <c r="AF196" s="20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9"/>
      <c r="AF197" s="20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9"/>
      <c r="AF198" s="20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9"/>
      <c r="AF199" s="20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9"/>
      <c r="AF200" s="20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9"/>
      <c r="AF201" s="20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9"/>
      <c r="AF202" s="20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9"/>
      <c r="AF203" s="20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9"/>
      <c r="AF204" s="20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9"/>
      <c r="AF205" s="20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9"/>
      <c r="AF206" s="20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9"/>
      <c r="AF207" s="20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9"/>
      <c r="AF208" s="20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9"/>
      <c r="AF209" s="20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9"/>
      <c r="AF210" s="20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9"/>
      <c r="AF211" s="20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9"/>
      <c r="AF212" s="20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9"/>
      <c r="AF213" s="20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9"/>
      <c r="AF214" s="20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9"/>
      <c r="AF215" s="20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9"/>
      <c r="AF216" s="20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9"/>
      <c r="AF217" s="20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9"/>
      <c r="AF218" s="20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9"/>
      <c r="AF219" s="20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9"/>
      <c r="AF220" s="20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9"/>
      <c r="AF221" s="20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9"/>
      <c r="AF222" s="20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9"/>
      <c r="AF223" s="20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9"/>
      <c r="AF224" s="20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9"/>
      <c r="AF225" s="20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9"/>
      <c r="AF226" s="20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9"/>
      <c r="AF227" s="20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9"/>
      <c r="AF228" s="20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9"/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</sheetData>
  <sortState ref="A8:AE33">
    <sortCondition ref="A8:A33"/>
    <sortCondition ref="B8:B33"/>
    <sortCondition ref="C8:C3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32" man="1"/>
    <brk id="21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愛媛県</v>
      </c>
      <c r="B7" s="139" t="str">
        <f>'廃棄物事業経費（市町村）'!B7</f>
        <v>38000</v>
      </c>
      <c r="C7" s="138" t="s">
        <v>275</v>
      </c>
      <c r="D7" s="140">
        <f>+SUM(E7,J7)</f>
        <v>2869945</v>
      </c>
      <c r="E7" s="140">
        <f>+SUM(F7:I7)</f>
        <v>2839064</v>
      </c>
      <c r="F7" s="140">
        <f t="shared" ref="F7:K7" si="0">SUM(F$8:F$257)</f>
        <v>14551</v>
      </c>
      <c r="G7" s="140">
        <f t="shared" si="0"/>
        <v>2131984</v>
      </c>
      <c r="H7" s="140">
        <f t="shared" si="0"/>
        <v>670791</v>
      </c>
      <c r="I7" s="140">
        <f t="shared" si="0"/>
        <v>21738</v>
      </c>
      <c r="J7" s="140">
        <f t="shared" si="0"/>
        <v>30881</v>
      </c>
      <c r="K7" s="140">
        <f t="shared" si="0"/>
        <v>1502</v>
      </c>
      <c r="L7" s="140">
        <f>+SUM(M7,R7,V7,W7,AC7)</f>
        <v>15556789</v>
      </c>
      <c r="M7" s="140">
        <f>+SUM(N7:Q7)</f>
        <v>2610692</v>
      </c>
      <c r="N7" s="140">
        <f>SUM(N$8:N$257)</f>
        <v>1379807</v>
      </c>
      <c r="O7" s="140">
        <f>SUM(O$8:O$257)</f>
        <v>1072032</v>
      </c>
      <c r="P7" s="140">
        <f>SUM(P$8:P$257)</f>
        <v>146617</v>
      </c>
      <c r="Q7" s="140">
        <f>SUM(Q$8:Q$257)</f>
        <v>12236</v>
      </c>
      <c r="R7" s="140">
        <f>+SUM(S7:U7)</f>
        <v>2930592</v>
      </c>
      <c r="S7" s="140">
        <f>SUM(S$8:S$257)</f>
        <v>312211</v>
      </c>
      <c r="T7" s="140">
        <f>SUM(T$8:T$257)</f>
        <v>2314068</v>
      </c>
      <c r="U7" s="140">
        <f>SUM(U$8:U$257)</f>
        <v>304313</v>
      </c>
      <c r="V7" s="140">
        <f>SUM(V$8:V$257)</f>
        <v>27554</v>
      </c>
      <c r="W7" s="140">
        <f>+SUM(X7:AA7)</f>
        <v>9981620</v>
      </c>
      <c r="X7" s="140">
        <f t="shared" ref="X7:AD7" si="1">SUM(X$8:X$257)</f>
        <v>3958110</v>
      </c>
      <c r="Y7" s="140">
        <f t="shared" si="1"/>
        <v>5014036</v>
      </c>
      <c r="Z7" s="140">
        <f t="shared" si="1"/>
        <v>900375</v>
      </c>
      <c r="AA7" s="140">
        <f t="shared" si="1"/>
        <v>109099</v>
      </c>
      <c r="AB7" s="140">
        <f t="shared" si="1"/>
        <v>940142</v>
      </c>
      <c r="AC7" s="140">
        <f t="shared" si="1"/>
        <v>6331</v>
      </c>
      <c r="AD7" s="140">
        <f t="shared" si="1"/>
        <v>262190</v>
      </c>
      <c r="AE7" s="140">
        <f>+SUM(D7,L7,AD7)</f>
        <v>18688924</v>
      </c>
      <c r="AF7" s="140">
        <f>+SUM(AG7,AL7)</f>
        <v>711435</v>
      </c>
      <c r="AG7" s="140">
        <f>+SUM(AH7:AK7)</f>
        <v>711435</v>
      </c>
      <c r="AH7" s="140">
        <f t="shared" ref="AH7:AM7" si="2">SUM(AH$8:AH$257)</f>
        <v>75</v>
      </c>
      <c r="AI7" s="140">
        <f t="shared" si="2"/>
        <v>684516</v>
      </c>
      <c r="AJ7" s="140">
        <f t="shared" si="2"/>
        <v>0</v>
      </c>
      <c r="AK7" s="140">
        <f t="shared" si="2"/>
        <v>26844</v>
      </c>
      <c r="AL7" s="140">
        <f t="shared" si="2"/>
        <v>0</v>
      </c>
      <c r="AM7" s="140">
        <f t="shared" si="2"/>
        <v>428857</v>
      </c>
      <c r="AN7" s="140">
        <f>+SUM(AO7,AT7,AX7,AY7,BE7)</f>
        <v>2375718</v>
      </c>
      <c r="AO7" s="140">
        <f>+SUM(AP7:AS7)</f>
        <v>423598</v>
      </c>
      <c r="AP7" s="140">
        <f>SUM(AP$8:AP$257)</f>
        <v>397330</v>
      </c>
      <c r="AQ7" s="140">
        <f>SUM(AQ$8:AQ$257)</f>
        <v>0</v>
      </c>
      <c r="AR7" s="140">
        <f>SUM(AR$8:AR$257)</f>
        <v>26268</v>
      </c>
      <c r="AS7" s="140">
        <f>SUM(AS$8:AS$257)</f>
        <v>0</v>
      </c>
      <c r="AT7" s="140">
        <f>+SUM(AU7:AW7)</f>
        <v>1099247</v>
      </c>
      <c r="AU7" s="140">
        <f>SUM(AU$8:AU$257)</f>
        <v>101719</v>
      </c>
      <c r="AV7" s="140">
        <f>SUM(AV$8:AV$257)</f>
        <v>997528</v>
      </c>
      <c r="AW7" s="140">
        <f>SUM(AW$8:AW$257)</f>
        <v>0</v>
      </c>
      <c r="AX7" s="140">
        <f>SUM(AX$8:AX$257)</f>
        <v>0</v>
      </c>
      <c r="AY7" s="140">
        <f>+SUM(AZ7:BC7)</f>
        <v>852873</v>
      </c>
      <c r="AZ7" s="140">
        <f t="shared" ref="AZ7:BF7" si="3">SUM(AZ$8:AZ$257)</f>
        <v>173419</v>
      </c>
      <c r="BA7" s="140">
        <f t="shared" si="3"/>
        <v>625232</v>
      </c>
      <c r="BB7" s="140">
        <f t="shared" si="3"/>
        <v>4116</v>
      </c>
      <c r="BC7" s="140">
        <f t="shared" si="3"/>
        <v>50106</v>
      </c>
      <c r="BD7" s="140">
        <f t="shared" si="3"/>
        <v>977544</v>
      </c>
      <c r="BE7" s="140">
        <f t="shared" si="3"/>
        <v>0</v>
      </c>
      <c r="BF7" s="140">
        <f t="shared" si="3"/>
        <v>499479</v>
      </c>
      <c r="BG7" s="140">
        <f>+SUM(BF7,AN7,AF7)</f>
        <v>3586632</v>
      </c>
      <c r="BH7" s="140">
        <f t="shared" ref="BH7:CI7" si="4">SUM(D7,AF7)</f>
        <v>3581380</v>
      </c>
      <c r="BI7" s="140">
        <f t="shared" si="4"/>
        <v>3550499</v>
      </c>
      <c r="BJ7" s="140">
        <f t="shared" si="4"/>
        <v>14626</v>
      </c>
      <c r="BK7" s="140">
        <f t="shared" si="4"/>
        <v>2816500</v>
      </c>
      <c r="BL7" s="140">
        <f t="shared" si="4"/>
        <v>670791</v>
      </c>
      <c r="BM7" s="140">
        <f t="shared" si="4"/>
        <v>48582</v>
      </c>
      <c r="BN7" s="140">
        <f t="shared" si="4"/>
        <v>30881</v>
      </c>
      <c r="BO7" s="140">
        <f t="shared" si="4"/>
        <v>430359</v>
      </c>
      <c r="BP7" s="140">
        <f t="shared" si="4"/>
        <v>17932507</v>
      </c>
      <c r="BQ7" s="140">
        <f t="shared" si="4"/>
        <v>3034290</v>
      </c>
      <c r="BR7" s="140">
        <f t="shared" si="4"/>
        <v>1777137</v>
      </c>
      <c r="BS7" s="140">
        <f t="shared" si="4"/>
        <v>1072032</v>
      </c>
      <c r="BT7" s="140">
        <f t="shared" si="4"/>
        <v>172885</v>
      </c>
      <c r="BU7" s="140">
        <f t="shared" si="4"/>
        <v>12236</v>
      </c>
      <c r="BV7" s="140">
        <f t="shared" si="4"/>
        <v>4029839</v>
      </c>
      <c r="BW7" s="140">
        <f t="shared" si="4"/>
        <v>413930</v>
      </c>
      <c r="BX7" s="140">
        <f t="shared" si="4"/>
        <v>3311596</v>
      </c>
      <c r="BY7" s="140">
        <f t="shared" si="4"/>
        <v>304313</v>
      </c>
      <c r="BZ7" s="140">
        <f t="shared" si="4"/>
        <v>27554</v>
      </c>
      <c r="CA7" s="140">
        <f t="shared" si="4"/>
        <v>10834493</v>
      </c>
      <c r="CB7" s="140">
        <f t="shared" si="4"/>
        <v>4131529</v>
      </c>
      <c r="CC7" s="140">
        <f t="shared" si="4"/>
        <v>5639268</v>
      </c>
      <c r="CD7" s="140">
        <f t="shared" si="4"/>
        <v>904491</v>
      </c>
      <c r="CE7" s="140">
        <f t="shared" si="4"/>
        <v>159205</v>
      </c>
      <c r="CF7" s="140">
        <f t="shared" si="4"/>
        <v>1917686</v>
      </c>
      <c r="CG7" s="140">
        <f t="shared" si="4"/>
        <v>6331</v>
      </c>
      <c r="CH7" s="140">
        <f t="shared" si="4"/>
        <v>761669</v>
      </c>
      <c r="CI7" s="140">
        <f t="shared" si="4"/>
        <v>22275556</v>
      </c>
    </row>
    <row r="8" spans="1:87" s="136" customFormat="1" ht="13.5" customHeight="1" x14ac:dyDescent="0.15">
      <c r="A8" s="119" t="s">
        <v>43</v>
      </c>
      <c r="B8" s="120" t="s">
        <v>324</v>
      </c>
      <c r="C8" s="119" t="s">
        <v>325</v>
      </c>
      <c r="D8" s="121">
        <f>+SUM(E8,J8)</f>
        <v>1092830</v>
      </c>
      <c r="E8" s="121">
        <f>+SUM(F8:I8)</f>
        <v>1092830</v>
      </c>
      <c r="F8" s="121">
        <v>14551</v>
      </c>
      <c r="G8" s="121">
        <v>910421</v>
      </c>
      <c r="H8" s="121">
        <v>164963</v>
      </c>
      <c r="I8" s="121">
        <v>2895</v>
      </c>
      <c r="J8" s="121">
        <v>0</v>
      </c>
      <c r="K8" s="121">
        <v>0</v>
      </c>
      <c r="L8" s="121">
        <f>+SUM(M8,R8,V8,W8,AC8)</f>
        <v>4951860</v>
      </c>
      <c r="M8" s="121">
        <f>+SUM(N8:Q8)</f>
        <v>1314436</v>
      </c>
      <c r="N8" s="121">
        <v>387501</v>
      </c>
      <c r="O8" s="121">
        <v>926935</v>
      </c>
      <c r="P8" s="121">
        <v>0</v>
      </c>
      <c r="Q8" s="121">
        <v>0</v>
      </c>
      <c r="R8" s="121">
        <f>+SUM(S8:U8)</f>
        <v>341891</v>
      </c>
      <c r="S8" s="121">
        <v>64946</v>
      </c>
      <c r="T8" s="121">
        <v>140558</v>
      </c>
      <c r="U8" s="121">
        <v>136387</v>
      </c>
      <c r="V8" s="121">
        <v>9526</v>
      </c>
      <c r="W8" s="121">
        <f>+SUM(X8:AA8)</f>
        <v>3286007</v>
      </c>
      <c r="X8" s="121">
        <v>1407983</v>
      </c>
      <c r="Y8" s="121">
        <v>1561913</v>
      </c>
      <c r="Z8" s="121">
        <v>291524</v>
      </c>
      <c r="AA8" s="121">
        <v>24587</v>
      </c>
      <c r="AB8" s="121">
        <v>0</v>
      </c>
      <c r="AC8" s="121">
        <v>0</v>
      </c>
      <c r="AD8" s="121">
        <v>21864</v>
      </c>
      <c r="AE8" s="121">
        <f>+SUM(D8,L8,AD8)</f>
        <v>6066554</v>
      </c>
      <c r="AF8" s="121">
        <f>+SUM(AG8,AL8)</f>
        <v>52990</v>
      </c>
      <c r="AG8" s="121">
        <f>+SUM(AH8:AK8)</f>
        <v>52990</v>
      </c>
      <c r="AH8" s="121">
        <v>75</v>
      </c>
      <c r="AI8" s="121">
        <v>26071</v>
      </c>
      <c r="AJ8" s="121">
        <v>0</v>
      </c>
      <c r="AK8" s="121">
        <v>26844</v>
      </c>
      <c r="AL8" s="121">
        <v>0</v>
      </c>
      <c r="AM8" s="121">
        <v>360326</v>
      </c>
      <c r="AN8" s="121">
        <f>+SUM(AO8,AT8,AX8,AY8,BE8)</f>
        <v>126792</v>
      </c>
      <c r="AO8" s="121">
        <f>+SUM(AP8:AS8)</f>
        <v>34996</v>
      </c>
      <c r="AP8" s="121">
        <v>34996</v>
      </c>
      <c r="AQ8" s="121">
        <v>0</v>
      </c>
      <c r="AR8" s="121">
        <v>0</v>
      </c>
      <c r="AS8" s="121">
        <v>0</v>
      </c>
      <c r="AT8" s="121">
        <f>+SUM(AU8:AW8)</f>
        <v>49730</v>
      </c>
      <c r="AU8" s="121">
        <v>49730</v>
      </c>
      <c r="AV8" s="121">
        <v>0</v>
      </c>
      <c r="AW8" s="121">
        <v>0</v>
      </c>
      <c r="AX8" s="121">
        <v>0</v>
      </c>
      <c r="AY8" s="121">
        <f>+SUM(AZ8:BC8)</f>
        <v>42066</v>
      </c>
      <c r="AZ8" s="121">
        <v>41314</v>
      </c>
      <c r="BA8" s="121">
        <v>0</v>
      </c>
      <c r="BB8" s="121">
        <v>0</v>
      </c>
      <c r="BC8" s="121">
        <v>752</v>
      </c>
      <c r="BD8" s="121">
        <v>188197</v>
      </c>
      <c r="BE8" s="121">
        <v>0</v>
      </c>
      <c r="BF8" s="121">
        <v>213779</v>
      </c>
      <c r="BG8" s="121">
        <f>+SUM(BF8,AN8,AF8)</f>
        <v>393561</v>
      </c>
      <c r="BH8" s="121">
        <f>SUM(D8,AF8)</f>
        <v>1145820</v>
      </c>
      <c r="BI8" s="121">
        <f>SUM(E8,AG8)</f>
        <v>1145820</v>
      </c>
      <c r="BJ8" s="121">
        <f>SUM(F8,AH8)</f>
        <v>14626</v>
      </c>
      <c r="BK8" s="121">
        <f>SUM(G8,AI8)</f>
        <v>936492</v>
      </c>
      <c r="BL8" s="121">
        <f>SUM(H8,AJ8)</f>
        <v>164963</v>
      </c>
      <c r="BM8" s="121">
        <f>SUM(I8,AK8)</f>
        <v>29739</v>
      </c>
      <c r="BN8" s="121">
        <f>SUM(J8,AL8)</f>
        <v>0</v>
      </c>
      <c r="BO8" s="121">
        <f>SUM(K8,AM8)</f>
        <v>360326</v>
      </c>
      <c r="BP8" s="121">
        <f>SUM(L8,AN8)</f>
        <v>5078652</v>
      </c>
      <c r="BQ8" s="121">
        <f>SUM(M8,AO8)</f>
        <v>1349432</v>
      </c>
      <c r="BR8" s="121">
        <f>SUM(N8,AP8)</f>
        <v>422497</v>
      </c>
      <c r="BS8" s="121">
        <f>SUM(O8,AQ8)</f>
        <v>926935</v>
      </c>
      <c r="BT8" s="121">
        <f>SUM(P8,AR8)</f>
        <v>0</v>
      </c>
      <c r="BU8" s="121">
        <f>SUM(Q8,AS8)</f>
        <v>0</v>
      </c>
      <c r="BV8" s="121">
        <f>SUM(R8,AT8)</f>
        <v>391621</v>
      </c>
      <c r="BW8" s="121">
        <f>SUM(S8,AU8)</f>
        <v>114676</v>
      </c>
      <c r="BX8" s="121">
        <f>SUM(T8,AV8)</f>
        <v>140558</v>
      </c>
      <c r="BY8" s="121">
        <f>SUM(U8,AW8)</f>
        <v>136387</v>
      </c>
      <c r="BZ8" s="121">
        <f>SUM(V8,AX8)</f>
        <v>9526</v>
      </c>
      <c r="CA8" s="121">
        <f>SUM(W8,AY8)</f>
        <v>3328073</v>
      </c>
      <c r="CB8" s="121">
        <f>SUM(X8,AZ8)</f>
        <v>1449297</v>
      </c>
      <c r="CC8" s="121">
        <f>SUM(Y8,BA8)</f>
        <v>1561913</v>
      </c>
      <c r="CD8" s="121">
        <f>SUM(Z8,BB8)</f>
        <v>291524</v>
      </c>
      <c r="CE8" s="121">
        <f>SUM(AA8,BC8)</f>
        <v>25339</v>
      </c>
      <c r="CF8" s="121">
        <f>SUM(AB8,BD8)</f>
        <v>188197</v>
      </c>
      <c r="CG8" s="121">
        <f>SUM(AC8,BE8)</f>
        <v>0</v>
      </c>
      <c r="CH8" s="121">
        <f>SUM(AD8,BF8)</f>
        <v>235643</v>
      </c>
      <c r="CI8" s="121">
        <f>SUM(AE8,BG8)</f>
        <v>6460115</v>
      </c>
    </row>
    <row r="9" spans="1:87" s="136" customFormat="1" ht="13.5" customHeight="1" x14ac:dyDescent="0.15">
      <c r="A9" s="119" t="s">
        <v>43</v>
      </c>
      <c r="B9" s="120" t="s">
        <v>329</v>
      </c>
      <c r="C9" s="119" t="s">
        <v>330</v>
      </c>
      <c r="D9" s="121">
        <f>+SUM(E9,J9)</f>
        <v>413908</v>
      </c>
      <c r="E9" s="121">
        <f>+SUM(F9:I9)</f>
        <v>400500</v>
      </c>
      <c r="F9" s="121">
        <v>0</v>
      </c>
      <c r="G9" s="121">
        <v>400500</v>
      </c>
      <c r="H9" s="121">
        <v>0</v>
      </c>
      <c r="I9" s="121">
        <v>0</v>
      </c>
      <c r="J9" s="121">
        <v>13408</v>
      </c>
      <c r="K9" s="121">
        <v>0</v>
      </c>
      <c r="L9" s="121">
        <f>+SUM(M9,R9,V9,W9,AC9)</f>
        <v>1878161</v>
      </c>
      <c r="M9" s="121">
        <f>+SUM(N9:Q9)</f>
        <v>386561</v>
      </c>
      <c r="N9" s="121">
        <v>300449</v>
      </c>
      <c r="O9" s="121">
        <v>43899</v>
      </c>
      <c r="P9" s="121">
        <v>39302</v>
      </c>
      <c r="Q9" s="121">
        <v>2911</v>
      </c>
      <c r="R9" s="121">
        <f>+SUM(S9:U9)</f>
        <v>141156</v>
      </c>
      <c r="S9" s="121">
        <v>91637</v>
      </c>
      <c r="T9" s="121">
        <v>34810</v>
      </c>
      <c r="U9" s="121">
        <v>14709</v>
      </c>
      <c r="V9" s="121">
        <v>0</v>
      </c>
      <c r="W9" s="121">
        <f>+SUM(X9:AA9)</f>
        <v>1350444</v>
      </c>
      <c r="X9" s="121">
        <v>582861</v>
      </c>
      <c r="Y9" s="121">
        <v>686648</v>
      </c>
      <c r="Z9" s="121">
        <v>57188</v>
      </c>
      <c r="AA9" s="121">
        <v>23747</v>
      </c>
      <c r="AB9" s="121">
        <v>0</v>
      </c>
      <c r="AC9" s="121">
        <v>0</v>
      </c>
      <c r="AD9" s="121">
        <v>0</v>
      </c>
      <c r="AE9" s="121">
        <f>+SUM(D9,L9,AD9)</f>
        <v>2292069</v>
      </c>
      <c r="AF9" s="121">
        <f>+SUM(AG9,AL9)</f>
        <v>73920</v>
      </c>
      <c r="AG9" s="121">
        <f>+SUM(AH9:AK9)</f>
        <v>73920</v>
      </c>
      <c r="AH9" s="121">
        <v>0</v>
      </c>
      <c r="AI9" s="121">
        <v>73920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207281</v>
      </c>
      <c r="AO9" s="121">
        <f>+SUM(AP9:AS9)</f>
        <v>58230</v>
      </c>
      <c r="AP9" s="121">
        <v>53179</v>
      </c>
      <c r="AQ9" s="121">
        <v>0</v>
      </c>
      <c r="AR9" s="121">
        <v>5051</v>
      </c>
      <c r="AS9" s="121">
        <v>0</v>
      </c>
      <c r="AT9" s="121">
        <f>+SUM(AU9:AW9)</f>
        <v>78620</v>
      </c>
      <c r="AU9" s="121">
        <v>9301</v>
      </c>
      <c r="AV9" s="121">
        <v>69319</v>
      </c>
      <c r="AW9" s="121">
        <v>0</v>
      </c>
      <c r="AX9" s="121">
        <v>0</v>
      </c>
      <c r="AY9" s="121">
        <f>+SUM(AZ9:BC9)</f>
        <v>70431</v>
      </c>
      <c r="AZ9" s="121">
        <v>0</v>
      </c>
      <c r="BA9" s="121">
        <v>70188</v>
      </c>
      <c r="BB9" s="121">
        <v>0</v>
      </c>
      <c r="BC9" s="121">
        <v>243</v>
      </c>
      <c r="BD9" s="121">
        <v>0</v>
      </c>
      <c r="BE9" s="121">
        <v>0</v>
      </c>
      <c r="BF9" s="121">
        <v>62676</v>
      </c>
      <c r="BG9" s="121">
        <f>+SUM(BF9,AN9,AF9)</f>
        <v>343877</v>
      </c>
      <c r="BH9" s="121">
        <f>SUM(D9,AF9)</f>
        <v>487828</v>
      </c>
      <c r="BI9" s="121">
        <f>SUM(E9,AG9)</f>
        <v>474420</v>
      </c>
      <c r="BJ9" s="121">
        <f>SUM(F9,AH9)</f>
        <v>0</v>
      </c>
      <c r="BK9" s="121">
        <f>SUM(G9,AI9)</f>
        <v>474420</v>
      </c>
      <c r="BL9" s="121">
        <f>SUM(H9,AJ9)</f>
        <v>0</v>
      </c>
      <c r="BM9" s="121">
        <f>SUM(I9,AK9)</f>
        <v>0</v>
      </c>
      <c r="BN9" s="121">
        <f>SUM(J9,AL9)</f>
        <v>13408</v>
      </c>
      <c r="BO9" s="121">
        <f>SUM(K9,AM9)</f>
        <v>0</v>
      </c>
      <c r="BP9" s="121">
        <f>SUM(L9,AN9)</f>
        <v>2085442</v>
      </c>
      <c r="BQ9" s="121">
        <f>SUM(M9,AO9)</f>
        <v>444791</v>
      </c>
      <c r="BR9" s="121">
        <f>SUM(N9,AP9)</f>
        <v>353628</v>
      </c>
      <c r="BS9" s="121">
        <f>SUM(O9,AQ9)</f>
        <v>43899</v>
      </c>
      <c r="BT9" s="121">
        <f>SUM(P9,AR9)</f>
        <v>44353</v>
      </c>
      <c r="BU9" s="121">
        <f>SUM(Q9,AS9)</f>
        <v>2911</v>
      </c>
      <c r="BV9" s="121">
        <f>SUM(R9,AT9)</f>
        <v>219776</v>
      </c>
      <c r="BW9" s="121">
        <f>SUM(S9,AU9)</f>
        <v>100938</v>
      </c>
      <c r="BX9" s="121">
        <f>SUM(T9,AV9)</f>
        <v>104129</v>
      </c>
      <c r="BY9" s="121">
        <f>SUM(U9,AW9)</f>
        <v>14709</v>
      </c>
      <c r="BZ9" s="121">
        <f>SUM(V9,AX9)</f>
        <v>0</v>
      </c>
      <c r="CA9" s="121">
        <f>SUM(W9,AY9)</f>
        <v>1420875</v>
      </c>
      <c r="CB9" s="121">
        <f>SUM(X9,AZ9)</f>
        <v>582861</v>
      </c>
      <c r="CC9" s="121">
        <f>SUM(Y9,BA9)</f>
        <v>756836</v>
      </c>
      <c r="CD9" s="121">
        <f>SUM(Z9,BB9)</f>
        <v>57188</v>
      </c>
      <c r="CE9" s="121">
        <f>SUM(AA9,BC9)</f>
        <v>23990</v>
      </c>
      <c r="CF9" s="121">
        <f>SUM(AB9,BD9)</f>
        <v>0</v>
      </c>
      <c r="CG9" s="121">
        <f>SUM(AC9,BE9)</f>
        <v>0</v>
      </c>
      <c r="CH9" s="121">
        <f>SUM(AD9,BF9)</f>
        <v>62676</v>
      </c>
      <c r="CI9" s="121">
        <f>SUM(AE9,BG9)</f>
        <v>2635946</v>
      </c>
    </row>
    <row r="10" spans="1:87" s="136" customFormat="1" ht="13.5" customHeight="1" x14ac:dyDescent="0.15">
      <c r="A10" s="119" t="s">
        <v>43</v>
      </c>
      <c r="B10" s="120" t="s">
        <v>331</v>
      </c>
      <c r="C10" s="119" t="s">
        <v>332</v>
      </c>
      <c r="D10" s="121">
        <f>+SUM(E10,J10)</f>
        <v>79862</v>
      </c>
      <c r="E10" s="121">
        <f>+SUM(F10:I10)</f>
        <v>79862</v>
      </c>
      <c r="F10" s="121">
        <v>0</v>
      </c>
      <c r="G10" s="121">
        <v>79862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608931</v>
      </c>
      <c r="M10" s="121">
        <f>+SUM(N10:Q10)</f>
        <v>229757</v>
      </c>
      <c r="N10" s="121">
        <v>169148</v>
      </c>
      <c r="O10" s="121">
        <v>49257</v>
      </c>
      <c r="P10" s="121">
        <v>2027</v>
      </c>
      <c r="Q10" s="121">
        <v>9325</v>
      </c>
      <c r="R10" s="121">
        <f>+SUM(S10:U10)</f>
        <v>145370</v>
      </c>
      <c r="S10" s="121">
        <v>65442</v>
      </c>
      <c r="T10" s="121">
        <v>25638</v>
      </c>
      <c r="U10" s="121">
        <v>54290</v>
      </c>
      <c r="V10" s="121">
        <v>0</v>
      </c>
      <c r="W10" s="121">
        <f>+SUM(X10:AA10)</f>
        <v>230856</v>
      </c>
      <c r="X10" s="121">
        <v>225478</v>
      </c>
      <c r="Y10" s="121">
        <v>5263</v>
      </c>
      <c r="Z10" s="121">
        <v>115</v>
      </c>
      <c r="AA10" s="121">
        <v>0</v>
      </c>
      <c r="AB10" s="121">
        <v>295893</v>
      </c>
      <c r="AC10" s="121">
        <v>2948</v>
      </c>
      <c r="AD10" s="121">
        <v>149</v>
      </c>
      <c r="AE10" s="121">
        <f>+SUM(D10,L10,AD10)</f>
        <v>688942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15399</v>
      </c>
      <c r="AO10" s="121">
        <f>+SUM(AP10:AS10)</f>
        <v>6775</v>
      </c>
      <c r="AP10" s="121">
        <v>6775</v>
      </c>
      <c r="AQ10" s="121">
        <v>0</v>
      </c>
      <c r="AR10" s="121">
        <v>0</v>
      </c>
      <c r="AS10" s="121">
        <v>0</v>
      </c>
      <c r="AT10" s="121">
        <f>+SUM(AU10:AW10)</f>
        <v>2808</v>
      </c>
      <c r="AU10" s="121">
        <v>2808</v>
      </c>
      <c r="AV10" s="121">
        <v>0</v>
      </c>
      <c r="AW10" s="121">
        <v>0</v>
      </c>
      <c r="AX10" s="121">
        <v>0</v>
      </c>
      <c r="AY10" s="121">
        <f>+SUM(AZ10:BC10)</f>
        <v>5816</v>
      </c>
      <c r="AZ10" s="121">
        <v>5816</v>
      </c>
      <c r="BA10" s="121">
        <v>0</v>
      </c>
      <c r="BB10" s="121">
        <v>0</v>
      </c>
      <c r="BC10" s="121">
        <v>0</v>
      </c>
      <c r="BD10" s="121">
        <v>150744</v>
      </c>
      <c r="BE10" s="121">
        <v>0</v>
      </c>
      <c r="BF10" s="121">
        <v>0</v>
      </c>
      <c r="BG10" s="121">
        <f>+SUM(BF10,AN10,AF10)</f>
        <v>15399</v>
      </c>
      <c r="BH10" s="121">
        <f>SUM(D10,AF10)</f>
        <v>79862</v>
      </c>
      <c r="BI10" s="121">
        <f>SUM(E10,AG10)</f>
        <v>79862</v>
      </c>
      <c r="BJ10" s="121">
        <f>SUM(F10,AH10)</f>
        <v>0</v>
      </c>
      <c r="BK10" s="121">
        <f>SUM(G10,AI10)</f>
        <v>79862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624330</v>
      </c>
      <c r="BQ10" s="121">
        <f>SUM(M10,AO10)</f>
        <v>236532</v>
      </c>
      <c r="BR10" s="121">
        <f>SUM(N10,AP10)</f>
        <v>175923</v>
      </c>
      <c r="BS10" s="121">
        <f>SUM(O10,AQ10)</f>
        <v>49257</v>
      </c>
      <c r="BT10" s="121">
        <f>SUM(P10,AR10)</f>
        <v>2027</v>
      </c>
      <c r="BU10" s="121">
        <f>SUM(Q10,AS10)</f>
        <v>9325</v>
      </c>
      <c r="BV10" s="121">
        <f>SUM(R10,AT10)</f>
        <v>148178</v>
      </c>
      <c r="BW10" s="121">
        <f>SUM(S10,AU10)</f>
        <v>68250</v>
      </c>
      <c r="BX10" s="121">
        <f>SUM(T10,AV10)</f>
        <v>25638</v>
      </c>
      <c r="BY10" s="121">
        <f>SUM(U10,AW10)</f>
        <v>54290</v>
      </c>
      <c r="BZ10" s="121">
        <f>SUM(V10,AX10)</f>
        <v>0</v>
      </c>
      <c r="CA10" s="121">
        <f>SUM(W10,AY10)</f>
        <v>236672</v>
      </c>
      <c r="CB10" s="121">
        <f>SUM(X10,AZ10)</f>
        <v>231294</v>
      </c>
      <c r="CC10" s="121">
        <f>SUM(Y10,BA10)</f>
        <v>5263</v>
      </c>
      <c r="CD10" s="121">
        <f>SUM(Z10,BB10)</f>
        <v>115</v>
      </c>
      <c r="CE10" s="121">
        <f>SUM(AA10,BC10)</f>
        <v>0</v>
      </c>
      <c r="CF10" s="121">
        <f>SUM(AB10,BD10)</f>
        <v>446637</v>
      </c>
      <c r="CG10" s="121">
        <f>SUM(AC10,BE10)</f>
        <v>2948</v>
      </c>
      <c r="CH10" s="121">
        <f>SUM(AD10,BF10)</f>
        <v>149</v>
      </c>
      <c r="CI10" s="121">
        <f>SUM(AE10,BG10)</f>
        <v>704341</v>
      </c>
    </row>
    <row r="11" spans="1:87" s="136" customFormat="1" ht="13.5" customHeight="1" x14ac:dyDescent="0.15">
      <c r="A11" s="119" t="s">
        <v>43</v>
      </c>
      <c r="B11" s="120" t="s">
        <v>335</v>
      </c>
      <c r="C11" s="119" t="s">
        <v>336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767108</v>
      </c>
      <c r="M11" s="121">
        <f>+SUM(N11:Q11)</f>
        <v>65938</v>
      </c>
      <c r="N11" s="121">
        <v>44076</v>
      </c>
      <c r="O11" s="121">
        <v>3981</v>
      </c>
      <c r="P11" s="121">
        <v>17881</v>
      </c>
      <c r="Q11" s="121">
        <v>0</v>
      </c>
      <c r="R11" s="121">
        <f>+SUM(S11:U11)</f>
        <v>247409</v>
      </c>
      <c r="S11" s="121">
        <v>5718</v>
      </c>
      <c r="T11" s="121">
        <v>237767</v>
      </c>
      <c r="U11" s="121">
        <v>3924</v>
      </c>
      <c r="V11" s="121">
        <v>0</v>
      </c>
      <c r="W11" s="121">
        <f>+SUM(X11:AA11)</f>
        <v>451132</v>
      </c>
      <c r="X11" s="121">
        <v>177132</v>
      </c>
      <c r="Y11" s="121">
        <v>206802</v>
      </c>
      <c r="Z11" s="121">
        <v>67198</v>
      </c>
      <c r="AA11" s="121">
        <v>0</v>
      </c>
      <c r="AB11" s="121">
        <v>0</v>
      </c>
      <c r="AC11" s="121">
        <v>2629</v>
      </c>
      <c r="AD11" s="121">
        <v>19782</v>
      </c>
      <c r="AE11" s="121">
        <f>+SUM(D11,L11,AD11)</f>
        <v>786890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3858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339</v>
      </c>
      <c r="AU11" s="121">
        <v>339</v>
      </c>
      <c r="AV11" s="121">
        <v>0</v>
      </c>
      <c r="AW11" s="121">
        <v>0</v>
      </c>
      <c r="AX11" s="121">
        <v>0</v>
      </c>
      <c r="AY11" s="121">
        <f>+SUM(AZ11:BC11)</f>
        <v>3519</v>
      </c>
      <c r="AZ11" s="121">
        <v>3519</v>
      </c>
      <c r="BA11" s="121">
        <v>0</v>
      </c>
      <c r="BB11" s="121">
        <v>0</v>
      </c>
      <c r="BC11" s="121">
        <v>0</v>
      </c>
      <c r="BD11" s="121">
        <v>85884</v>
      </c>
      <c r="BE11" s="121">
        <v>0</v>
      </c>
      <c r="BF11" s="121">
        <v>0</v>
      </c>
      <c r="BG11" s="121">
        <f>+SUM(BF11,AN11,AF11)</f>
        <v>3858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770966</v>
      </c>
      <c r="BQ11" s="121">
        <f>SUM(M11,AO11)</f>
        <v>65938</v>
      </c>
      <c r="BR11" s="121">
        <f>SUM(N11,AP11)</f>
        <v>44076</v>
      </c>
      <c r="BS11" s="121">
        <f>SUM(O11,AQ11)</f>
        <v>3981</v>
      </c>
      <c r="BT11" s="121">
        <f>SUM(P11,AR11)</f>
        <v>17881</v>
      </c>
      <c r="BU11" s="121">
        <f>SUM(Q11,AS11)</f>
        <v>0</v>
      </c>
      <c r="BV11" s="121">
        <f>SUM(R11,AT11)</f>
        <v>247748</v>
      </c>
      <c r="BW11" s="121">
        <f>SUM(S11,AU11)</f>
        <v>6057</v>
      </c>
      <c r="BX11" s="121">
        <f>SUM(T11,AV11)</f>
        <v>237767</v>
      </c>
      <c r="BY11" s="121">
        <f>SUM(U11,AW11)</f>
        <v>3924</v>
      </c>
      <c r="BZ11" s="121">
        <f>SUM(V11,AX11)</f>
        <v>0</v>
      </c>
      <c r="CA11" s="121">
        <f>SUM(W11,AY11)</f>
        <v>454651</v>
      </c>
      <c r="CB11" s="121">
        <f>SUM(X11,AZ11)</f>
        <v>180651</v>
      </c>
      <c r="CC11" s="121">
        <f>SUM(Y11,BA11)</f>
        <v>206802</v>
      </c>
      <c r="CD11" s="121">
        <f>SUM(Z11,BB11)</f>
        <v>67198</v>
      </c>
      <c r="CE11" s="121">
        <f>SUM(AA11,BC11)</f>
        <v>0</v>
      </c>
      <c r="CF11" s="121">
        <f>SUM(AB11,BD11)</f>
        <v>85884</v>
      </c>
      <c r="CG11" s="121">
        <f>SUM(AC11,BE11)</f>
        <v>2629</v>
      </c>
      <c r="CH11" s="121">
        <f>SUM(AD11,BF11)</f>
        <v>19782</v>
      </c>
      <c r="CI11" s="121">
        <f>SUM(AE11,BG11)</f>
        <v>790748</v>
      </c>
    </row>
    <row r="12" spans="1:87" s="136" customFormat="1" ht="13.5" customHeight="1" x14ac:dyDescent="0.15">
      <c r="A12" s="119" t="s">
        <v>43</v>
      </c>
      <c r="B12" s="120" t="s">
        <v>339</v>
      </c>
      <c r="C12" s="119" t="s">
        <v>340</v>
      </c>
      <c r="D12" s="121">
        <f>+SUM(E12,J12)</f>
        <v>135000</v>
      </c>
      <c r="E12" s="121">
        <f>+SUM(F12:I12)</f>
        <v>135000</v>
      </c>
      <c r="F12" s="121">
        <v>0</v>
      </c>
      <c r="G12" s="121">
        <v>0</v>
      </c>
      <c r="H12" s="121">
        <v>135000</v>
      </c>
      <c r="I12" s="121">
        <v>0</v>
      </c>
      <c r="J12" s="121">
        <v>0</v>
      </c>
      <c r="K12" s="121">
        <v>0</v>
      </c>
      <c r="L12" s="121">
        <f>+SUM(M12,R12,V12,W12,AC12)</f>
        <v>1589498</v>
      </c>
      <c r="M12" s="121">
        <f>+SUM(N12:Q12)</f>
        <v>150290</v>
      </c>
      <c r="N12" s="121">
        <v>139587</v>
      </c>
      <c r="O12" s="121">
        <v>10703</v>
      </c>
      <c r="P12" s="121">
        <v>0</v>
      </c>
      <c r="Q12" s="121">
        <v>0</v>
      </c>
      <c r="R12" s="121">
        <f>+SUM(S12:U12)</f>
        <v>546010</v>
      </c>
      <c r="S12" s="121">
        <v>11940</v>
      </c>
      <c r="T12" s="121">
        <v>489974</v>
      </c>
      <c r="U12" s="121">
        <v>44096</v>
      </c>
      <c r="V12" s="121">
        <v>0</v>
      </c>
      <c r="W12" s="121">
        <f>+SUM(X12:AA12)</f>
        <v>893198</v>
      </c>
      <c r="X12" s="121">
        <v>336965</v>
      </c>
      <c r="Y12" s="121">
        <v>455511</v>
      </c>
      <c r="Z12" s="121">
        <v>99625</v>
      </c>
      <c r="AA12" s="121">
        <v>1097</v>
      </c>
      <c r="AB12" s="121">
        <v>0</v>
      </c>
      <c r="AC12" s="121">
        <v>0</v>
      </c>
      <c r="AD12" s="121">
        <v>4341</v>
      </c>
      <c r="AE12" s="121">
        <f>+SUM(D12,L12,AD12)</f>
        <v>1728839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286332</v>
      </c>
      <c r="AO12" s="121">
        <f>+SUM(AP12:AS12)</f>
        <v>35167</v>
      </c>
      <c r="AP12" s="121">
        <v>35167</v>
      </c>
      <c r="AQ12" s="121">
        <v>0</v>
      </c>
      <c r="AR12" s="121">
        <v>0</v>
      </c>
      <c r="AS12" s="121">
        <v>0</v>
      </c>
      <c r="AT12" s="121">
        <f>+SUM(AU12:AW12)</f>
        <v>176737</v>
      </c>
      <c r="AU12" s="121">
        <v>468</v>
      </c>
      <c r="AV12" s="121">
        <v>176269</v>
      </c>
      <c r="AW12" s="121">
        <v>0</v>
      </c>
      <c r="AX12" s="121">
        <v>0</v>
      </c>
      <c r="AY12" s="121">
        <f>+SUM(AZ12:BC12)</f>
        <v>74428</v>
      </c>
      <c r="AZ12" s="121">
        <v>12992</v>
      </c>
      <c r="BA12" s="121">
        <v>61436</v>
      </c>
      <c r="BB12" s="121">
        <v>0</v>
      </c>
      <c r="BC12" s="121">
        <v>0</v>
      </c>
      <c r="BD12" s="121">
        <v>0</v>
      </c>
      <c r="BE12" s="121">
        <v>0</v>
      </c>
      <c r="BF12" s="121">
        <v>8214</v>
      </c>
      <c r="BG12" s="121">
        <f>+SUM(BF12,AN12,AF12)</f>
        <v>294546</v>
      </c>
      <c r="BH12" s="121">
        <f>SUM(D12,AF12)</f>
        <v>135000</v>
      </c>
      <c r="BI12" s="121">
        <f>SUM(E12,AG12)</f>
        <v>135000</v>
      </c>
      <c r="BJ12" s="121">
        <f>SUM(F12,AH12)</f>
        <v>0</v>
      </c>
      <c r="BK12" s="121">
        <f>SUM(G12,AI12)</f>
        <v>0</v>
      </c>
      <c r="BL12" s="121">
        <f>SUM(H12,AJ12)</f>
        <v>135000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1875830</v>
      </c>
      <c r="BQ12" s="121">
        <f>SUM(M12,AO12)</f>
        <v>185457</v>
      </c>
      <c r="BR12" s="121">
        <f>SUM(N12,AP12)</f>
        <v>174754</v>
      </c>
      <c r="BS12" s="121">
        <f>SUM(O12,AQ12)</f>
        <v>10703</v>
      </c>
      <c r="BT12" s="121">
        <f>SUM(P12,AR12)</f>
        <v>0</v>
      </c>
      <c r="BU12" s="121">
        <f>SUM(Q12,AS12)</f>
        <v>0</v>
      </c>
      <c r="BV12" s="121">
        <f>SUM(R12,AT12)</f>
        <v>722747</v>
      </c>
      <c r="BW12" s="121">
        <f>SUM(S12,AU12)</f>
        <v>12408</v>
      </c>
      <c r="BX12" s="121">
        <f>SUM(T12,AV12)</f>
        <v>666243</v>
      </c>
      <c r="BY12" s="121">
        <f>SUM(U12,AW12)</f>
        <v>44096</v>
      </c>
      <c r="BZ12" s="121">
        <f>SUM(V12,AX12)</f>
        <v>0</v>
      </c>
      <c r="CA12" s="121">
        <f>SUM(W12,AY12)</f>
        <v>967626</v>
      </c>
      <c r="CB12" s="121">
        <f>SUM(X12,AZ12)</f>
        <v>349957</v>
      </c>
      <c r="CC12" s="121">
        <f>SUM(Y12,BA12)</f>
        <v>516947</v>
      </c>
      <c r="CD12" s="121">
        <f>SUM(Z12,BB12)</f>
        <v>99625</v>
      </c>
      <c r="CE12" s="121">
        <f>SUM(AA12,BC12)</f>
        <v>1097</v>
      </c>
      <c r="CF12" s="121">
        <f>SUM(AB12,BD12)</f>
        <v>0</v>
      </c>
      <c r="CG12" s="121">
        <f>SUM(AC12,BE12)</f>
        <v>0</v>
      </c>
      <c r="CH12" s="121">
        <f>SUM(AD12,BF12)</f>
        <v>12555</v>
      </c>
      <c r="CI12" s="121">
        <f>SUM(AE12,BG12)</f>
        <v>2023385</v>
      </c>
    </row>
    <row r="13" spans="1:87" s="136" customFormat="1" ht="13.5" customHeight="1" x14ac:dyDescent="0.15">
      <c r="A13" s="119" t="s">
        <v>43</v>
      </c>
      <c r="B13" s="120" t="s">
        <v>341</v>
      </c>
      <c r="C13" s="119" t="s">
        <v>342</v>
      </c>
      <c r="D13" s="121">
        <f>+SUM(E13,J13)</f>
        <v>9155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9155</v>
      </c>
      <c r="K13" s="121">
        <v>0</v>
      </c>
      <c r="L13" s="121">
        <f>+SUM(M13,R13,V13,W13,AC13)</f>
        <v>762205</v>
      </c>
      <c r="M13" s="121">
        <f>+SUM(N13:Q13)</f>
        <v>18416</v>
      </c>
      <c r="N13" s="121">
        <v>18416</v>
      </c>
      <c r="O13" s="121">
        <v>0</v>
      </c>
      <c r="P13" s="121">
        <v>0</v>
      </c>
      <c r="Q13" s="121">
        <v>0</v>
      </c>
      <c r="R13" s="121">
        <f>+SUM(S13:U13)</f>
        <v>556046</v>
      </c>
      <c r="S13" s="121">
        <v>0</v>
      </c>
      <c r="T13" s="121">
        <v>538078</v>
      </c>
      <c r="U13" s="121">
        <v>17968</v>
      </c>
      <c r="V13" s="121">
        <v>0</v>
      </c>
      <c r="W13" s="121">
        <f>+SUM(X13:AA13)</f>
        <v>187743</v>
      </c>
      <c r="X13" s="121">
        <v>0</v>
      </c>
      <c r="Y13" s="121">
        <v>167200</v>
      </c>
      <c r="Z13" s="121">
        <v>20543</v>
      </c>
      <c r="AA13" s="121">
        <v>0</v>
      </c>
      <c r="AB13" s="121">
        <v>0</v>
      </c>
      <c r="AC13" s="121">
        <v>0</v>
      </c>
      <c r="AD13" s="121">
        <v>0</v>
      </c>
      <c r="AE13" s="121">
        <f>+SUM(D13,L13,AD13)</f>
        <v>771360</v>
      </c>
      <c r="AF13" s="121">
        <f>+SUM(AG13,AL13)</f>
        <v>160708</v>
      </c>
      <c r="AG13" s="121">
        <f>+SUM(AH13:AK13)</f>
        <v>160708</v>
      </c>
      <c r="AH13" s="121">
        <v>0</v>
      </c>
      <c r="AI13" s="121">
        <v>160708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121154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55002</v>
      </c>
      <c r="AU13" s="121">
        <v>0</v>
      </c>
      <c r="AV13" s="121">
        <v>55002</v>
      </c>
      <c r="AW13" s="121">
        <v>0</v>
      </c>
      <c r="AX13" s="121">
        <v>0</v>
      </c>
      <c r="AY13" s="121">
        <f>+SUM(AZ13:BC13)</f>
        <v>66152</v>
      </c>
      <c r="AZ13" s="121">
        <v>0</v>
      </c>
      <c r="BA13" s="121">
        <v>46200</v>
      </c>
      <c r="BB13" s="121">
        <v>0</v>
      </c>
      <c r="BC13" s="121">
        <v>19952</v>
      </c>
      <c r="BD13" s="121">
        <v>0</v>
      </c>
      <c r="BE13" s="121">
        <v>0</v>
      </c>
      <c r="BF13" s="121">
        <v>0</v>
      </c>
      <c r="BG13" s="121">
        <f>+SUM(BF13,AN13,AF13)</f>
        <v>281862</v>
      </c>
      <c r="BH13" s="121">
        <f>SUM(D13,AF13)</f>
        <v>169863</v>
      </c>
      <c r="BI13" s="121">
        <f>SUM(E13,AG13)</f>
        <v>160708</v>
      </c>
      <c r="BJ13" s="121">
        <f>SUM(F13,AH13)</f>
        <v>0</v>
      </c>
      <c r="BK13" s="121">
        <f>SUM(G13,AI13)</f>
        <v>160708</v>
      </c>
      <c r="BL13" s="121">
        <f>SUM(H13,AJ13)</f>
        <v>0</v>
      </c>
      <c r="BM13" s="121">
        <f>SUM(I13,AK13)</f>
        <v>0</v>
      </c>
      <c r="BN13" s="121">
        <f>SUM(J13,AL13)</f>
        <v>9155</v>
      </c>
      <c r="BO13" s="121">
        <f>SUM(K13,AM13)</f>
        <v>0</v>
      </c>
      <c r="BP13" s="121">
        <f>SUM(L13,AN13)</f>
        <v>883359</v>
      </c>
      <c r="BQ13" s="121">
        <f>SUM(M13,AO13)</f>
        <v>18416</v>
      </c>
      <c r="BR13" s="121">
        <f>SUM(N13,AP13)</f>
        <v>18416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611048</v>
      </c>
      <c r="BW13" s="121">
        <f>SUM(S13,AU13)</f>
        <v>0</v>
      </c>
      <c r="BX13" s="121">
        <f>SUM(T13,AV13)</f>
        <v>593080</v>
      </c>
      <c r="BY13" s="121">
        <f>SUM(U13,AW13)</f>
        <v>17968</v>
      </c>
      <c r="BZ13" s="121">
        <f>SUM(V13,AX13)</f>
        <v>0</v>
      </c>
      <c r="CA13" s="121">
        <f>SUM(W13,AY13)</f>
        <v>253895</v>
      </c>
      <c r="CB13" s="121">
        <f>SUM(X13,AZ13)</f>
        <v>0</v>
      </c>
      <c r="CC13" s="121">
        <f>SUM(Y13,BA13)</f>
        <v>213400</v>
      </c>
      <c r="CD13" s="121">
        <f>SUM(Z13,BB13)</f>
        <v>20543</v>
      </c>
      <c r="CE13" s="121">
        <f>SUM(AA13,BC13)</f>
        <v>19952</v>
      </c>
      <c r="CF13" s="121">
        <f>SUM(AB13,BD13)</f>
        <v>0</v>
      </c>
      <c r="CG13" s="121">
        <f>SUM(AC13,BE13)</f>
        <v>0</v>
      </c>
      <c r="CH13" s="121">
        <f>SUM(AD13,BF13)</f>
        <v>0</v>
      </c>
      <c r="CI13" s="121">
        <f>SUM(AE13,BG13)</f>
        <v>1053222</v>
      </c>
    </row>
    <row r="14" spans="1:87" s="136" customFormat="1" ht="13.5" customHeight="1" x14ac:dyDescent="0.15">
      <c r="A14" s="119" t="s">
        <v>43</v>
      </c>
      <c r="B14" s="120" t="s">
        <v>343</v>
      </c>
      <c r="C14" s="119" t="s">
        <v>344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674488</v>
      </c>
      <c r="M14" s="121">
        <f>+SUM(N14:Q14)</f>
        <v>17797</v>
      </c>
      <c r="N14" s="121">
        <v>17797</v>
      </c>
      <c r="O14" s="121">
        <v>0</v>
      </c>
      <c r="P14" s="121">
        <v>0</v>
      </c>
      <c r="Q14" s="121">
        <v>0</v>
      </c>
      <c r="R14" s="121">
        <f>+SUM(S14:U14)</f>
        <v>192550</v>
      </c>
      <c r="S14" s="121">
        <v>0</v>
      </c>
      <c r="T14" s="121">
        <v>192550</v>
      </c>
      <c r="U14" s="121">
        <v>0</v>
      </c>
      <c r="V14" s="121">
        <v>0</v>
      </c>
      <c r="W14" s="121">
        <f>+SUM(X14:AA14)</f>
        <v>464141</v>
      </c>
      <c r="X14" s="121">
        <v>153533</v>
      </c>
      <c r="Y14" s="121">
        <v>267784</v>
      </c>
      <c r="Z14" s="121">
        <v>42824</v>
      </c>
      <c r="AA14" s="121">
        <v>0</v>
      </c>
      <c r="AB14" s="121">
        <v>0</v>
      </c>
      <c r="AC14" s="121">
        <v>0</v>
      </c>
      <c r="AD14" s="121">
        <v>0</v>
      </c>
      <c r="AE14" s="121">
        <f>+SUM(D14,L14,AD14)</f>
        <v>674488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131500</v>
      </c>
      <c r="BE14" s="121">
        <v>0</v>
      </c>
      <c r="BF14" s="121">
        <v>24652</v>
      </c>
      <c r="BG14" s="121">
        <f>+SUM(BF14,AN14,AF14)</f>
        <v>24652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674488</v>
      </c>
      <c r="BQ14" s="121">
        <f>SUM(M14,AO14)</f>
        <v>17797</v>
      </c>
      <c r="BR14" s="121">
        <f>SUM(N14,AP14)</f>
        <v>17797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192550</v>
      </c>
      <c r="BW14" s="121">
        <f>SUM(S14,AU14)</f>
        <v>0</v>
      </c>
      <c r="BX14" s="121">
        <f>SUM(T14,AV14)</f>
        <v>192550</v>
      </c>
      <c r="BY14" s="121">
        <f>SUM(U14,AW14)</f>
        <v>0</v>
      </c>
      <c r="BZ14" s="121">
        <f>SUM(V14,AX14)</f>
        <v>0</v>
      </c>
      <c r="CA14" s="121">
        <f>SUM(W14,AY14)</f>
        <v>464141</v>
      </c>
      <c r="CB14" s="121">
        <f>SUM(X14,AZ14)</f>
        <v>153533</v>
      </c>
      <c r="CC14" s="121">
        <f>SUM(Y14,BA14)</f>
        <v>267784</v>
      </c>
      <c r="CD14" s="121">
        <f>SUM(Z14,BB14)</f>
        <v>42824</v>
      </c>
      <c r="CE14" s="121">
        <f>SUM(AA14,BC14)</f>
        <v>0</v>
      </c>
      <c r="CF14" s="121">
        <f>SUM(AB14,BD14)</f>
        <v>131500</v>
      </c>
      <c r="CG14" s="121">
        <f>SUM(AC14,BE14)</f>
        <v>0</v>
      </c>
      <c r="CH14" s="121">
        <f>SUM(AD14,BF14)</f>
        <v>24652</v>
      </c>
      <c r="CI14" s="121">
        <f>SUM(AE14,BG14)</f>
        <v>699140</v>
      </c>
    </row>
    <row r="15" spans="1:87" s="136" customFormat="1" ht="13.5" customHeight="1" x14ac:dyDescent="0.15">
      <c r="A15" s="119" t="s">
        <v>43</v>
      </c>
      <c r="B15" s="120" t="s">
        <v>347</v>
      </c>
      <c r="C15" s="119" t="s">
        <v>348</v>
      </c>
      <c r="D15" s="121">
        <f>+SUM(E15,J15)</f>
        <v>65445</v>
      </c>
      <c r="E15" s="121">
        <f>+SUM(F15:I15)</f>
        <v>65445</v>
      </c>
      <c r="F15" s="121">
        <v>0</v>
      </c>
      <c r="G15" s="121">
        <v>65445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48610</v>
      </c>
      <c r="M15" s="121">
        <f>+SUM(N15:Q15)</f>
        <v>9503</v>
      </c>
      <c r="N15" s="121">
        <v>3018</v>
      </c>
      <c r="O15" s="121">
        <v>0</v>
      </c>
      <c r="P15" s="121">
        <v>6485</v>
      </c>
      <c r="Q15" s="121">
        <v>0</v>
      </c>
      <c r="R15" s="121">
        <f>+SUM(S15:U15)</f>
        <v>17938</v>
      </c>
      <c r="S15" s="121">
        <v>0</v>
      </c>
      <c r="T15" s="121">
        <v>17938</v>
      </c>
      <c r="U15" s="121">
        <v>0</v>
      </c>
      <c r="V15" s="121">
        <v>0</v>
      </c>
      <c r="W15" s="121">
        <f>+SUM(X15:AA15)</f>
        <v>21169</v>
      </c>
      <c r="X15" s="121">
        <v>0</v>
      </c>
      <c r="Y15" s="121">
        <v>21169</v>
      </c>
      <c r="Z15" s="121">
        <v>0</v>
      </c>
      <c r="AA15" s="121">
        <v>0</v>
      </c>
      <c r="AB15" s="121">
        <v>243744</v>
      </c>
      <c r="AC15" s="121">
        <v>0</v>
      </c>
      <c r="AD15" s="121">
        <v>288</v>
      </c>
      <c r="AE15" s="121">
        <f>+SUM(D15,L15,AD15)</f>
        <v>114343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12571</v>
      </c>
      <c r="AO15" s="121">
        <f>+SUM(AP15:AS15)</f>
        <v>5492</v>
      </c>
      <c r="AP15" s="121">
        <v>5492</v>
      </c>
      <c r="AQ15" s="121">
        <v>0</v>
      </c>
      <c r="AR15" s="121">
        <v>0</v>
      </c>
      <c r="AS15" s="121">
        <v>0</v>
      </c>
      <c r="AT15" s="121">
        <f>+SUM(AU15:AW15)</f>
        <v>6168</v>
      </c>
      <c r="AU15" s="121">
        <v>0</v>
      </c>
      <c r="AV15" s="121">
        <v>6168</v>
      </c>
      <c r="AW15" s="121">
        <v>0</v>
      </c>
      <c r="AX15" s="121">
        <v>0</v>
      </c>
      <c r="AY15" s="121">
        <f>+SUM(AZ15:BC15)</f>
        <v>911</v>
      </c>
      <c r="AZ15" s="121">
        <v>1</v>
      </c>
      <c r="BA15" s="121">
        <v>187</v>
      </c>
      <c r="BB15" s="121">
        <v>142</v>
      </c>
      <c r="BC15" s="121">
        <v>581</v>
      </c>
      <c r="BD15" s="121">
        <v>78885</v>
      </c>
      <c r="BE15" s="121">
        <v>0</v>
      </c>
      <c r="BF15" s="121">
        <v>0</v>
      </c>
      <c r="BG15" s="121">
        <f>+SUM(BF15,AN15,AF15)</f>
        <v>12571</v>
      </c>
      <c r="BH15" s="121">
        <f>SUM(D15,AF15)</f>
        <v>65445</v>
      </c>
      <c r="BI15" s="121">
        <f>SUM(E15,AG15)</f>
        <v>65445</v>
      </c>
      <c r="BJ15" s="121">
        <f>SUM(F15,AH15)</f>
        <v>0</v>
      </c>
      <c r="BK15" s="121">
        <f>SUM(G15,AI15)</f>
        <v>65445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61181</v>
      </c>
      <c r="BQ15" s="121">
        <f>SUM(M15,AO15)</f>
        <v>14995</v>
      </c>
      <c r="BR15" s="121">
        <f>SUM(N15,AP15)</f>
        <v>8510</v>
      </c>
      <c r="BS15" s="121">
        <f>SUM(O15,AQ15)</f>
        <v>0</v>
      </c>
      <c r="BT15" s="121">
        <f>SUM(P15,AR15)</f>
        <v>6485</v>
      </c>
      <c r="BU15" s="121">
        <f>SUM(Q15,AS15)</f>
        <v>0</v>
      </c>
      <c r="BV15" s="121">
        <f>SUM(R15,AT15)</f>
        <v>24106</v>
      </c>
      <c r="BW15" s="121">
        <f>SUM(S15,AU15)</f>
        <v>0</v>
      </c>
      <c r="BX15" s="121">
        <f>SUM(T15,AV15)</f>
        <v>24106</v>
      </c>
      <c r="BY15" s="121">
        <f>SUM(U15,AW15)</f>
        <v>0</v>
      </c>
      <c r="BZ15" s="121">
        <f>SUM(V15,AX15)</f>
        <v>0</v>
      </c>
      <c r="CA15" s="121">
        <f>SUM(W15,AY15)</f>
        <v>22080</v>
      </c>
      <c r="CB15" s="121">
        <f>SUM(X15,AZ15)</f>
        <v>1</v>
      </c>
      <c r="CC15" s="121">
        <f>SUM(Y15,BA15)</f>
        <v>21356</v>
      </c>
      <c r="CD15" s="121">
        <f>SUM(Z15,BB15)</f>
        <v>142</v>
      </c>
      <c r="CE15" s="121">
        <f>SUM(AA15,BC15)</f>
        <v>581</v>
      </c>
      <c r="CF15" s="121">
        <f>SUM(AB15,BD15)</f>
        <v>322629</v>
      </c>
      <c r="CG15" s="121">
        <f>SUM(AC15,BE15)</f>
        <v>0</v>
      </c>
      <c r="CH15" s="121">
        <f>SUM(AD15,BF15)</f>
        <v>288</v>
      </c>
      <c r="CI15" s="121">
        <f>SUM(AE15,BG15)</f>
        <v>126914</v>
      </c>
    </row>
    <row r="16" spans="1:87" s="136" customFormat="1" ht="13.5" customHeight="1" x14ac:dyDescent="0.15">
      <c r="A16" s="119" t="s">
        <v>43</v>
      </c>
      <c r="B16" s="120" t="s">
        <v>354</v>
      </c>
      <c r="C16" s="119" t="s">
        <v>355</v>
      </c>
      <c r="D16" s="121">
        <f>+SUM(E16,J16)</f>
        <v>94613</v>
      </c>
      <c r="E16" s="121">
        <f>+SUM(F16:I16)</f>
        <v>94613</v>
      </c>
      <c r="F16" s="121">
        <v>0</v>
      </c>
      <c r="G16" s="121">
        <v>94613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739724</v>
      </c>
      <c r="M16" s="121">
        <f>+SUM(N16:Q16)</f>
        <v>49282</v>
      </c>
      <c r="N16" s="121">
        <v>49282</v>
      </c>
      <c r="O16" s="121">
        <v>0</v>
      </c>
      <c r="P16" s="121">
        <v>0</v>
      </c>
      <c r="Q16" s="121">
        <v>0</v>
      </c>
      <c r="R16" s="121">
        <f>+SUM(S16:U16)</f>
        <v>147234</v>
      </c>
      <c r="S16" s="121">
        <v>2174</v>
      </c>
      <c r="T16" s="121">
        <v>145060</v>
      </c>
      <c r="U16" s="121">
        <v>0</v>
      </c>
      <c r="V16" s="121">
        <v>0</v>
      </c>
      <c r="W16" s="121">
        <f>+SUM(X16:AA16)</f>
        <v>543208</v>
      </c>
      <c r="X16" s="121">
        <v>218771</v>
      </c>
      <c r="Y16" s="121">
        <v>220673</v>
      </c>
      <c r="Z16" s="121">
        <v>103764</v>
      </c>
      <c r="AA16" s="121">
        <v>0</v>
      </c>
      <c r="AB16" s="121">
        <v>0</v>
      </c>
      <c r="AC16" s="121">
        <v>0</v>
      </c>
      <c r="AD16" s="121">
        <v>157388</v>
      </c>
      <c r="AE16" s="121">
        <f>+SUM(D16,L16,AD16)</f>
        <v>991725</v>
      </c>
      <c r="AF16" s="121">
        <f>+SUM(AG16,AL16)</f>
        <v>38241</v>
      </c>
      <c r="AG16" s="121">
        <f>+SUM(AH16:AK16)</f>
        <v>38241</v>
      </c>
      <c r="AH16" s="121">
        <v>0</v>
      </c>
      <c r="AI16" s="121">
        <v>38241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161057</v>
      </c>
      <c r="AO16" s="121">
        <f>+SUM(AP16:AS16)</f>
        <v>13966</v>
      </c>
      <c r="AP16" s="121">
        <v>13966</v>
      </c>
      <c r="AQ16" s="121">
        <v>0</v>
      </c>
      <c r="AR16" s="121">
        <v>0</v>
      </c>
      <c r="AS16" s="121">
        <v>0</v>
      </c>
      <c r="AT16" s="121">
        <f>+SUM(AU16:AW16)</f>
        <v>84516</v>
      </c>
      <c r="AU16" s="121">
        <v>0</v>
      </c>
      <c r="AV16" s="121">
        <v>84516</v>
      </c>
      <c r="AW16" s="121">
        <v>0</v>
      </c>
      <c r="AX16" s="121">
        <v>0</v>
      </c>
      <c r="AY16" s="121">
        <f>+SUM(AZ16:BC16)</f>
        <v>62575</v>
      </c>
      <c r="AZ16" s="121">
        <v>0</v>
      </c>
      <c r="BA16" s="121">
        <v>62575</v>
      </c>
      <c r="BB16" s="121">
        <v>0</v>
      </c>
      <c r="BC16" s="121">
        <v>0</v>
      </c>
      <c r="BD16" s="121">
        <v>0</v>
      </c>
      <c r="BE16" s="121">
        <v>0</v>
      </c>
      <c r="BF16" s="121">
        <v>29814</v>
      </c>
      <c r="BG16" s="121">
        <f>+SUM(BF16,AN16,AF16)</f>
        <v>229112</v>
      </c>
      <c r="BH16" s="121">
        <f>SUM(D16,AF16)</f>
        <v>132854</v>
      </c>
      <c r="BI16" s="121">
        <f>SUM(E16,AG16)</f>
        <v>132854</v>
      </c>
      <c r="BJ16" s="121">
        <f>SUM(F16,AH16)</f>
        <v>0</v>
      </c>
      <c r="BK16" s="121">
        <f>SUM(G16,AI16)</f>
        <v>132854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900781</v>
      </c>
      <c r="BQ16" s="121">
        <f>SUM(M16,AO16)</f>
        <v>63248</v>
      </c>
      <c r="BR16" s="121">
        <f>SUM(N16,AP16)</f>
        <v>63248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231750</v>
      </c>
      <c r="BW16" s="121">
        <f>SUM(S16,AU16)</f>
        <v>2174</v>
      </c>
      <c r="BX16" s="121">
        <f>SUM(T16,AV16)</f>
        <v>229576</v>
      </c>
      <c r="BY16" s="121">
        <f>SUM(U16,AW16)</f>
        <v>0</v>
      </c>
      <c r="BZ16" s="121">
        <f>SUM(V16,AX16)</f>
        <v>0</v>
      </c>
      <c r="CA16" s="121">
        <f>SUM(W16,AY16)</f>
        <v>605783</v>
      </c>
      <c r="CB16" s="121">
        <f>SUM(X16,AZ16)</f>
        <v>218771</v>
      </c>
      <c r="CC16" s="121">
        <f>SUM(Y16,BA16)</f>
        <v>283248</v>
      </c>
      <c r="CD16" s="121">
        <f>SUM(Z16,BB16)</f>
        <v>103764</v>
      </c>
      <c r="CE16" s="121">
        <f>SUM(AA16,BC16)</f>
        <v>0</v>
      </c>
      <c r="CF16" s="121">
        <f>SUM(AB16,BD16)</f>
        <v>0</v>
      </c>
      <c r="CG16" s="121">
        <f>SUM(AC16,BE16)</f>
        <v>0</v>
      </c>
      <c r="CH16" s="121">
        <f>SUM(AD16,BF16)</f>
        <v>187202</v>
      </c>
      <c r="CI16" s="121">
        <f>SUM(AE16,BG16)</f>
        <v>1220837</v>
      </c>
    </row>
    <row r="17" spans="1:87" s="136" customFormat="1" ht="13.5" customHeight="1" x14ac:dyDescent="0.15">
      <c r="A17" s="119" t="s">
        <v>43</v>
      </c>
      <c r="B17" s="120" t="s">
        <v>356</v>
      </c>
      <c r="C17" s="119" t="s">
        <v>357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529742</v>
      </c>
      <c r="M17" s="121">
        <f>+SUM(N17:Q17)</f>
        <v>49964</v>
      </c>
      <c r="N17" s="121">
        <v>49964</v>
      </c>
      <c r="O17" s="121">
        <v>0</v>
      </c>
      <c r="P17" s="121">
        <v>0</v>
      </c>
      <c r="Q17" s="121">
        <v>0</v>
      </c>
      <c r="R17" s="121">
        <f>+SUM(S17:U17)</f>
        <v>31354</v>
      </c>
      <c r="S17" s="121">
        <v>31354</v>
      </c>
      <c r="T17" s="121">
        <v>0</v>
      </c>
      <c r="U17" s="121">
        <v>0</v>
      </c>
      <c r="V17" s="121">
        <v>0</v>
      </c>
      <c r="W17" s="121">
        <f>+SUM(X17:AA17)</f>
        <v>448424</v>
      </c>
      <c r="X17" s="121">
        <v>216479</v>
      </c>
      <c r="Y17" s="121">
        <v>201438</v>
      </c>
      <c r="Z17" s="121">
        <v>28450</v>
      </c>
      <c r="AA17" s="121">
        <v>2057</v>
      </c>
      <c r="AB17" s="121">
        <v>0</v>
      </c>
      <c r="AC17" s="121">
        <v>0</v>
      </c>
      <c r="AD17" s="121">
        <v>2091</v>
      </c>
      <c r="AE17" s="121">
        <f>+SUM(D17,L17,AD17)</f>
        <v>531833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127518</v>
      </c>
      <c r="AO17" s="121">
        <f>+SUM(AP17:AS17)</f>
        <v>9218</v>
      </c>
      <c r="AP17" s="121">
        <v>9218</v>
      </c>
      <c r="AQ17" s="121">
        <v>0</v>
      </c>
      <c r="AR17" s="121">
        <v>0</v>
      </c>
      <c r="AS17" s="121">
        <v>0</v>
      </c>
      <c r="AT17" s="121">
        <f>+SUM(AU17:AW17)</f>
        <v>23729</v>
      </c>
      <c r="AU17" s="121">
        <v>0</v>
      </c>
      <c r="AV17" s="121">
        <v>23729</v>
      </c>
      <c r="AW17" s="121">
        <v>0</v>
      </c>
      <c r="AX17" s="121">
        <v>0</v>
      </c>
      <c r="AY17" s="121">
        <f>+SUM(AZ17:BC17)</f>
        <v>94571</v>
      </c>
      <c r="AZ17" s="121">
        <v>0</v>
      </c>
      <c r="BA17" s="121">
        <v>94571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127518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657260</v>
      </c>
      <c r="BQ17" s="121">
        <f>SUM(M17,AO17)</f>
        <v>59182</v>
      </c>
      <c r="BR17" s="121">
        <f>SUM(N17,AP17)</f>
        <v>59182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55083</v>
      </c>
      <c r="BW17" s="121">
        <f>SUM(S17,AU17)</f>
        <v>31354</v>
      </c>
      <c r="BX17" s="121">
        <f>SUM(T17,AV17)</f>
        <v>23729</v>
      </c>
      <c r="BY17" s="121">
        <f>SUM(U17,AW17)</f>
        <v>0</v>
      </c>
      <c r="BZ17" s="121">
        <f>SUM(V17,AX17)</f>
        <v>0</v>
      </c>
      <c r="CA17" s="121">
        <f>SUM(W17,AY17)</f>
        <v>542995</v>
      </c>
      <c r="CB17" s="121">
        <f>SUM(X17,AZ17)</f>
        <v>216479</v>
      </c>
      <c r="CC17" s="121">
        <f>SUM(Y17,BA17)</f>
        <v>296009</v>
      </c>
      <c r="CD17" s="121">
        <f>SUM(Z17,BB17)</f>
        <v>28450</v>
      </c>
      <c r="CE17" s="121">
        <f>SUM(AA17,BC17)</f>
        <v>2057</v>
      </c>
      <c r="CF17" s="121">
        <f>SUM(AB17,BD17)</f>
        <v>0</v>
      </c>
      <c r="CG17" s="121">
        <f>SUM(AC17,BE17)</f>
        <v>0</v>
      </c>
      <c r="CH17" s="121">
        <f>SUM(AD17,BF17)</f>
        <v>2091</v>
      </c>
      <c r="CI17" s="121">
        <f>SUM(AE17,BG17)</f>
        <v>659351</v>
      </c>
    </row>
    <row r="18" spans="1:87" s="136" customFormat="1" ht="13.5" customHeight="1" x14ac:dyDescent="0.15">
      <c r="A18" s="119" t="s">
        <v>43</v>
      </c>
      <c r="B18" s="120" t="s">
        <v>358</v>
      </c>
      <c r="C18" s="119" t="s">
        <v>359</v>
      </c>
      <c r="D18" s="121">
        <f>+SUM(E18,J18)</f>
        <v>51341</v>
      </c>
      <c r="E18" s="121">
        <f>+SUM(F18:I18)</f>
        <v>51341</v>
      </c>
      <c r="F18" s="121">
        <v>0</v>
      </c>
      <c r="G18" s="121">
        <v>51341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349920</v>
      </c>
      <c r="M18" s="121">
        <f>+SUM(N18:Q18)</f>
        <v>34916</v>
      </c>
      <c r="N18" s="121">
        <v>9232</v>
      </c>
      <c r="O18" s="121">
        <v>0</v>
      </c>
      <c r="P18" s="121">
        <v>25684</v>
      </c>
      <c r="Q18" s="121">
        <v>0</v>
      </c>
      <c r="R18" s="121">
        <f>+SUM(S18:U18)</f>
        <v>57691</v>
      </c>
      <c r="S18" s="121">
        <v>0</v>
      </c>
      <c r="T18" s="121">
        <v>57691</v>
      </c>
      <c r="U18" s="121">
        <v>0</v>
      </c>
      <c r="V18" s="121">
        <v>2508</v>
      </c>
      <c r="W18" s="121">
        <f>+SUM(X18:AA18)</f>
        <v>254805</v>
      </c>
      <c r="X18" s="121">
        <v>139493</v>
      </c>
      <c r="Y18" s="121">
        <v>73184</v>
      </c>
      <c r="Z18" s="121">
        <v>42128</v>
      </c>
      <c r="AA18" s="121">
        <v>0</v>
      </c>
      <c r="AB18" s="121">
        <v>0</v>
      </c>
      <c r="AC18" s="121">
        <v>0</v>
      </c>
      <c r="AD18" s="121">
        <v>0</v>
      </c>
      <c r="AE18" s="121">
        <f>+SUM(D18,L18,AD18)</f>
        <v>401261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42714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22310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51341</v>
      </c>
      <c r="BI18" s="121">
        <f>SUM(E18,AG18)</f>
        <v>51341</v>
      </c>
      <c r="BJ18" s="121">
        <f>SUM(F18,AH18)</f>
        <v>0</v>
      </c>
      <c r="BK18" s="121">
        <f>SUM(G18,AI18)</f>
        <v>51341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42714</v>
      </c>
      <c r="BP18" s="121">
        <f>SUM(L18,AN18)</f>
        <v>349920</v>
      </c>
      <c r="BQ18" s="121">
        <f>SUM(M18,AO18)</f>
        <v>34916</v>
      </c>
      <c r="BR18" s="121">
        <f>SUM(N18,AP18)</f>
        <v>9232</v>
      </c>
      <c r="BS18" s="121">
        <f>SUM(O18,AQ18)</f>
        <v>0</v>
      </c>
      <c r="BT18" s="121">
        <f>SUM(P18,AR18)</f>
        <v>25684</v>
      </c>
      <c r="BU18" s="121">
        <f>SUM(Q18,AS18)</f>
        <v>0</v>
      </c>
      <c r="BV18" s="121">
        <f>SUM(R18,AT18)</f>
        <v>57691</v>
      </c>
      <c r="BW18" s="121">
        <f>SUM(S18,AU18)</f>
        <v>0</v>
      </c>
      <c r="BX18" s="121">
        <f>SUM(T18,AV18)</f>
        <v>57691</v>
      </c>
      <c r="BY18" s="121">
        <f>SUM(U18,AW18)</f>
        <v>0</v>
      </c>
      <c r="BZ18" s="121">
        <f>SUM(V18,AX18)</f>
        <v>2508</v>
      </c>
      <c r="CA18" s="121">
        <f>SUM(W18,AY18)</f>
        <v>254805</v>
      </c>
      <c r="CB18" s="121">
        <f>SUM(X18,AZ18)</f>
        <v>139493</v>
      </c>
      <c r="CC18" s="121">
        <f>SUM(Y18,BA18)</f>
        <v>73184</v>
      </c>
      <c r="CD18" s="121">
        <f>SUM(Z18,BB18)</f>
        <v>42128</v>
      </c>
      <c r="CE18" s="121">
        <f>SUM(AA18,BC18)</f>
        <v>0</v>
      </c>
      <c r="CF18" s="121">
        <f>SUM(AB18,BD18)</f>
        <v>22310</v>
      </c>
      <c r="CG18" s="121">
        <f>SUM(AC18,BE18)</f>
        <v>0</v>
      </c>
      <c r="CH18" s="121">
        <f>SUM(AD18,BF18)</f>
        <v>0</v>
      </c>
      <c r="CI18" s="121">
        <f>SUM(AE18,BG18)</f>
        <v>401261</v>
      </c>
    </row>
    <row r="19" spans="1:87" s="136" customFormat="1" ht="13.5" customHeight="1" x14ac:dyDescent="0.15">
      <c r="A19" s="119" t="s">
        <v>43</v>
      </c>
      <c r="B19" s="120" t="s">
        <v>360</v>
      </c>
      <c r="C19" s="119" t="s">
        <v>361</v>
      </c>
      <c r="D19" s="121">
        <f>+SUM(E19,J19)</f>
        <v>417970</v>
      </c>
      <c r="E19" s="121">
        <f>+SUM(F19:I19)</f>
        <v>409652</v>
      </c>
      <c r="F19" s="121">
        <v>0</v>
      </c>
      <c r="G19" s="121">
        <v>19981</v>
      </c>
      <c r="H19" s="121">
        <v>370828</v>
      </c>
      <c r="I19" s="121">
        <v>18843</v>
      </c>
      <c r="J19" s="121">
        <v>8318</v>
      </c>
      <c r="K19" s="121">
        <v>0</v>
      </c>
      <c r="L19" s="121">
        <f>+SUM(M19,R19,V19,W19,AC19)</f>
        <v>161055</v>
      </c>
      <c r="M19" s="121">
        <f>+SUM(N19:Q19)</f>
        <v>36237</v>
      </c>
      <c r="N19" s="121">
        <v>36237</v>
      </c>
      <c r="O19" s="121">
        <v>0</v>
      </c>
      <c r="P19" s="121">
        <v>0</v>
      </c>
      <c r="Q19" s="121">
        <v>0</v>
      </c>
      <c r="R19" s="121">
        <f>+SUM(S19:U19)</f>
        <v>39823</v>
      </c>
      <c r="S19" s="121">
        <v>13505</v>
      </c>
      <c r="T19" s="121">
        <v>26318</v>
      </c>
      <c r="U19" s="121">
        <v>0</v>
      </c>
      <c r="V19" s="121">
        <v>4620</v>
      </c>
      <c r="W19" s="121">
        <f>+SUM(X19:AA19)</f>
        <v>80375</v>
      </c>
      <c r="X19" s="121">
        <v>52898</v>
      </c>
      <c r="Y19" s="121">
        <v>3823</v>
      </c>
      <c r="Z19" s="121">
        <v>10016</v>
      </c>
      <c r="AA19" s="121">
        <v>13638</v>
      </c>
      <c r="AB19" s="121">
        <v>0</v>
      </c>
      <c r="AC19" s="121">
        <v>0</v>
      </c>
      <c r="AD19" s="121">
        <v>314</v>
      </c>
      <c r="AE19" s="121">
        <f>+SUM(D19,L19,AD19)</f>
        <v>579339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417970</v>
      </c>
      <c r="BI19" s="121">
        <f>SUM(E19,AG19)</f>
        <v>409652</v>
      </c>
      <c r="BJ19" s="121">
        <f>SUM(F19,AH19)</f>
        <v>0</v>
      </c>
      <c r="BK19" s="121">
        <f>SUM(G19,AI19)</f>
        <v>19981</v>
      </c>
      <c r="BL19" s="121">
        <f>SUM(H19,AJ19)</f>
        <v>370828</v>
      </c>
      <c r="BM19" s="121">
        <f>SUM(I19,AK19)</f>
        <v>18843</v>
      </c>
      <c r="BN19" s="121">
        <f>SUM(J19,AL19)</f>
        <v>8318</v>
      </c>
      <c r="BO19" s="121">
        <f>SUM(K19,AM19)</f>
        <v>0</v>
      </c>
      <c r="BP19" s="121">
        <f>SUM(L19,AN19)</f>
        <v>161055</v>
      </c>
      <c r="BQ19" s="121">
        <f>SUM(M19,AO19)</f>
        <v>36237</v>
      </c>
      <c r="BR19" s="121">
        <f>SUM(N19,AP19)</f>
        <v>36237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39823</v>
      </c>
      <c r="BW19" s="121">
        <f>SUM(S19,AU19)</f>
        <v>13505</v>
      </c>
      <c r="BX19" s="121">
        <f>SUM(T19,AV19)</f>
        <v>26318</v>
      </c>
      <c r="BY19" s="121">
        <f>SUM(U19,AW19)</f>
        <v>0</v>
      </c>
      <c r="BZ19" s="121">
        <f>SUM(V19,AX19)</f>
        <v>4620</v>
      </c>
      <c r="CA19" s="121">
        <f>SUM(W19,AY19)</f>
        <v>80375</v>
      </c>
      <c r="CB19" s="121">
        <f>SUM(X19,AZ19)</f>
        <v>52898</v>
      </c>
      <c r="CC19" s="121">
        <f>SUM(Y19,BA19)</f>
        <v>3823</v>
      </c>
      <c r="CD19" s="121">
        <f>SUM(Z19,BB19)</f>
        <v>10016</v>
      </c>
      <c r="CE19" s="121">
        <f>SUM(AA19,BC19)</f>
        <v>13638</v>
      </c>
      <c r="CF19" s="121">
        <f>SUM(AB19,BD19)</f>
        <v>0</v>
      </c>
      <c r="CG19" s="121">
        <f>SUM(AC19,BE19)</f>
        <v>0</v>
      </c>
      <c r="CH19" s="121">
        <f>SUM(AD19,BF19)</f>
        <v>314</v>
      </c>
      <c r="CI19" s="121">
        <f>SUM(AE19,BG19)</f>
        <v>579339</v>
      </c>
    </row>
    <row r="20" spans="1:87" s="136" customFormat="1" ht="13.5" customHeight="1" x14ac:dyDescent="0.15">
      <c r="A20" s="119" t="s">
        <v>43</v>
      </c>
      <c r="B20" s="120" t="s">
        <v>362</v>
      </c>
      <c r="C20" s="119" t="s">
        <v>363</v>
      </c>
      <c r="D20" s="121">
        <f>+SUM(E20,J20)</f>
        <v>113927</v>
      </c>
      <c r="E20" s="121">
        <f>+SUM(F20:I20)</f>
        <v>113927</v>
      </c>
      <c r="F20" s="121">
        <v>0</v>
      </c>
      <c r="G20" s="121">
        <v>113927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145280</v>
      </c>
      <c r="M20" s="121">
        <f>+SUM(N20:Q20)</f>
        <v>49711</v>
      </c>
      <c r="N20" s="121">
        <v>23935</v>
      </c>
      <c r="O20" s="121">
        <v>19860</v>
      </c>
      <c r="P20" s="121">
        <v>5916</v>
      </c>
      <c r="Q20" s="121">
        <v>0</v>
      </c>
      <c r="R20" s="121">
        <f>+SUM(S20:U20)</f>
        <v>11692</v>
      </c>
      <c r="S20" s="121">
        <v>4201</v>
      </c>
      <c r="T20" s="121">
        <v>7491</v>
      </c>
      <c r="U20" s="121">
        <v>0</v>
      </c>
      <c r="V20" s="121">
        <v>2900</v>
      </c>
      <c r="W20" s="121">
        <f>+SUM(X20:AA20)</f>
        <v>80977</v>
      </c>
      <c r="X20" s="121">
        <v>13880</v>
      </c>
      <c r="Y20" s="121">
        <v>60515</v>
      </c>
      <c r="Z20" s="121">
        <v>5401</v>
      </c>
      <c r="AA20" s="121">
        <v>1181</v>
      </c>
      <c r="AB20" s="121">
        <v>0</v>
      </c>
      <c r="AC20" s="121">
        <v>0</v>
      </c>
      <c r="AD20" s="121">
        <v>0</v>
      </c>
      <c r="AE20" s="121">
        <f>+SUM(D20,L20,AD20)</f>
        <v>259207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63256</v>
      </c>
      <c r="AO20" s="121">
        <f>+SUM(AP20:AS20)</f>
        <v>14475</v>
      </c>
      <c r="AP20" s="121">
        <v>14475</v>
      </c>
      <c r="AQ20" s="121">
        <v>0</v>
      </c>
      <c r="AR20" s="121">
        <v>0</v>
      </c>
      <c r="AS20" s="121">
        <v>0</v>
      </c>
      <c r="AT20" s="121">
        <f>+SUM(AU20:AW20)</f>
        <v>23863</v>
      </c>
      <c r="AU20" s="121">
        <v>0</v>
      </c>
      <c r="AV20" s="121">
        <v>23863</v>
      </c>
      <c r="AW20" s="121">
        <v>0</v>
      </c>
      <c r="AX20" s="121">
        <v>0</v>
      </c>
      <c r="AY20" s="121">
        <f>+SUM(AZ20:BC20)</f>
        <v>24918</v>
      </c>
      <c r="AZ20" s="121">
        <v>21570</v>
      </c>
      <c r="BA20" s="121">
        <v>3348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63256</v>
      </c>
      <c r="BH20" s="121">
        <f>SUM(D20,AF20)</f>
        <v>113927</v>
      </c>
      <c r="BI20" s="121">
        <f>SUM(E20,AG20)</f>
        <v>113927</v>
      </c>
      <c r="BJ20" s="121">
        <f>SUM(F20,AH20)</f>
        <v>0</v>
      </c>
      <c r="BK20" s="121">
        <f>SUM(G20,AI20)</f>
        <v>113927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208536</v>
      </c>
      <c r="BQ20" s="121">
        <f>SUM(M20,AO20)</f>
        <v>64186</v>
      </c>
      <c r="BR20" s="121">
        <f>SUM(N20,AP20)</f>
        <v>38410</v>
      </c>
      <c r="BS20" s="121">
        <f>SUM(O20,AQ20)</f>
        <v>19860</v>
      </c>
      <c r="BT20" s="121">
        <f>SUM(P20,AR20)</f>
        <v>5916</v>
      </c>
      <c r="BU20" s="121">
        <f>SUM(Q20,AS20)</f>
        <v>0</v>
      </c>
      <c r="BV20" s="121">
        <f>SUM(R20,AT20)</f>
        <v>35555</v>
      </c>
      <c r="BW20" s="121">
        <f>SUM(S20,AU20)</f>
        <v>4201</v>
      </c>
      <c r="BX20" s="121">
        <f>SUM(T20,AV20)</f>
        <v>31354</v>
      </c>
      <c r="BY20" s="121">
        <f>SUM(U20,AW20)</f>
        <v>0</v>
      </c>
      <c r="BZ20" s="121">
        <f>SUM(V20,AX20)</f>
        <v>2900</v>
      </c>
      <c r="CA20" s="121">
        <f>SUM(W20,AY20)</f>
        <v>105895</v>
      </c>
      <c r="CB20" s="121">
        <f>SUM(X20,AZ20)</f>
        <v>35450</v>
      </c>
      <c r="CC20" s="121">
        <f>SUM(Y20,BA20)</f>
        <v>63863</v>
      </c>
      <c r="CD20" s="121">
        <f>SUM(Z20,BB20)</f>
        <v>5401</v>
      </c>
      <c r="CE20" s="121">
        <f>SUM(AA20,BC20)</f>
        <v>1181</v>
      </c>
      <c r="CF20" s="121">
        <f>SUM(AB20,BD20)</f>
        <v>0</v>
      </c>
      <c r="CG20" s="121">
        <f>SUM(AC20,BE20)</f>
        <v>0</v>
      </c>
      <c r="CH20" s="121">
        <f>SUM(AD20,BF20)</f>
        <v>0</v>
      </c>
      <c r="CI20" s="121">
        <f>SUM(AE20,BG20)</f>
        <v>322463</v>
      </c>
    </row>
    <row r="21" spans="1:87" s="136" customFormat="1" ht="13.5" customHeight="1" x14ac:dyDescent="0.15">
      <c r="A21" s="119" t="s">
        <v>43</v>
      </c>
      <c r="B21" s="120" t="s">
        <v>364</v>
      </c>
      <c r="C21" s="119" t="s">
        <v>365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1502</v>
      </c>
      <c r="L21" s="121">
        <f>+SUM(M21,R21,V21,W21,AC21)</f>
        <v>221269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221269</v>
      </c>
      <c r="X21" s="121">
        <v>86141</v>
      </c>
      <c r="Y21" s="121">
        <v>79429</v>
      </c>
      <c r="Z21" s="121">
        <v>51454</v>
      </c>
      <c r="AA21" s="121">
        <v>4245</v>
      </c>
      <c r="AB21" s="121">
        <v>200408</v>
      </c>
      <c r="AC21" s="121">
        <v>0</v>
      </c>
      <c r="AD21" s="121">
        <v>0</v>
      </c>
      <c r="AE21" s="121">
        <f>+SUM(D21,L21,AD21)</f>
        <v>221269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73933</v>
      </c>
      <c r="BE21" s="121">
        <v>0</v>
      </c>
      <c r="BF21" s="121">
        <v>18364</v>
      </c>
      <c r="BG21" s="121">
        <f>+SUM(BF21,AN21,AF21)</f>
        <v>18364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1502</v>
      </c>
      <c r="BP21" s="121">
        <f>SUM(L21,AN21)</f>
        <v>221269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221269</v>
      </c>
      <c r="CB21" s="121">
        <f>SUM(X21,AZ21)</f>
        <v>86141</v>
      </c>
      <c r="CC21" s="121">
        <f>SUM(Y21,BA21)</f>
        <v>79429</v>
      </c>
      <c r="CD21" s="121">
        <f>SUM(Z21,BB21)</f>
        <v>51454</v>
      </c>
      <c r="CE21" s="121">
        <f>SUM(AA21,BC21)</f>
        <v>4245</v>
      </c>
      <c r="CF21" s="121">
        <f>SUM(AB21,BD21)</f>
        <v>274341</v>
      </c>
      <c r="CG21" s="121">
        <f>SUM(AC21,BE21)</f>
        <v>0</v>
      </c>
      <c r="CH21" s="121">
        <f>SUM(AD21,BF21)</f>
        <v>18364</v>
      </c>
      <c r="CI21" s="121">
        <f>SUM(AE21,BG21)</f>
        <v>239633</v>
      </c>
    </row>
    <row r="22" spans="1:87" s="136" customFormat="1" ht="13.5" customHeight="1" x14ac:dyDescent="0.15">
      <c r="A22" s="119" t="s">
        <v>43</v>
      </c>
      <c r="B22" s="120" t="s">
        <v>366</v>
      </c>
      <c r="C22" s="119" t="s">
        <v>367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346993</v>
      </c>
      <c r="M22" s="121">
        <f>+SUM(N22:Q22)</f>
        <v>32900</v>
      </c>
      <c r="N22" s="121">
        <v>20712</v>
      </c>
      <c r="O22" s="121">
        <v>0</v>
      </c>
      <c r="P22" s="121">
        <v>12188</v>
      </c>
      <c r="Q22" s="121">
        <v>0</v>
      </c>
      <c r="R22" s="121">
        <f>+SUM(S22:U22)</f>
        <v>194812</v>
      </c>
      <c r="S22" s="121">
        <v>0</v>
      </c>
      <c r="T22" s="121">
        <v>165854</v>
      </c>
      <c r="U22" s="121">
        <v>28958</v>
      </c>
      <c r="V22" s="121">
        <v>0</v>
      </c>
      <c r="W22" s="121">
        <f>+SUM(X22:AA22)</f>
        <v>119281</v>
      </c>
      <c r="X22" s="121">
        <v>73513</v>
      </c>
      <c r="Y22" s="121">
        <v>38059</v>
      </c>
      <c r="Z22" s="121">
        <v>7709</v>
      </c>
      <c r="AA22" s="121">
        <v>0</v>
      </c>
      <c r="AB22" s="121">
        <v>0</v>
      </c>
      <c r="AC22" s="121">
        <v>0</v>
      </c>
      <c r="AD22" s="121">
        <v>14870</v>
      </c>
      <c r="AE22" s="121">
        <f>+SUM(D22,L22,AD22)</f>
        <v>361863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25817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15712</v>
      </c>
      <c r="BE22" s="121">
        <v>0</v>
      </c>
      <c r="BF22" s="121">
        <v>13666</v>
      </c>
      <c r="BG22" s="121">
        <f>+SUM(BF22,AN22,AF22)</f>
        <v>13666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25817</v>
      </c>
      <c r="BP22" s="121">
        <f>SUM(L22,AN22)</f>
        <v>346993</v>
      </c>
      <c r="BQ22" s="121">
        <f>SUM(M22,AO22)</f>
        <v>32900</v>
      </c>
      <c r="BR22" s="121">
        <f>SUM(N22,AP22)</f>
        <v>20712</v>
      </c>
      <c r="BS22" s="121">
        <f>SUM(O22,AQ22)</f>
        <v>0</v>
      </c>
      <c r="BT22" s="121">
        <f>SUM(P22,AR22)</f>
        <v>12188</v>
      </c>
      <c r="BU22" s="121">
        <f>SUM(Q22,AS22)</f>
        <v>0</v>
      </c>
      <c r="BV22" s="121">
        <f>SUM(R22,AT22)</f>
        <v>194812</v>
      </c>
      <c r="BW22" s="121">
        <f>SUM(S22,AU22)</f>
        <v>0</v>
      </c>
      <c r="BX22" s="121">
        <f>SUM(T22,AV22)</f>
        <v>165854</v>
      </c>
      <c r="BY22" s="121">
        <f>SUM(U22,AW22)</f>
        <v>28958</v>
      </c>
      <c r="BZ22" s="121">
        <f>SUM(V22,AX22)</f>
        <v>0</v>
      </c>
      <c r="CA22" s="121">
        <f>SUM(W22,AY22)</f>
        <v>119281</v>
      </c>
      <c r="CB22" s="121">
        <f>SUM(X22,AZ22)</f>
        <v>73513</v>
      </c>
      <c r="CC22" s="121">
        <f>SUM(Y22,BA22)</f>
        <v>38059</v>
      </c>
      <c r="CD22" s="121">
        <f>SUM(Z22,BB22)</f>
        <v>7709</v>
      </c>
      <c r="CE22" s="121">
        <f>SUM(AA22,BC22)</f>
        <v>0</v>
      </c>
      <c r="CF22" s="121">
        <f>SUM(AB22,BD22)</f>
        <v>15712</v>
      </c>
      <c r="CG22" s="121">
        <f>SUM(AC22,BE22)</f>
        <v>0</v>
      </c>
      <c r="CH22" s="121">
        <f>SUM(AD22,BF22)</f>
        <v>28536</v>
      </c>
      <c r="CI22" s="121">
        <f>SUM(AE22,BG22)</f>
        <v>375529</v>
      </c>
    </row>
    <row r="23" spans="1:87" s="136" customFormat="1" ht="13.5" customHeight="1" x14ac:dyDescent="0.15">
      <c r="A23" s="119" t="s">
        <v>43</v>
      </c>
      <c r="B23" s="120" t="s">
        <v>368</v>
      </c>
      <c r="C23" s="119" t="s">
        <v>369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306808</v>
      </c>
      <c r="M23" s="121">
        <f>+SUM(N23:Q23)</f>
        <v>10268</v>
      </c>
      <c r="N23" s="121">
        <v>10268</v>
      </c>
      <c r="O23" s="121">
        <v>0</v>
      </c>
      <c r="P23" s="121">
        <v>0</v>
      </c>
      <c r="Q23" s="121">
        <v>0</v>
      </c>
      <c r="R23" s="121">
        <f>+SUM(S23:U23)</f>
        <v>115492</v>
      </c>
      <c r="S23" s="121">
        <v>0</v>
      </c>
      <c r="T23" s="121">
        <v>115492</v>
      </c>
      <c r="U23" s="121">
        <v>0</v>
      </c>
      <c r="V23" s="121">
        <v>0</v>
      </c>
      <c r="W23" s="121">
        <f>+SUM(X23:AA23)</f>
        <v>181048</v>
      </c>
      <c r="X23" s="121">
        <v>69366</v>
      </c>
      <c r="Y23" s="121">
        <v>66877</v>
      </c>
      <c r="Z23" s="121">
        <v>12181</v>
      </c>
      <c r="AA23" s="121">
        <v>32624</v>
      </c>
      <c r="AB23" s="121">
        <v>0</v>
      </c>
      <c r="AC23" s="121">
        <v>0</v>
      </c>
      <c r="AD23" s="121">
        <v>15265</v>
      </c>
      <c r="AE23" s="121">
        <f>+SUM(D23,L23,AD23)</f>
        <v>322073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1765</v>
      </c>
      <c r="AO23" s="121">
        <f>+SUM(AP23:AS23)</f>
        <v>1765</v>
      </c>
      <c r="AP23" s="121">
        <v>1765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36106</v>
      </c>
      <c r="BE23" s="121">
        <v>0</v>
      </c>
      <c r="BF23" s="121">
        <v>12480</v>
      </c>
      <c r="BG23" s="121">
        <f>+SUM(BF23,AN23,AF23)</f>
        <v>14245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308573</v>
      </c>
      <c r="BQ23" s="121">
        <f>SUM(M23,AO23)</f>
        <v>12033</v>
      </c>
      <c r="BR23" s="121">
        <f>SUM(N23,AP23)</f>
        <v>12033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115492</v>
      </c>
      <c r="BW23" s="121">
        <f>SUM(S23,AU23)</f>
        <v>0</v>
      </c>
      <c r="BX23" s="121">
        <f>SUM(T23,AV23)</f>
        <v>115492</v>
      </c>
      <c r="BY23" s="121">
        <f>SUM(U23,AW23)</f>
        <v>0</v>
      </c>
      <c r="BZ23" s="121">
        <f>SUM(V23,AX23)</f>
        <v>0</v>
      </c>
      <c r="CA23" s="121">
        <f>SUM(W23,AY23)</f>
        <v>181048</v>
      </c>
      <c r="CB23" s="121">
        <f>SUM(X23,AZ23)</f>
        <v>69366</v>
      </c>
      <c r="CC23" s="121">
        <f>SUM(Y23,BA23)</f>
        <v>66877</v>
      </c>
      <c r="CD23" s="121">
        <f>SUM(Z23,BB23)</f>
        <v>12181</v>
      </c>
      <c r="CE23" s="121">
        <f>SUM(AA23,BC23)</f>
        <v>32624</v>
      </c>
      <c r="CF23" s="121">
        <f>SUM(AB23,BD23)</f>
        <v>36106</v>
      </c>
      <c r="CG23" s="121">
        <f>SUM(AC23,BE23)</f>
        <v>0</v>
      </c>
      <c r="CH23" s="121">
        <f>SUM(AD23,BF23)</f>
        <v>27745</v>
      </c>
      <c r="CI23" s="121">
        <f>SUM(AE23,BG23)</f>
        <v>336318</v>
      </c>
    </row>
    <row r="24" spans="1:87" s="136" customFormat="1" ht="13.5" customHeight="1" x14ac:dyDescent="0.15">
      <c r="A24" s="119" t="s">
        <v>43</v>
      </c>
      <c r="B24" s="120" t="s">
        <v>371</v>
      </c>
      <c r="C24" s="119" t="s">
        <v>372</v>
      </c>
      <c r="D24" s="121">
        <f>+SUM(E24,J24)</f>
        <v>21160</v>
      </c>
      <c r="E24" s="121">
        <f>+SUM(F24:I24)</f>
        <v>21160</v>
      </c>
      <c r="F24" s="121">
        <v>0</v>
      </c>
      <c r="G24" s="121">
        <v>21160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146990</v>
      </c>
      <c r="M24" s="121">
        <f>+SUM(N24:Q24)</f>
        <v>15307</v>
      </c>
      <c r="N24" s="121">
        <v>15307</v>
      </c>
      <c r="O24" s="121">
        <v>0</v>
      </c>
      <c r="P24" s="121">
        <v>0</v>
      </c>
      <c r="Q24" s="121">
        <v>0</v>
      </c>
      <c r="R24" s="121">
        <f>+SUM(S24:U24)</f>
        <v>19769</v>
      </c>
      <c r="S24" s="121">
        <v>14697</v>
      </c>
      <c r="T24" s="121">
        <v>1219</v>
      </c>
      <c r="U24" s="121">
        <v>3853</v>
      </c>
      <c r="V24" s="121">
        <v>0</v>
      </c>
      <c r="W24" s="121">
        <f>+SUM(X24:AA24)</f>
        <v>111914</v>
      </c>
      <c r="X24" s="121">
        <v>45441</v>
      </c>
      <c r="Y24" s="121">
        <v>54420</v>
      </c>
      <c r="Z24" s="121">
        <v>12053</v>
      </c>
      <c r="AA24" s="121">
        <v>0</v>
      </c>
      <c r="AB24" s="121">
        <v>0</v>
      </c>
      <c r="AC24" s="121">
        <v>0</v>
      </c>
      <c r="AD24" s="121">
        <v>2924</v>
      </c>
      <c r="AE24" s="121">
        <f>+SUM(D24,L24,AD24)</f>
        <v>171074</v>
      </c>
      <c r="AF24" s="121">
        <f>+SUM(AG24,AL24)</f>
        <v>6719</v>
      </c>
      <c r="AG24" s="121">
        <f>+SUM(AH24:AK24)</f>
        <v>6719</v>
      </c>
      <c r="AH24" s="121">
        <v>0</v>
      </c>
      <c r="AI24" s="121">
        <v>6719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22295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12853</v>
      </c>
      <c r="AU24" s="121">
        <v>9666</v>
      </c>
      <c r="AV24" s="121">
        <v>3187</v>
      </c>
      <c r="AW24" s="121">
        <v>0</v>
      </c>
      <c r="AX24" s="121">
        <v>0</v>
      </c>
      <c r="AY24" s="121">
        <f>+SUM(AZ24:BC24)</f>
        <v>9442</v>
      </c>
      <c r="AZ24" s="121">
        <v>9442</v>
      </c>
      <c r="BA24" s="121">
        <v>0</v>
      </c>
      <c r="BB24" s="121">
        <v>0</v>
      </c>
      <c r="BC24" s="121">
        <v>0</v>
      </c>
      <c r="BD24" s="121">
        <v>57256</v>
      </c>
      <c r="BE24" s="121">
        <v>0</v>
      </c>
      <c r="BF24" s="121">
        <v>0</v>
      </c>
      <c r="BG24" s="121">
        <f>+SUM(BF24,AN24,AF24)</f>
        <v>29014</v>
      </c>
      <c r="BH24" s="121">
        <f>SUM(D24,AF24)</f>
        <v>27879</v>
      </c>
      <c r="BI24" s="121">
        <f>SUM(E24,AG24)</f>
        <v>27879</v>
      </c>
      <c r="BJ24" s="121">
        <f>SUM(F24,AH24)</f>
        <v>0</v>
      </c>
      <c r="BK24" s="121">
        <f>SUM(G24,AI24)</f>
        <v>27879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169285</v>
      </c>
      <c r="BQ24" s="121">
        <f>SUM(M24,AO24)</f>
        <v>15307</v>
      </c>
      <c r="BR24" s="121">
        <f>SUM(N24,AP24)</f>
        <v>15307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32622</v>
      </c>
      <c r="BW24" s="121">
        <f>SUM(S24,AU24)</f>
        <v>24363</v>
      </c>
      <c r="BX24" s="121">
        <f>SUM(T24,AV24)</f>
        <v>4406</v>
      </c>
      <c r="BY24" s="121">
        <f>SUM(U24,AW24)</f>
        <v>3853</v>
      </c>
      <c r="BZ24" s="121">
        <f>SUM(V24,AX24)</f>
        <v>0</v>
      </c>
      <c r="CA24" s="121">
        <f>SUM(W24,AY24)</f>
        <v>121356</v>
      </c>
      <c r="CB24" s="121">
        <f>SUM(X24,AZ24)</f>
        <v>54883</v>
      </c>
      <c r="CC24" s="121">
        <f>SUM(Y24,BA24)</f>
        <v>54420</v>
      </c>
      <c r="CD24" s="121">
        <f>SUM(Z24,BB24)</f>
        <v>12053</v>
      </c>
      <c r="CE24" s="121">
        <f>SUM(AA24,BC24)</f>
        <v>0</v>
      </c>
      <c r="CF24" s="121">
        <f>SUM(AB24,BD24)</f>
        <v>57256</v>
      </c>
      <c r="CG24" s="121">
        <f>SUM(AC24,BE24)</f>
        <v>0</v>
      </c>
      <c r="CH24" s="121">
        <f>SUM(AD24,BF24)</f>
        <v>2924</v>
      </c>
      <c r="CI24" s="121">
        <f>SUM(AE24,BG24)</f>
        <v>200088</v>
      </c>
    </row>
    <row r="25" spans="1:87" s="136" customFormat="1" ht="13.5" customHeight="1" x14ac:dyDescent="0.15">
      <c r="A25" s="119" t="s">
        <v>43</v>
      </c>
      <c r="B25" s="120" t="s">
        <v>373</v>
      </c>
      <c r="C25" s="119" t="s">
        <v>374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17982</v>
      </c>
      <c r="M25" s="121">
        <f>+SUM(N25:Q25)</f>
        <v>14999</v>
      </c>
      <c r="N25" s="121">
        <v>0</v>
      </c>
      <c r="O25" s="121">
        <v>14999</v>
      </c>
      <c r="P25" s="121">
        <v>0</v>
      </c>
      <c r="Q25" s="121">
        <v>0</v>
      </c>
      <c r="R25" s="121">
        <f>+SUM(S25:U25)</f>
        <v>1663</v>
      </c>
      <c r="S25" s="121">
        <v>1663</v>
      </c>
      <c r="T25" s="121">
        <v>0</v>
      </c>
      <c r="U25" s="121">
        <v>0</v>
      </c>
      <c r="V25" s="121">
        <v>0</v>
      </c>
      <c r="W25" s="121">
        <f>+SUM(X25:AA25)</f>
        <v>1320</v>
      </c>
      <c r="X25" s="121">
        <v>448</v>
      </c>
      <c r="Y25" s="121">
        <v>25</v>
      </c>
      <c r="Z25" s="121">
        <v>847</v>
      </c>
      <c r="AA25" s="121">
        <v>0</v>
      </c>
      <c r="AB25" s="121">
        <v>31365</v>
      </c>
      <c r="AC25" s="121">
        <v>0</v>
      </c>
      <c r="AD25" s="121">
        <v>0</v>
      </c>
      <c r="AE25" s="121">
        <f>+SUM(D25,L25,AD25)</f>
        <v>17982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22679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17982</v>
      </c>
      <c r="BQ25" s="121">
        <f>SUM(M25,AO25)</f>
        <v>14999</v>
      </c>
      <c r="BR25" s="121">
        <f>SUM(N25,AP25)</f>
        <v>0</v>
      </c>
      <c r="BS25" s="121">
        <f>SUM(O25,AQ25)</f>
        <v>14999</v>
      </c>
      <c r="BT25" s="121">
        <f>SUM(P25,AR25)</f>
        <v>0</v>
      </c>
      <c r="BU25" s="121">
        <f>SUM(Q25,AS25)</f>
        <v>0</v>
      </c>
      <c r="BV25" s="121">
        <f>SUM(R25,AT25)</f>
        <v>1663</v>
      </c>
      <c r="BW25" s="121">
        <f>SUM(S25,AU25)</f>
        <v>1663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1320</v>
      </c>
      <c r="CB25" s="121">
        <f>SUM(X25,AZ25)</f>
        <v>448</v>
      </c>
      <c r="CC25" s="121">
        <f>SUM(Y25,BA25)</f>
        <v>25</v>
      </c>
      <c r="CD25" s="121">
        <f>SUM(Z25,BB25)</f>
        <v>847</v>
      </c>
      <c r="CE25" s="121">
        <f>SUM(AA25,BC25)</f>
        <v>0</v>
      </c>
      <c r="CF25" s="121">
        <f>SUM(AB25,BD25)</f>
        <v>54044</v>
      </c>
      <c r="CG25" s="121">
        <f>SUM(AC25,BE25)</f>
        <v>0</v>
      </c>
      <c r="CH25" s="121">
        <f>SUM(AD25,BF25)</f>
        <v>0</v>
      </c>
      <c r="CI25" s="121">
        <f>SUM(AE25,BG25)</f>
        <v>17982</v>
      </c>
    </row>
    <row r="26" spans="1:87" s="136" customFormat="1" ht="13.5" customHeight="1" x14ac:dyDescent="0.15">
      <c r="A26" s="119" t="s">
        <v>43</v>
      </c>
      <c r="B26" s="120" t="s">
        <v>375</v>
      </c>
      <c r="C26" s="119" t="s">
        <v>376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82243</v>
      </c>
      <c r="M26" s="121">
        <f>+SUM(N26:Q26)</f>
        <v>15640</v>
      </c>
      <c r="N26" s="121">
        <v>13242</v>
      </c>
      <c r="O26" s="121">
        <v>2398</v>
      </c>
      <c r="P26" s="121">
        <v>0</v>
      </c>
      <c r="Q26" s="121">
        <v>0</v>
      </c>
      <c r="R26" s="121">
        <f>+SUM(S26:U26)</f>
        <v>5062</v>
      </c>
      <c r="S26" s="121">
        <v>4934</v>
      </c>
      <c r="T26" s="121">
        <v>0</v>
      </c>
      <c r="U26" s="121">
        <v>128</v>
      </c>
      <c r="V26" s="121">
        <v>0</v>
      </c>
      <c r="W26" s="121">
        <f>+SUM(X26:AA26)</f>
        <v>60787</v>
      </c>
      <c r="X26" s="121">
        <v>58728</v>
      </c>
      <c r="Y26" s="121">
        <v>897</v>
      </c>
      <c r="Z26" s="121">
        <v>1162</v>
      </c>
      <c r="AA26" s="121">
        <v>0</v>
      </c>
      <c r="AB26" s="121">
        <v>56407</v>
      </c>
      <c r="AC26" s="121">
        <v>754</v>
      </c>
      <c r="AD26" s="121">
        <v>15779</v>
      </c>
      <c r="AE26" s="121">
        <f>+SUM(D26,L26,AD26)</f>
        <v>98022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79292</v>
      </c>
      <c r="AO26" s="121">
        <f>+SUM(AP26:AS26)</f>
        <v>8679</v>
      </c>
      <c r="AP26" s="121">
        <v>8679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70613</v>
      </c>
      <c r="AZ26" s="121">
        <v>70613</v>
      </c>
      <c r="BA26" s="121">
        <v>0</v>
      </c>
      <c r="BB26" s="121">
        <v>0</v>
      </c>
      <c r="BC26" s="121">
        <v>0</v>
      </c>
      <c r="BD26" s="121">
        <v>42968</v>
      </c>
      <c r="BE26" s="121">
        <v>0</v>
      </c>
      <c r="BF26" s="121">
        <v>43420</v>
      </c>
      <c r="BG26" s="121">
        <f>+SUM(BF26,AN26,AF26)</f>
        <v>122712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161535</v>
      </c>
      <c r="BQ26" s="121">
        <f>SUM(M26,AO26)</f>
        <v>24319</v>
      </c>
      <c r="BR26" s="121">
        <f>SUM(N26,AP26)</f>
        <v>21921</v>
      </c>
      <c r="BS26" s="121">
        <f>SUM(O26,AQ26)</f>
        <v>2398</v>
      </c>
      <c r="BT26" s="121">
        <f>SUM(P26,AR26)</f>
        <v>0</v>
      </c>
      <c r="BU26" s="121">
        <f>SUM(Q26,AS26)</f>
        <v>0</v>
      </c>
      <c r="BV26" s="121">
        <f>SUM(R26,AT26)</f>
        <v>5062</v>
      </c>
      <c r="BW26" s="121">
        <f>SUM(S26,AU26)</f>
        <v>4934</v>
      </c>
      <c r="BX26" s="121">
        <f>SUM(T26,AV26)</f>
        <v>0</v>
      </c>
      <c r="BY26" s="121">
        <f>SUM(U26,AW26)</f>
        <v>128</v>
      </c>
      <c r="BZ26" s="121">
        <f>SUM(V26,AX26)</f>
        <v>0</v>
      </c>
      <c r="CA26" s="121">
        <f>SUM(W26,AY26)</f>
        <v>131400</v>
      </c>
      <c r="CB26" s="121">
        <f>SUM(X26,AZ26)</f>
        <v>129341</v>
      </c>
      <c r="CC26" s="121">
        <f>SUM(Y26,BA26)</f>
        <v>897</v>
      </c>
      <c r="CD26" s="121">
        <f>SUM(Z26,BB26)</f>
        <v>1162</v>
      </c>
      <c r="CE26" s="121">
        <f>SUM(AA26,BC26)</f>
        <v>0</v>
      </c>
      <c r="CF26" s="121">
        <f>SUM(AB26,BD26)</f>
        <v>99375</v>
      </c>
      <c r="CG26" s="121">
        <f>SUM(AC26,BE26)</f>
        <v>754</v>
      </c>
      <c r="CH26" s="121">
        <f>SUM(AD26,BF26)</f>
        <v>59199</v>
      </c>
      <c r="CI26" s="121">
        <f>SUM(AE26,BG26)</f>
        <v>220734</v>
      </c>
    </row>
    <row r="27" spans="1:87" s="136" customFormat="1" ht="13.5" customHeight="1" x14ac:dyDescent="0.15">
      <c r="A27" s="119" t="s">
        <v>43</v>
      </c>
      <c r="B27" s="120" t="s">
        <v>377</v>
      </c>
      <c r="C27" s="119" t="s">
        <v>378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159626</v>
      </c>
      <c r="M27" s="121">
        <f>+SUM(N27:Q27)</f>
        <v>37185</v>
      </c>
      <c r="N27" s="121">
        <v>37185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8000</v>
      </c>
      <c r="W27" s="121">
        <f>+SUM(X27:AA27)</f>
        <v>114441</v>
      </c>
      <c r="X27" s="121">
        <v>99000</v>
      </c>
      <c r="Y27" s="121">
        <v>3309</v>
      </c>
      <c r="Z27" s="121">
        <v>10153</v>
      </c>
      <c r="AA27" s="121">
        <v>1979</v>
      </c>
      <c r="AB27" s="121">
        <v>112325</v>
      </c>
      <c r="AC27" s="121">
        <v>0</v>
      </c>
      <c r="AD27" s="121">
        <v>0</v>
      </c>
      <c r="AE27" s="121">
        <f>+SUM(D27,L27,AD27)</f>
        <v>159626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29407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29407</v>
      </c>
      <c r="AU27" s="121">
        <v>29407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71370</v>
      </c>
      <c r="BE27" s="121">
        <v>0</v>
      </c>
      <c r="BF27" s="121">
        <v>0</v>
      </c>
      <c r="BG27" s="121">
        <f>+SUM(BF27,AN27,AF27)</f>
        <v>29407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189033</v>
      </c>
      <c r="BQ27" s="121">
        <f>SUM(M27,AO27)</f>
        <v>37185</v>
      </c>
      <c r="BR27" s="121">
        <f>SUM(N27,AP27)</f>
        <v>37185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29407</v>
      </c>
      <c r="BW27" s="121">
        <f>SUM(S27,AU27)</f>
        <v>29407</v>
      </c>
      <c r="BX27" s="121">
        <f>SUM(T27,AV27)</f>
        <v>0</v>
      </c>
      <c r="BY27" s="121">
        <f>SUM(U27,AW27)</f>
        <v>0</v>
      </c>
      <c r="BZ27" s="121">
        <f>SUM(V27,AX27)</f>
        <v>8000</v>
      </c>
      <c r="CA27" s="121">
        <f>SUM(W27,AY27)</f>
        <v>114441</v>
      </c>
      <c r="CB27" s="121">
        <f>SUM(X27,AZ27)</f>
        <v>99000</v>
      </c>
      <c r="CC27" s="121">
        <f>SUM(Y27,BA27)</f>
        <v>3309</v>
      </c>
      <c r="CD27" s="121">
        <f>SUM(Z27,BB27)</f>
        <v>10153</v>
      </c>
      <c r="CE27" s="121">
        <f>SUM(AA27,BC27)</f>
        <v>1979</v>
      </c>
      <c r="CF27" s="121">
        <f>SUM(AB27,BD27)</f>
        <v>183695</v>
      </c>
      <c r="CG27" s="121">
        <f>SUM(AC27,BE27)</f>
        <v>0</v>
      </c>
      <c r="CH27" s="121">
        <f>SUM(AD27,BF27)</f>
        <v>0</v>
      </c>
      <c r="CI27" s="121">
        <f>SUM(AE27,BG27)</f>
        <v>189033</v>
      </c>
    </row>
    <row r="28" spans="1:87" s="136" customFormat="1" ht="13.5" customHeight="1" x14ac:dyDescent="0.15">
      <c r="A28" s="119" t="s">
        <v>43</v>
      </c>
      <c r="B28" s="120" t="s">
        <v>327</v>
      </c>
      <c r="C28" s="119" t="s">
        <v>328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/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/>
      <c r="AC28" s="121">
        <v>0</v>
      </c>
      <c r="AD28" s="121">
        <v>0</v>
      </c>
      <c r="AE28" s="121">
        <f>+SUM(D28,L28,AD28)</f>
        <v>0</v>
      </c>
      <c r="AF28" s="121">
        <f>+SUM(AG28,AL28)</f>
        <v>378857</v>
      </c>
      <c r="AG28" s="121">
        <f>+SUM(AH28:AK28)</f>
        <v>378857</v>
      </c>
      <c r="AH28" s="121">
        <v>0</v>
      </c>
      <c r="AI28" s="121">
        <v>378857</v>
      </c>
      <c r="AJ28" s="121">
        <v>0</v>
      </c>
      <c r="AK28" s="121">
        <v>0</v>
      </c>
      <c r="AL28" s="121">
        <v>0</v>
      </c>
      <c r="AM28" s="121"/>
      <c r="AN28" s="121">
        <f>+SUM(AO28,AT28,AX28,AY28,BE28)</f>
        <v>412732</v>
      </c>
      <c r="AO28" s="121">
        <f>+SUM(AP28:AS28)</f>
        <v>84466</v>
      </c>
      <c r="AP28" s="121">
        <v>84466</v>
      </c>
      <c r="AQ28" s="121">
        <v>0</v>
      </c>
      <c r="AR28" s="121">
        <v>0</v>
      </c>
      <c r="AS28" s="121">
        <v>0</v>
      </c>
      <c r="AT28" s="121">
        <f>+SUM(AU28:AW28)</f>
        <v>230225</v>
      </c>
      <c r="AU28" s="121">
        <v>0</v>
      </c>
      <c r="AV28" s="121">
        <v>230225</v>
      </c>
      <c r="AW28" s="121">
        <v>0</v>
      </c>
      <c r="AX28" s="121">
        <v>0</v>
      </c>
      <c r="AY28" s="121">
        <f>+SUM(AZ28:BC28)</f>
        <v>98041</v>
      </c>
      <c r="AZ28" s="121">
        <v>8086</v>
      </c>
      <c r="BA28" s="121">
        <v>89487</v>
      </c>
      <c r="BB28" s="121">
        <v>0</v>
      </c>
      <c r="BC28" s="121">
        <v>468</v>
      </c>
      <c r="BD28" s="121"/>
      <c r="BE28" s="121">
        <v>0</v>
      </c>
      <c r="BF28" s="121">
        <v>48</v>
      </c>
      <c r="BG28" s="121">
        <f>+SUM(BF28,AN28,AF28)</f>
        <v>791637</v>
      </c>
      <c r="BH28" s="121">
        <f>SUM(D28,AF28)</f>
        <v>378857</v>
      </c>
      <c r="BI28" s="121">
        <f>SUM(E28,AG28)</f>
        <v>378857</v>
      </c>
      <c r="BJ28" s="121">
        <f>SUM(F28,AH28)</f>
        <v>0</v>
      </c>
      <c r="BK28" s="121">
        <f>SUM(G28,AI28)</f>
        <v>378857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412732</v>
      </c>
      <c r="BQ28" s="121">
        <f>SUM(M28,AO28)</f>
        <v>84466</v>
      </c>
      <c r="BR28" s="121">
        <f>SUM(N28,AP28)</f>
        <v>84466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230225</v>
      </c>
      <c r="BW28" s="121">
        <f>SUM(S28,AU28)</f>
        <v>0</v>
      </c>
      <c r="BX28" s="121">
        <f>SUM(T28,AV28)</f>
        <v>230225</v>
      </c>
      <c r="BY28" s="121">
        <f>SUM(U28,AW28)</f>
        <v>0</v>
      </c>
      <c r="BZ28" s="121">
        <f>SUM(V28,AX28)</f>
        <v>0</v>
      </c>
      <c r="CA28" s="121">
        <f>SUM(W28,AY28)</f>
        <v>98041</v>
      </c>
      <c r="CB28" s="121">
        <f>SUM(X28,AZ28)</f>
        <v>8086</v>
      </c>
      <c r="CC28" s="121">
        <f>SUM(Y28,BA28)</f>
        <v>89487</v>
      </c>
      <c r="CD28" s="121">
        <f>SUM(Z28,BB28)</f>
        <v>0</v>
      </c>
      <c r="CE28" s="121">
        <f>SUM(AA28,BC28)</f>
        <v>468</v>
      </c>
      <c r="CF28" s="121">
        <f>SUM(AB28,BD28)</f>
        <v>0</v>
      </c>
      <c r="CG28" s="121">
        <f>SUM(AC28,BE28)</f>
        <v>0</v>
      </c>
      <c r="CH28" s="121">
        <f>SUM(AD28,BF28)</f>
        <v>48</v>
      </c>
      <c r="CI28" s="121">
        <f>SUM(AE28,BG28)</f>
        <v>791637</v>
      </c>
    </row>
    <row r="29" spans="1:87" s="136" customFormat="1" ht="13.5" customHeight="1" x14ac:dyDescent="0.15">
      <c r="A29" s="119" t="s">
        <v>43</v>
      </c>
      <c r="B29" s="120" t="s">
        <v>351</v>
      </c>
      <c r="C29" s="119" t="s">
        <v>352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/>
      <c r="L29" s="121">
        <f>+SUM(M29,R29,V29,W29,AC29)</f>
        <v>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/>
      <c r="AC29" s="121">
        <v>0</v>
      </c>
      <c r="AD29" s="121">
        <v>0</v>
      </c>
      <c r="AE29" s="121">
        <f>+SUM(D29,L29,AD29)</f>
        <v>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/>
      <c r="AN29" s="121">
        <f>+SUM(AO29,AT29,AX29,AY29,BE29)</f>
        <v>155553</v>
      </c>
      <c r="AO29" s="121">
        <f>+SUM(AP29:AS29)</f>
        <v>76600</v>
      </c>
      <c r="AP29" s="121">
        <v>76600</v>
      </c>
      <c r="AQ29" s="121">
        <v>0</v>
      </c>
      <c r="AR29" s="121">
        <v>0</v>
      </c>
      <c r="AS29" s="121">
        <v>0</v>
      </c>
      <c r="AT29" s="121">
        <f>+SUM(AU29:AW29)</f>
        <v>73894</v>
      </c>
      <c r="AU29" s="121">
        <v>0</v>
      </c>
      <c r="AV29" s="121">
        <v>73894</v>
      </c>
      <c r="AW29" s="121">
        <v>0</v>
      </c>
      <c r="AX29" s="121">
        <v>0</v>
      </c>
      <c r="AY29" s="121">
        <f>+SUM(AZ29:BC29)</f>
        <v>5059</v>
      </c>
      <c r="AZ29" s="121">
        <v>0</v>
      </c>
      <c r="BA29" s="121">
        <v>3138</v>
      </c>
      <c r="BB29" s="121">
        <v>1921</v>
      </c>
      <c r="BC29" s="121">
        <v>0</v>
      </c>
      <c r="BD29" s="121"/>
      <c r="BE29" s="121">
        <v>0</v>
      </c>
      <c r="BF29" s="121">
        <v>0</v>
      </c>
      <c r="BG29" s="121">
        <f>+SUM(BF29,AN29,AF29)</f>
        <v>155553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155553</v>
      </c>
      <c r="BQ29" s="121">
        <f>SUM(M29,AO29)</f>
        <v>76600</v>
      </c>
      <c r="BR29" s="121">
        <f>SUM(N29,AP29)</f>
        <v>76600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73894</v>
      </c>
      <c r="BW29" s="121">
        <f>SUM(S29,AU29)</f>
        <v>0</v>
      </c>
      <c r="BX29" s="121">
        <f>SUM(T29,AV29)</f>
        <v>73894</v>
      </c>
      <c r="BY29" s="121">
        <f>SUM(U29,AW29)</f>
        <v>0</v>
      </c>
      <c r="BZ29" s="121">
        <f>SUM(V29,AX29)</f>
        <v>0</v>
      </c>
      <c r="CA29" s="121">
        <f>SUM(W29,AY29)</f>
        <v>5059</v>
      </c>
      <c r="CB29" s="121">
        <f>SUM(X29,AZ29)</f>
        <v>0</v>
      </c>
      <c r="CC29" s="121">
        <f>SUM(Y29,BA29)</f>
        <v>3138</v>
      </c>
      <c r="CD29" s="121">
        <f>SUM(Z29,BB29)</f>
        <v>1921</v>
      </c>
      <c r="CE29" s="121">
        <f>SUM(AA29,BC29)</f>
        <v>0</v>
      </c>
      <c r="CF29" s="121">
        <f>SUM(AB29,BD29)</f>
        <v>0</v>
      </c>
      <c r="CG29" s="121">
        <f>SUM(AC29,BE29)</f>
        <v>0</v>
      </c>
      <c r="CH29" s="121">
        <f>SUM(AD29,BF29)</f>
        <v>0</v>
      </c>
      <c r="CI29" s="121">
        <f>SUM(AE29,BG29)</f>
        <v>155553</v>
      </c>
    </row>
    <row r="30" spans="1:87" s="136" customFormat="1" ht="13.5" customHeight="1" x14ac:dyDescent="0.15">
      <c r="A30" s="119" t="s">
        <v>43</v>
      </c>
      <c r="B30" s="120" t="s">
        <v>345</v>
      </c>
      <c r="C30" s="119" t="s">
        <v>353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/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/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/>
      <c r="AN30" s="121">
        <f>+SUM(AO30,AT30,AX30,AY30,BE30)</f>
        <v>141285</v>
      </c>
      <c r="AO30" s="121">
        <f>+SUM(AP30:AS30)</f>
        <v>48067</v>
      </c>
      <c r="AP30" s="121">
        <v>26850</v>
      </c>
      <c r="AQ30" s="121">
        <v>0</v>
      </c>
      <c r="AR30" s="121">
        <v>21217</v>
      </c>
      <c r="AS30" s="121">
        <v>0</v>
      </c>
      <c r="AT30" s="121">
        <f>+SUM(AU30:AW30)</f>
        <v>91706</v>
      </c>
      <c r="AU30" s="121">
        <v>0</v>
      </c>
      <c r="AV30" s="121">
        <v>91706</v>
      </c>
      <c r="AW30" s="121">
        <v>0</v>
      </c>
      <c r="AX30" s="121">
        <v>0</v>
      </c>
      <c r="AY30" s="121">
        <f>+SUM(AZ30:BC30)</f>
        <v>1512</v>
      </c>
      <c r="AZ30" s="121">
        <v>66</v>
      </c>
      <c r="BA30" s="121">
        <v>0</v>
      </c>
      <c r="BB30" s="121">
        <v>1446</v>
      </c>
      <c r="BC30" s="121">
        <v>0</v>
      </c>
      <c r="BD30" s="121"/>
      <c r="BE30" s="121">
        <v>0</v>
      </c>
      <c r="BF30" s="121">
        <v>30258</v>
      </c>
      <c r="BG30" s="121">
        <f>+SUM(BF30,AN30,AF30)</f>
        <v>171543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141285</v>
      </c>
      <c r="BQ30" s="121">
        <f>SUM(M30,AO30)</f>
        <v>48067</v>
      </c>
      <c r="BR30" s="121">
        <f>SUM(N30,AP30)</f>
        <v>26850</v>
      </c>
      <c r="BS30" s="121">
        <f>SUM(O30,AQ30)</f>
        <v>0</v>
      </c>
      <c r="BT30" s="121">
        <f>SUM(P30,AR30)</f>
        <v>21217</v>
      </c>
      <c r="BU30" s="121">
        <f>SUM(Q30,AS30)</f>
        <v>0</v>
      </c>
      <c r="BV30" s="121">
        <f>SUM(R30,AT30)</f>
        <v>91706</v>
      </c>
      <c r="BW30" s="121">
        <f>SUM(S30,AU30)</f>
        <v>0</v>
      </c>
      <c r="BX30" s="121">
        <f>SUM(T30,AV30)</f>
        <v>91706</v>
      </c>
      <c r="BY30" s="121">
        <f>SUM(U30,AW30)</f>
        <v>0</v>
      </c>
      <c r="BZ30" s="121">
        <f>SUM(V30,AX30)</f>
        <v>0</v>
      </c>
      <c r="CA30" s="121">
        <f>SUM(W30,AY30)</f>
        <v>1512</v>
      </c>
      <c r="CB30" s="121">
        <f>SUM(X30,AZ30)</f>
        <v>66</v>
      </c>
      <c r="CC30" s="121">
        <f>SUM(Y30,BA30)</f>
        <v>0</v>
      </c>
      <c r="CD30" s="121">
        <f>SUM(Z30,BB30)</f>
        <v>1446</v>
      </c>
      <c r="CE30" s="121">
        <f>SUM(AA30,BC30)</f>
        <v>0</v>
      </c>
      <c r="CF30" s="121">
        <f>SUM(AB30,BD30)</f>
        <v>0</v>
      </c>
      <c r="CG30" s="121">
        <f>SUM(AC30,BE30)</f>
        <v>0</v>
      </c>
      <c r="CH30" s="121">
        <f>SUM(AD30,BF30)</f>
        <v>30258</v>
      </c>
      <c r="CI30" s="121">
        <f>SUM(AE30,BG30)</f>
        <v>171543</v>
      </c>
    </row>
    <row r="31" spans="1:87" s="136" customFormat="1" ht="13.5" customHeight="1" x14ac:dyDescent="0.15">
      <c r="A31" s="119" t="s">
        <v>43</v>
      </c>
      <c r="B31" s="120" t="s">
        <v>337</v>
      </c>
      <c r="C31" s="119" t="s">
        <v>338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/>
      <c r="L31" s="121">
        <f>+SUM(M31,R31,V31,W31,AC31)</f>
        <v>0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/>
      <c r="AC31" s="121">
        <v>0</v>
      </c>
      <c r="AD31" s="121">
        <v>0</v>
      </c>
      <c r="AE31" s="121">
        <f>+SUM(D31,L31,AD31)</f>
        <v>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/>
      <c r="AN31" s="121">
        <f>+SUM(AO31,AT31,AX31,AY31,BE31)</f>
        <v>132298</v>
      </c>
      <c r="AO31" s="121">
        <f>+SUM(AP31:AS31)</f>
        <v>5639</v>
      </c>
      <c r="AP31" s="121">
        <v>5639</v>
      </c>
      <c r="AQ31" s="121">
        <v>0</v>
      </c>
      <c r="AR31" s="121">
        <v>0</v>
      </c>
      <c r="AS31" s="121">
        <v>0</v>
      </c>
      <c r="AT31" s="121">
        <f>+SUM(AU31:AW31)</f>
        <v>98704</v>
      </c>
      <c r="AU31" s="121">
        <v>0</v>
      </c>
      <c r="AV31" s="121">
        <v>98704</v>
      </c>
      <c r="AW31" s="121">
        <v>0</v>
      </c>
      <c r="AX31" s="121">
        <v>0</v>
      </c>
      <c r="AY31" s="121">
        <f>+SUM(AZ31:BC31)</f>
        <v>27955</v>
      </c>
      <c r="AZ31" s="121">
        <v>0</v>
      </c>
      <c r="BA31" s="121">
        <v>0</v>
      </c>
      <c r="BB31" s="121">
        <v>607</v>
      </c>
      <c r="BC31" s="121">
        <v>27348</v>
      </c>
      <c r="BD31" s="121"/>
      <c r="BE31" s="121">
        <v>0</v>
      </c>
      <c r="BF31" s="121">
        <v>15240</v>
      </c>
      <c r="BG31" s="121">
        <f>+SUM(BF31,AN31,AF31)</f>
        <v>147538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132298</v>
      </c>
      <c r="BQ31" s="121">
        <f>SUM(M31,AO31)</f>
        <v>5639</v>
      </c>
      <c r="BR31" s="121">
        <f>SUM(N31,AP31)</f>
        <v>5639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98704</v>
      </c>
      <c r="BW31" s="121">
        <f>SUM(S31,AU31)</f>
        <v>0</v>
      </c>
      <c r="BX31" s="121">
        <f>SUM(T31,AV31)</f>
        <v>98704</v>
      </c>
      <c r="BY31" s="121">
        <f>SUM(U31,AW31)</f>
        <v>0</v>
      </c>
      <c r="BZ31" s="121">
        <f>SUM(V31,AX31)</f>
        <v>0</v>
      </c>
      <c r="CA31" s="121">
        <f>SUM(W31,AY31)</f>
        <v>27955</v>
      </c>
      <c r="CB31" s="121">
        <f>SUM(X31,AZ31)</f>
        <v>0</v>
      </c>
      <c r="CC31" s="121">
        <f>SUM(Y31,BA31)</f>
        <v>0</v>
      </c>
      <c r="CD31" s="121">
        <f>SUM(Z31,BB31)</f>
        <v>607</v>
      </c>
      <c r="CE31" s="121">
        <f>SUM(AA31,BC31)</f>
        <v>27348</v>
      </c>
      <c r="CF31" s="121">
        <f>SUM(AB31,BD31)</f>
        <v>0</v>
      </c>
      <c r="CG31" s="121">
        <f>SUM(AC31,BE31)</f>
        <v>0</v>
      </c>
      <c r="CH31" s="121">
        <f>SUM(AD31,BF31)</f>
        <v>15240</v>
      </c>
      <c r="CI31" s="121">
        <f>SUM(AE31,BG31)</f>
        <v>147538</v>
      </c>
    </row>
    <row r="32" spans="1:87" s="136" customFormat="1" ht="13.5" customHeight="1" x14ac:dyDescent="0.15">
      <c r="A32" s="119" t="s">
        <v>43</v>
      </c>
      <c r="B32" s="120" t="s">
        <v>349</v>
      </c>
      <c r="C32" s="119" t="s">
        <v>350</v>
      </c>
      <c r="D32" s="121">
        <f>+SUM(E32,J32)</f>
        <v>374734</v>
      </c>
      <c r="E32" s="121">
        <f>+SUM(F32:I32)</f>
        <v>374734</v>
      </c>
      <c r="F32" s="121">
        <v>0</v>
      </c>
      <c r="G32" s="121">
        <v>374734</v>
      </c>
      <c r="H32" s="121">
        <v>0</v>
      </c>
      <c r="I32" s="121">
        <v>0</v>
      </c>
      <c r="J32" s="121">
        <v>0</v>
      </c>
      <c r="K32" s="121"/>
      <c r="L32" s="121">
        <f>+SUM(M32,R32,V32,W32,AC32)</f>
        <v>278337</v>
      </c>
      <c r="M32" s="121">
        <f>+SUM(N32:Q32)</f>
        <v>54415</v>
      </c>
      <c r="N32" s="121">
        <v>17281</v>
      </c>
      <c r="O32" s="121">
        <v>0</v>
      </c>
      <c r="P32" s="121">
        <v>37134</v>
      </c>
      <c r="Q32" s="121">
        <v>0</v>
      </c>
      <c r="R32" s="121">
        <f>+SUM(S32:U32)</f>
        <v>102713</v>
      </c>
      <c r="S32" s="121">
        <v>0</v>
      </c>
      <c r="T32" s="121">
        <v>102713</v>
      </c>
      <c r="U32" s="121">
        <v>0</v>
      </c>
      <c r="V32" s="121">
        <v>0</v>
      </c>
      <c r="W32" s="121">
        <f>+SUM(X32:AA32)</f>
        <v>121209</v>
      </c>
      <c r="X32" s="121">
        <v>0</v>
      </c>
      <c r="Y32" s="121">
        <v>121209</v>
      </c>
      <c r="Z32" s="121">
        <v>0</v>
      </c>
      <c r="AA32" s="121">
        <v>0</v>
      </c>
      <c r="AB32" s="121"/>
      <c r="AC32" s="121">
        <v>0</v>
      </c>
      <c r="AD32" s="121">
        <v>1646</v>
      </c>
      <c r="AE32" s="121">
        <f>+SUM(D32,L32,AD32)</f>
        <v>654717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/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/>
      <c r="BE32" s="121">
        <v>0</v>
      </c>
      <c r="BF32" s="121">
        <v>0</v>
      </c>
      <c r="BG32" s="121">
        <f>+SUM(BF32,AN32,AF32)</f>
        <v>0</v>
      </c>
      <c r="BH32" s="121">
        <f>SUM(D32,AF32)</f>
        <v>374734</v>
      </c>
      <c r="BI32" s="121">
        <f>SUM(E32,AG32)</f>
        <v>374734</v>
      </c>
      <c r="BJ32" s="121">
        <f>SUM(F32,AH32)</f>
        <v>0</v>
      </c>
      <c r="BK32" s="121">
        <f>SUM(G32,AI32)</f>
        <v>374734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278337</v>
      </c>
      <c r="BQ32" s="121">
        <f>SUM(M32,AO32)</f>
        <v>54415</v>
      </c>
      <c r="BR32" s="121">
        <f>SUM(N32,AP32)</f>
        <v>17281</v>
      </c>
      <c r="BS32" s="121">
        <f>SUM(O32,AQ32)</f>
        <v>0</v>
      </c>
      <c r="BT32" s="121">
        <f>SUM(P32,AR32)</f>
        <v>37134</v>
      </c>
      <c r="BU32" s="121">
        <f>SUM(Q32,AS32)</f>
        <v>0</v>
      </c>
      <c r="BV32" s="121">
        <f>SUM(R32,AT32)</f>
        <v>102713</v>
      </c>
      <c r="BW32" s="121">
        <f>SUM(S32,AU32)</f>
        <v>0</v>
      </c>
      <c r="BX32" s="121">
        <f>SUM(T32,AV32)</f>
        <v>102713</v>
      </c>
      <c r="BY32" s="121">
        <f>SUM(U32,AW32)</f>
        <v>0</v>
      </c>
      <c r="BZ32" s="121">
        <f>SUM(V32,AX32)</f>
        <v>0</v>
      </c>
      <c r="CA32" s="121">
        <f>SUM(W32,AY32)</f>
        <v>121209</v>
      </c>
      <c r="CB32" s="121">
        <f>SUM(X32,AZ32)</f>
        <v>0</v>
      </c>
      <c r="CC32" s="121">
        <f>SUM(Y32,BA32)</f>
        <v>121209</v>
      </c>
      <c r="CD32" s="121">
        <f>SUM(Z32,BB32)</f>
        <v>0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1646</v>
      </c>
      <c r="CI32" s="121">
        <f>SUM(AE32,BG32)</f>
        <v>654717</v>
      </c>
    </row>
    <row r="33" spans="1:87" s="136" customFormat="1" ht="13.5" customHeight="1" x14ac:dyDescent="0.15">
      <c r="A33" s="119" t="s">
        <v>43</v>
      </c>
      <c r="B33" s="120" t="s">
        <v>333</v>
      </c>
      <c r="C33" s="119" t="s">
        <v>334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/>
      <c r="L33" s="121">
        <f>+SUM(M33,R33,V33,W33,AC33)</f>
        <v>789959</v>
      </c>
      <c r="M33" s="121">
        <f>+SUM(N33:Q33)</f>
        <v>17170</v>
      </c>
      <c r="N33" s="121">
        <v>17170</v>
      </c>
      <c r="O33" s="121">
        <v>0</v>
      </c>
      <c r="P33" s="121">
        <v>0</v>
      </c>
      <c r="Q33" s="121">
        <v>0</v>
      </c>
      <c r="R33" s="121">
        <f>+SUM(S33:U33)</f>
        <v>14917</v>
      </c>
      <c r="S33" s="121">
        <v>0</v>
      </c>
      <c r="T33" s="121">
        <v>14917</v>
      </c>
      <c r="U33" s="121">
        <v>0</v>
      </c>
      <c r="V33" s="121">
        <v>0</v>
      </c>
      <c r="W33" s="121">
        <f>+SUM(X33:AA33)</f>
        <v>757872</v>
      </c>
      <c r="X33" s="121">
        <v>0</v>
      </c>
      <c r="Y33" s="121">
        <v>717888</v>
      </c>
      <c r="Z33" s="121">
        <v>36040</v>
      </c>
      <c r="AA33" s="121">
        <v>3944</v>
      </c>
      <c r="AB33" s="121"/>
      <c r="AC33" s="121">
        <v>0</v>
      </c>
      <c r="AD33" s="121">
        <v>5489</v>
      </c>
      <c r="AE33" s="121">
        <f>+SUM(D33,L33,AD33)</f>
        <v>795448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/>
      <c r="AN33" s="121">
        <f>+SUM(AO33,AT33,AX33,AY33,BE33)</f>
        <v>275873</v>
      </c>
      <c r="AO33" s="121">
        <f>+SUM(AP33:AS33)</f>
        <v>20063</v>
      </c>
      <c r="AP33" s="121">
        <v>20063</v>
      </c>
      <c r="AQ33" s="121">
        <v>0</v>
      </c>
      <c r="AR33" s="121">
        <v>0</v>
      </c>
      <c r="AS33" s="121">
        <v>0</v>
      </c>
      <c r="AT33" s="121">
        <f>+SUM(AU33:AW33)</f>
        <v>60946</v>
      </c>
      <c r="AU33" s="121">
        <v>0</v>
      </c>
      <c r="AV33" s="121">
        <v>60946</v>
      </c>
      <c r="AW33" s="121">
        <v>0</v>
      </c>
      <c r="AX33" s="121">
        <v>0</v>
      </c>
      <c r="AY33" s="121">
        <f>+SUM(AZ33:BC33)</f>
        <v>194864</v>
      </c>
      <c r="AZ33" s="121">
        <v>0</v>
      </c>
      <c r="BA33" s="121">
        <v>194102</v>
      </c>
      <c r="BB33" s="121">
        <v>0</v>
      </c>
      <c r="BC33" s="121">
        <v>762</v>
      </c>
      <c r="BD33" s="121"/>
      <c r="BE33" s="121">
        <v>0</v>
      </c>
      <c r="BF33" s="121">
        <v>26868</v>
      </c>
      <c r="BG33" s="121">
        <f>+SUM(BF33,AN33,AF33)</f>
        <v>302741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1065832</v>
      </c>
      <c r="BQ33" s="121">
        <f>SUM(M33,AO33)</f>
        <v>37233</v>
      </c>
      <c r="BR33" s="121">
        <f>SUM(N33,AP33)</f>
        <v>37233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75863</v>
      </c>
      <c r="BW33" s="121">
        <f>SUM(S33,AU33)</f>
        <v>0</v>
      </c>
      <c r="BX33" s="121">
        <f>SUM(T33,AV33)</f>
        <v>75863</v>
      </c>
      <c r="BY33" s="121">
        <f>SUM(U33,AW33)</f>
        <v>0</v>
      </c>
      <c r="BZ33" s="121">
        <f>SUM(V33,AX33)</f>
        <v>0</v>
      </c>
      <c r="CA33" s="121">
        <f>SUM(W33,AY33)</f>
        <v>952736</v>
      </c>
      <c r="CB33" s="121">
        <f>SUM(X33,AZ33)</f>
        <v>0</v>
      </c>
      <c r="CC33" s="121">
        <f>SUM(Y33,BA33)</f>
        <v>911990</v>
      </c>
      <c r="CD33" s="121">
        <f>SUM(Z33,BB33)</f>
        <v>36040</v>
      </c>
      <c r="CE33" s="121">
        <f>SUM(AA33,BC33)</f>
        <v>4706</v>
      </c>
      <c r="CF33" s="121">
        <f>SUM(AB33,BD33)</f>
        <v>0</v>
      </c>
      <c r="CG33" s="121">
        <f>SUM(AC33,BE33)</f>
        <v>0</v>
      </c>
      <c r="CH33" s="121">
        <f>SUM(AD33,BF33)</f>
        <v>32357</v>
      </c>
      <c r="CI33" s="121">
        <f>SUM(AE33,BG33)</f>
        <v>1098189</v>
      </c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3">
    <sortCondition ref="A8:A33"/>
    <sortCondition ref="B8:B33"/>
    <sortCondition ref="C8:C3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32" man="1"/>
    <brk id="67" min="1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愛媛県</v>
      </c>
      <c r="B7" s="139" t="str">
        <f>'廃棄物事業経費（市町村）'!B7</f>
        <v>38000</v>
      </c>
      <c r="C7" s="138" t="s">
        <v>279</v>
      </c>
      <c r="D7" s="140">
        <f>SUM(L7,T7,AB7,AJ7,AR7,AZ7)</f>
        <v>1502</v>
      </c>
      <c r="E7" s="140">
        <f>SUM(M7,U7,AC7,AK7,AS7,BA7)</f>
        <v>940142</v>
      </c>
      <c r="F7" s="140">
        <f>SUM(D7:E7)</f>
        <v>941644</v>
      </c>
      <c r="G7" s="140">
        <f>SUM(O7,W7,AE7,AM7,AU7,BC7)</f>
        <v>428857</v>
      </c>
      <c r="H7" s="140">
        <f>SUM(P7,X7,AF7,AN7,AV7,BD7)</f>
        <v>977544</v>
      </c>
      <c r="I7" s="140">
        <f>SUM(G7:H7)</f>
        <v>1406401</v>
      </c>
      <c r="J7" s="141">
        <f>COUNTIF(J$8:J$207,"&lt;&gt;")</f>
        <v>13</v>
      </c>
      <c r="K7" s="141">
        <f>COUNTIF(K$8:K$207,"&lt;&gt;")</f>
        <v>13</v>
      </c>
      <c r="L7" s="140">
        <f>SUM(L$8:L$207)</f>
        <v>1502</v>
      </c>
      <c r="M7" s="140">
        <f>SUM(M$8:M$207)</f>
        <v>940142</v>
      </c>
      <c r="N7" s="140">
        <f>IF(AND(L7&lt;&gt;"",M7&lt;&gt;""),SUM(L7:M7),"")</f>
        <v>941644</v>
      </c>
      <c r="O7" s="140">
        <f>SUM(O$8:O$207)</f>
        <v>428857</v>
      </c>
      <c r="P7" s="140">
        <f>SUM(P$8:P$207)</f>
        <v>822498</v>
      </c>
      <c r="Q7" s="140">
        <f>IF(AND(O7&lt;&gt;"",P7&lt;&gt;""),SUM(O7:P7),"")</f>
        <v>1251355</v>
      </c>
      <c r="R7" s="141">
        <f>COUNTIF(R$8:R$207,"&lt;&gt;")</f>
        <v>3</v>
      </c>
      <c r="S7" s="141">
        <f>COUNTIF(S$8:S$207,"&lt;&gt;")</f>
        <v>3</v>
      </c>
      <c r="T7" s="140">
        <f>SUM(T$8:T$207)</f>
        <v>0</v>
      </c>
      <c r="U7" s="140">
        <f>SUM(U$8:U$207)</f>
        <v>0</v>
      </c>
      <c r="V7" s="140">
        <f>IF(AND(T7&lt;&gt;"",U7&lt;&gt;""),SUM(T7:U7),"")</f>
        <v>0</v>
      </c>
      <c r="W7" s="140">
        <f>SUM(W$8:W$207)</f>
        <v>0</v>
      </c>
      <c r="X7" s="140">
        <f>SUM(X$8:X$207)</f>
        <v>132825</v>
      </c>
      <c r="Y7" s="140">
        <f>IF(AND(W7&lt;&gt;"",X7&lt;&gt;""),SUM(W7:X7),"")</f>
        <v>132825</v>
      </c>
      <c r="Z7" s="141">
        <f>COUNTIF(Z$8:Z$207,"&lt;&gt;")</f>
        <v>1</v>
      </c>
      <c r="AA7" s="141">
        <f>COUNTIF(AA$8:AA$207,"&lt;&gt;")</f>
        <v>1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22221</v>
      </c>
      <c r="AG7" s="140">
        <f>IF(AND(AE7&lt;&gt;"",AF7&lt;&gt;""),SUM(AE7:AF7),"")</f>
        <v>22221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43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360326</v>
      </c>
      <c r="H8" s="121">
        <f>SUM(P8,X8,AF8,AN8,AV8,BD8)</f>
        <v>188197</v>
      </c>
      <c r="I8" s="121">
        <f>SUM(G8:H8)</f>
        <v>548523</v>
      </c>
      <c r="J8" s="120" t="s">
        <v>327</v>
      </c>
      <c r="K8" s="119" t="s">
        <v>328</v>
      </c>
      <c r="L8" s="121">
        <v>0</v>
      </c>
      <c r="M8" s="121">
        <v>0</v>
      </c>
      <c r="N8" s="121">
        <f>IF(AND(L8&lt;&gt;"",M8&lt;&gt;""),SUM(L8:M8),"")</f>
        <v>0</v>
      </c>
      <c r="O8" s="121">
        <v>360326</v>
      </c>
      <c r="P8" s="121">
        <v>188197</v>
      </c>
      <c r="Q8" s="121">
        <f>IF(AND(O8&lt;&gt;"",P8&lt;&gt;""),SUM(O8:P8),"")</f>
        <v>548523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43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43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295893</v>
      </c>
      <c r="F10" s="121">
        <f>SUM(D10:E10)</f>
        <v>295893</v>
      </c>
      <c r="G10" s="121">
        <f>SUM(O10,W10,AE10,AM10,AU10,BC10)</f>
        <v>0</v>
      </c>
      <c r="H10" s="121">
        <f>SUM(P10,X10,AF10,AN10,AV10,BD10)</f>
        <v>150744</v>
      </c>
      <c r="I10" s="121">
        <f>SUM(G10:H10)</f>
        <v>150744</v>
      </c>
      <c r="J10" s="120" t="s">
        <v>333</v>
      </c>
      <c r="K10" s="119" t="s">
        <v>334</v>
      </c>
      <c r="L10" s="121">
        <v>0</v>
      </c>
      <c r="M10" s="121">
        <v>295893</v>
      </c>
      <c r="N10" s="121">
        <f>IF(AND(L10&lt;&gt;"",M10&lt;&gt;""),SUM(L10:M10),"")</f>
        <v>295893</v>
      </c>
      <c r="O10" s="121">
        <v>0</v>
      </c>
      <c r="P10" s="121">
        <v>150744</v>
      </c>
      <c r="Q10" s="121">
        <f>IF(AND(O10&lt;&gt;"",P10&lt;&gt;""),SUM(O10:P10),"")</f>
        <v>150744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43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85884</v>
      </c>
      <c r="I11" s="121">
        <f>SUM(G11:H11)</f>
        <v>85884</v>
      </c>
      <c r="J11" s="120" t="s">
        <v>337</v>
      </c>
      <c r="K11" s="119" t="s">
        <v>338</v>
      </c>
      <c r="L11" s="121">
        <v>0</v>
      </c>
      <c r="M11" s="121">
        <v>0</v>
      </c>
      <c r="N11" s="121">
        <f>IF(AND(L11&lt;&gt;"",M11&lt;&gt;""),SUM(L11:M11),"")</f>
        <v>0</v>
      </c>
      <c r="O11" s="121">
        <v>0</v>
      </c>
      <c r="P11" s="121">
        <v>85884</v>
      </c>
      <c r="Q11" s="121">
        <f>IF(AND(O11&lt;&gt;"",P11&lt;&gt;""),SUM(O11:P11),"")</f>
        <v>85884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43</v>
      </c>
      <c r="B12" s="120" t="s">
        <v>339</v>
      </c>
      <c r="C12" s="119" t="s">
        <v>340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43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43</v>
      </c>
      <c r="B14" s="120" t="s">
        <v>343</v>
      </c>
      <c r="C14" s="119" t="s">
        <v>344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131500</v>
      </c>
      <c r="I14" s="121">
        <f>SUM(G14:H14)</f>
        <v>131500</v>
      </c>
      <c r="J14" s="120" t="s">
        <v>345</v>
      </c>
      <c r="K14" s="205" t="s">
        <v>346</v>
      </c>
      <c r="L14" s="121">
        <v>0</v>
      </c>
      <c r="M14" s="121">
        <v>0</v>
      </c>
      <c r="N14" s="121">
        <f>IF(AND(L14&lt;&gt;"",M14&lt;&gt;""),SUM(L14:M14),"")</f>
        <v>0</v>
      </c>
      <c r="O14" s="121">
        <v>0</v>
      </c>
      <c r="P14" s="121">
        <v>131500</v>
      </c>
      <c r="Q14" s="121">
        <f>IF(AND(O14&lt;&gt;"",P14&lt;&gt;""),SUM(O14:P14),"")</f>
        <v>131500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43</v>
      </c>
      <c r="B15" s="120" t="s">
        <v>347</v>
      </c>
      <c r="C15" s="119" t="s">
        <v>348</v>
      </c>
      <c r="D15" s="121">
        <f>SUM(L15,T15,AB15,AJ15,AR15,AZ15)</f>
        <v>0</v>
      </c>
      <c r="E15" s="121">
        <f>SUM(M15,U15,AC15,AK15,AS15,BA15)</f>
        <v>243744</v>
      </c>
      <c r="F15" s="121">
        <f>SUM(D15:E15)</f>
        <v>243744</v>
      </c>
      <c r="G15" s="121">
        <f>SUM(O15,W15,AE15,AM15,AU15,BC15)</f>
        <v>0</v>
      </c>
      <c r="H15" s="121">
        <f>SUM(P15,X15,AF15,AN15,AV15,BD15)</f>
        <v>78885</v>
      </c>
      <c r="I15" s="121">
        <f>SUM(G15:H15)</f>
        <v>78885</v>
      </c>
      <c r="J15" s="120" t="s">
        <v>349</v>
      </c>
      <c r="K15" s="119" t="s">
        <v>350</v>
      </c>
      <c r="L15" s="121">
        <v>0</v>
      </c>
      <c r="M15" s="121">
        <v>243744</v>
      </c>
      <c r="N15" s="121">
        <f>IF(AND(L15&lt;&gt;"",M15&lt;&gt;""),SUM(L15:M15),"")</f>
        <v>243744</v>
      </c>
      <c r="O15" s="121">
        <v>0</v>
      </c>
      <c r="P15" s="121">
        <v>0</v>
      </c>
      <c r="Q15" s="121">
        <f>IF(AND(O15&lt;&gt;"",P15&lt;&gt;""),SUM(O15:P15),"")</f>
        <v>0</v>
      </c>
      <c r="R15" s="120" t="s">
        <v>351</v>
      </c>
      <c r="S15" s="119" t="s">
        <v>352</v>
      </c>
      <c r="T15" s="121">
        <v>0</v>
      </c>
      <c r="U15" s="121">
        <v>0</v>
      </c>
      <c r="V15" s="121">
        <f>IF(AND(T15&lt;&gt;"",U15&lt;&gt;""),SUM(T15:U15),"")</f>
        <v>0</v>
      </c>
      <c r="W15" s="121">
        <v>0</v>
      </c>
      <c r="X15" s="121">
        <v>56664</v>
      </c>
      <c r="Y15" s="121">
        <f>IF(AND(W15&lt;&gt;"",X15&lt;&gt;""),SUM(W15:X15),"")</f>
        <v>56664</v>
      </c>
      <c r="Z15" s="120" t="s">
        <v>345</v>
      </c>
      <c r="AA15" s="119" t="s">
        <v>353</v>
      </c>
      <c r="AB15" s="121">
        <v>0</v>
      </c>
      <c r="AC15" s="121">
        <v>0</v>
      </c>
      <c r="AD15" s="121">
        <f>IF(AND(AB15&lt;&gt;"",AC15&lt;&gt;""),SUM(AB15:AC15),"")</f>
        <v>0</v>
      </c>
      <c r="AE15" s="121">
        <v>0</v>
      </c>
      <c r="AF15" s="121">
        <v>22221</v>
      </c>
      <c r="AG15" s="121">
        <f>IF(AND(AE15&lt;&gt;"",AF15&lt;&gt;""),SUM(AE15:AF15),"")</f>
        <v>22221</v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43</v>
      </c>
      <c r="B16" s="120" t="s">
        <v>354</v>
      </c>
      <c r="C16" s="119" t="s">
        <v>355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43</v>
      </c>
      <c r="B17" s="120" t="s">
        <v>356</v>
      </c>
      <c r="C17" s="119" t="s">
        <v>357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43</v>
      </c>
      <c r="B18" s="120" t="s">
        <v>358</v>
      </c>
      <c r="C18" s="119" t="s">
        <v>359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42714</v>
      </c>
      <c r="H18" s="121">
        <f>SUM(P18,X18,AF18,AN18,AV18,BD18)</f>
        <v>22310</v>
      </c>
      <c r="I18" s="121">
        <f>SUM(G18:H18)</f>
        <v>65024</v>
      </c>
      <c r="J18" s="120" t="s">
        <v>327</v>
      </c>
      <c r="K18" s="119" t="s">
        <v>328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42714</v>
      </c>
      <c r="P18" s="121">
        <v>22310</v>
      </c>
      <c r="Q18" s="121">
        <f>IF(AND(O18&lt;&gt;"",P18&lt;&gt;""),SUM(O18:P18),"")</f>
        <v>65024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43</v>
      </c>
      <c r="B19" s="120" t="s">
        <v>360</v>
      </c>
      <c r="C19" s="119" t="s">
        <v>361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43</v>
      </c>
      <c r="B20" s="120" t="s">
        <v>362</v>
      </c>
      <c r="C20" s="119" t="s">
        <v>363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43</v>
      </c>
      <c r="B21" s="120" t="s">
        <v>364</v>
      </c>
      <c r="C21" s="119" t="s">
        <v>365</v>
      </c>
      <c r="D21" s="121">
        <f>SUM(L21,T21,AB21,AJ21,AR21,AZ21)</f>
        <v>1502</v>
      </c>
      <c r="E21" s="121">
        <f>SUM(M21,U21,AC21,AK21,AS21,BA21)</f>
        <v>200408</v>
      </c>
      <c r="F21" s="121">
        <f>SUM(D21:E21)</f>
        <v>201910</v>
      </c>
      <c r="G21" s="121">
        <f>SUM(O21,W21,AE21,AM21,AU21,BC21)</f>
        <v>0</v>
      </c>
      <c r="H21" s="121">
        <f>SUM(P21,X21,AF21,AN21,AV21,BD21)</f>
        <v>73933</v>
      </c>
      <c r="I21" s="121">
        <f>SUM(G21:H21)</f>
        <v>73933</v>
      </c>
      <c r="J21" s="120" t="s">
        <v>349</v>
      </c>
      <c r="K21" s="119" t="s">
        <v>350</v>
      </c>
      <c r="L21" s="121">
        <v>1502</v>
      </c>
      <c r="M21" s="121">
        <v>200408</v>
      </c>
      <c r="N21" s="121">
        <f>IF(AND(L21&lt;&gt;"",M21&lt;&gt;""),SUM(L21:M21),"")</f>
        <v>201910</v>
      </c>
      <c r="O21" s="121">
        <v>0</v>
      </c>
      <c r="P21" s="121">
        <v>0</v>
      </c>
      <c r="Q21" s="121">
        <f>IF(AND(O21&lt;&gt;"",P21&lt;&gt;""),SUM(O21:P21),"")</f>
        <v>0</v>
      </c>
      <c r="R21" s="120" t="s">
        <v>351</v>
      </c>
      <c r="S21" s="119" t="s">
        <v>352</v>
      </c>
      <c r="T21" s="121">
        <v>0</v>
      </c>
      <c r="U21" s="121">
        <v>0</v>
      </c>
      <c r="V21" s="121">
        <f>IF(AND(T21&lt;&gt;"",U21&lt;&gt;""),SUM(T21:U21),"")</f>
        <v>0</v>
      </c>
      <c r="W21" s="121">
        <v>0</v>
      </c>
      <c r="X21" s="121">
        <v>73933</v>
      </c>
      <c r="Y21" s="121">
        <f>IF(AND(W21&lt;&gt;"",X21&lt;&gt;""),SUM(W21:X21),"")</f>
        <v>73933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43</v>
      </c>
      <c r="B22" s="120" t="s">
        <v>366</v>
      </c>
      <c r="C22" s="119" t="s">
        <v>367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25817</v>
      </c>
      <c r="H22" s="121">
        <f>SUM(P22,X22,AF22,AN22,AV22,BD22)</f>
        <v>15712</v>
      </c>
      <c r="I22" s="121">
        <f>SUM(G22:H22)</f>
        <v>41529</v>
      </c>
      <c r="J22" s="120" t="s">
        <v>327</v>
      </c>
      <c r="K22" s="119" t="s">
        <v>328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25817</v>
      </c>
      <c r="P22" s="121">
        <v>13484</v>
      </c>
      <c r="Q22" s="121">
        <f>IF(AND(O22&lt;&gt;"",P22&lt;&gt;""),SUM(O22:P22),"")</f>
        <v>39301</v>
      </c>
      <c r="R22" s="120" t="s">
        <v>345</v>
      </c>
      <c r="S22" s="119" t="s">
        <v>353</v>
      </c>
      <c r="T22" s="121">
        <v>0</v>
      </c>
      <c r="U22" s="121">
        <v>0</v>
      </c>
      <c r="V22" s="121">
        <f>IF(AND(T22&lt;&gt;"",U22&lt;&gt;""),SUM(T22:U22),"")</f>
        <v>0</v>
      </c>
      <c r="W22" s="121">
        <v>0</v>
      </c>
      <c r="X22" s="121">
        <v>2228</v>
      </c>
      <c r="Y22" s="121">
        <f>IF(AND(W22&lt;&gt;"",X22&lt;&gt;""),SUM(W22:X22),"")</f>
        <v>2228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43</v>
      </c>
      <c r="B23" s="120" t="s">
        <v>368</v>
      </c>
      <c r="C23" s="119" t="s">
        <v>369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36106</v>
      </c>
      <c r="I23" s="121">
        <f>SUM(G23:H23)</f>
        <v>36106</v>
      </c>
      <c r="J23" s="120" t="s">
        <v>345</v>
      </c>
      <c r="K23" s="119" t="s">
        <v>370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36106</v>
      </c>
      <c r="Q23" s="121">
        <f>IF(AND(O23&lt;&gt;"",P23&lt;&gt;""),SUM(O23:P23),"")</f>
        <v>36106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43</v>
      </c>
      <c r="B24" s="120" t="s">
        <v>371</v>
      </c>
      <c r="C24" s="119" t="s">
        <v>372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57256</v>
      </c>
      <c r="I24" s="121">
        <f>SUM(G24:H24)</f>
        <v>57256</v>
      </c>
      <c r="J24" s="120" t="s">
        <v>337</v>
      </c>
      <c r="K24" s="119" t="s">
        <v>338</v>
      </c>
      <c r="L24" s="121">
        <v>0</v>
      </c>
      <c r="M24" s="121">
        <v>0</v>
      </c>
      <c r="N24" s="121">
        <f>IF(AND(L24&lt;&gt;"",M24&lt;&gt;""),SUM(L24:M24),"")</f>
        <v>0</v>
      </c>
      <c r="O24" s="121">
        <v>0</v>
      </c>
      <c r="P24" s="121">
        <v>57256</v>
      </c>
      <c r="Q24" s="121">
        <f>IF(AND(O24&lt;&gt;"",P24&lt;&gt;""),SUM(O24:P24),"")</f>
        <v>57256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43</v>
      </c>
      <c r="B25" s="120" t="s">
        <v>373</v>
      </c>
      <c r="C25" s="119" t="s">
        <v>374</v>
      </c>
      <c r="D25" s="121">
        <f>SUM(L25,T25,AB25,AJ25,AR25,AZ25)</f>
        <v>0</v>
      </c>
      <c r="E25" s="121">
        <f>SUM(M25,U25,AC25,AK25,AS25,BA25)</f>
        <v>31365</v>
      </c>
      <c r="F25" s="121">
        <f>SUM(D25:E25)</f>
        <v>31365</v>
      </c>
      <c r="G25" s="121">
        <f>SUM(O25,W25,AE25,AM25,AU25,BC25)</f>
        <v>0</v>
      </c>
      <c r="H25" s="121">
        <f>SUM(P25,X25,AF25,AN25,AV25,BD25)</f>
        <v>22679</v>
      </c>
      <c r="I25" s="121">
        <f>SUM(G25:H25)</f>
        <v>22679</v>
      </c>
      <c r="J25" s="120" t="s">
        <v>333</v>
      </c>
      <c r="K25" s="119" t="s">
        <v>334</v>
      </c>
      <c r="L25" s="121">
        <v>0</v>
      </c>
      <c r="M25" s="121">
        <v>31365</v>
      </c>
      <c r="N25" s="121">
        <f>IF(AND(L25&lt;&gt;"",M25&lt;&gt;""),SUM(L25:M25),"")</f>
        <v>31365</v>
      </c>
      <c r="O25" s="121">
        <v>0</v>
      </c>
      <c r="P25" s="121">
        <v>22679</v>
      </c>
      <c r="Q25" s="121">
        <f>IF(AND(O25&lt;&gt;"",P25&lt;&gt;""),SUM(O25:P25),"")</f>
        <v>22679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43</v>
      </c>
      <c r="B26" s="120" t="s">
        <v>375</v>
      </c>
      <c r="C26" s="119" t="s">
        <v>376</v>
      </c>
      <c r="D26" s="121">
        <f>SUM(L26,T26,AB26,AJ26,AR26,AZ26)</f>
        <v>0</v>
      </c>
      <c r="E26" s="121">
        <f>SUM(M26,U26,AC26,AK26,AS26,BA26)</f>
        <v>56407</v>
      </c>
      <c r="F26" s="121">
        <f>SUM(D26:E26)</f>
        <v>56407</v>
      </c>
      <c r="G26" s="121">
        <f>SUM(O26,W26,AE26,AM26,AU26,BC26)</f>
        <v>0</v>
      </c>
      <c r="H26" s="121">
        <f>SUM(P26,X26,AF26,AN26,AV26,BD26)</f>
        <v>42968</v>
      </c>
      <c r="I26" s="121">
        <f>SUM(G26:H26)</f>
        <v>42968</v>
      </c>
      <c r="J26" s="120" t="s">
        <v>333</v>
      </c>
      <c r="K26" s="119" t="s">
        <v>334</v>
      </c>
      <c r="L26" s="121">
        <v>0</v>
      </c>
      <c r="M26" s="121">
        <v>56407</v>
      </c>
      <c r="N26" s="121">
        <f>IF(AND(L26&lt;&gt;"",M26&lt;&gt;""),SUM(L26:M26),"")</f>
        <v>56407</v>
      </c>
      <c r="O26" s="121">
        <v>0</v>
      </c>
      <c r="P26" s="121">
        <v>42968</v>
      </c>
      <c r="Q26" s="121">
        <f>IF(AND(O26&lt;&gt;"",P26&lt;&gt;""),SUM(O26:P26),"")</f>
        <v>42968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43</v>
      </c>
      <c r="B27" s="120" t="s">
        <v>377</v>
      </c>
      <c r="C27" s="119" t="s">
        <v>378</v>
      </c>
      <c r="D27" s="121">
        <f>SUM(L27,T27,AB27,AJ27,AR27,AZ27)</f>
        <v>0</v>
      </c>
      <c r="E27" s="121">
        <f>SUM(M27,U27,AC27,AK27,AS27,BA27)</f>
        <v>112325</v>
      </c>
      <c r="F27" s="121">
        <f>SUM(D27:E27)</f>
        <v>112325</v>
      </c>
      <c r="G27" s="121">
        <f>SUM(O27,W27,AE27,AM27,AU27,BC27)</f>
        <v>0</v>
      </c>
      <c r="H27" s="121">
        <f>SUM(P27,X27,AF27,AN27,AV27,BD27)</f>
        <v>71370</v>
      </c>
      <c r="I27" s="121">
        <f>SUM(G27:H27)</f>
        <v>71370</v>
      </c>
      <c r="J27" s="120" t="s">
        <v>333</v>
      </c>
      <c r="K27" s="119">
        <v>0</v>
      </c>
      <c r="L27" s="121">
        <v>0</v>
      </c>
      <c r="M27" s="121">
        <v>112325</v>
      </c>
      <c r="N27" s="121">
        <f>IF(AND(L27&lt;&gt;"",M27&lt;&gt;""),SUM(L27:M27),"")</f>
        <v>112325</v>
      </c>
      <c r="O27" s="121">
        <v>0</v>
      </c>
      <c r="P27" s="121">
        <v>71370</v>
      </c>
      <c r="Q27" s="121">
        <f>IF(AND(O27&lt;&gt;"",P27&lt;&gt;""),SUM(O27:P27),"")</f>
        <v>71370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7">
    <sortCondition ref="A8:A27"/>
    <sortCondition ref="B8:B27"/>
    <sortCondition ref="C8:C27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26" man="1"/>
    <brk id="17" min="1" max="26" man="1"/>
    <brk id="25" min="1" max="26" man="1"/>
    <brk id="33" min="1" max="26" man="1"/>
    <brk id="41" min="1" max="26" man="1"/>
    <brk id="49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愛媛県</v>
      </c>
      <c r="B7" s="139" t="str">
        <f>'廃棄物事業経費（市町村）'!B7</f>
        <v>38000</v>
      </c>
      <c r="C7" s="138" t="s">
        <v>33</v>
      </c>
      <c r="D7" s="140">
        <f>SUM(H7,L7,P7,T7,X7,AB7,AF7,AJ7,AN7,AR7,AV7,AZ7,BD7,BH7,BL7,BP7,BT7,BX7,CB7,CF7,CJ7,CN7,CR7,CV7,CZ7,DD7,DH7,DL7,DP7,DT7)</f>
        <v>941644</v>
      </c>
      <c r="E7" s="140">
        <f>SUM(I7,M7,Q7,U7,Y7,AC7,AG7,AK7,AO7,AS7,AW7,BA7,BE7,BI7,BM7,BQ7,BU7,BY7,CC7,CG7,CK7,CO7,CS7,CW7,DA7,DE7,DI7,DM7,DQ7,DU7)</f>
        <v>1406401</v>
      </c>
      <c r="F7" s="141">
        <f>COUNTIF(F$8:F$57,"&lt;&gt;")</f>
        <v>6</v>
      </c>
      <c r="G7" s="141">
        <f>COUNTIF(G$8:G$57,"&lt;&gt;")</f>
        <v>6</v>
      </c>
      <c r="H7" s="140">
        <f>SUM(H$8:H$57)</f>
        <v>539637</v>
      </c>
      <c r="I7" s="140">
        <f>SUM(I$8:I$57)</f>
        <v>973315</v>
      </c>
      <c r="J7" s="141">
        <f>COUNTIF(J$8:J$57,"&lt;&gt;")</f>
        <v>6</v>
      </c>
      <c r="K7" s="141">
        <f>COUNTIF(K$8:K$57,"&lt;&gt;")</f>
        <v>6</v>
      </c>
      <c r="L7" s="140">
        <f>SUM(L$8:L$57)</f>
        <v>233275</v>
      </c>
      <c r="M7" s="140">
        <f>SUM(M$8:M$57)</f>
        <v>254998</v>
      </c>
      <c r="N7" s="141">
        <f>COUNTIF(N$8:N$57,"&lt;&gt;")</f>
        <v>3</v>
      </c>
      <c r="O7" s="141">
        <f>COUNTIF(O$8:O$57,"&lt;&gt;")</f>
        <v>3</v>
      </c>
      <c r="P7" s="140">
        <f>SUM(P$8:P$57)</f>
        <v>56407</v>
      </c>
      <c r="Q7" s="140">
        <f>SUM(Q$8:Q$57)</f>
        <v>104490</v>
      </c>
      <c r="R7" s="141">
        <f>COUNTIF(R$8:R$57,"&lt;&gt;")</f>
        <v>2</v>
      </c>
      <c r="S7" s="141">
        <f>COUNTIF(S$8:S$57,"&lt;&gt;")</f>
        <v>2</v>
      </c>
      <c r="T7" s="140">
        <f>SUM(T$8:T$57)</f>
        <v>112325</v>
      </c>
      <c r="U7" s="140">
        <f>SUM(U$8:U$57)</f>
        <v>73598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43</v>
      </c>
      <c r="B8" s="120" t="s">
        <v>327</v>
      </c>
      <c r="C8" s="119" t="s">
        <v>328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652848</v>
      </c>
      <c r="F8" s="120" t="s">
        <v>324</v>
      </c>
      <c r="G8" s="119" t="s">
        <v>325</v>
      </c>
      <c r="H8" s="121">
        <v>0</v>
      </c>
      <c r="I8" s="121">
        <v>548523</v>
      </c>
      <c r="J8" s="120" t="s">
        <v>358</v>
      </c>
      <c r="K8" s="119" t="s">
        <v>359</v>
      </c>
      <c r="L8" s="121">
        <v>0</v>
      </c>
      <c r="M8" s="121">
        <v>65024</v>
      </c>
      <c r="N8" s="120" t="s">
        <v>366</v>
      </c>
      <c r="O8" s="119" t="s">
        <v>367</v>
      </c>
      <c r="P8" s="121">
        <v>0</v>
      </c>
      <c r="Q8" s="121">
        <v>39301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43</v>
      </c>
      <c r="B9" s="120" t="s">
        <v>351</v>
      </c>
      <c r="C9" s="119" t="s">
        <v>352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130597</v>
      </c>
      <c r="F9" s="120" t="s">
        <v>347</v>
      </c>
      <c r="G9" s="119" t="s">
        <v>348</v>
      </c>
      <c r="H9" s="121">
        <v>0</v>
      </c>
      <c r="I9" s="121">
        <v>56664</v>
      </c>
      <c r="J9" s="120" t="s">
        <v>364</v>
      </c>
      <c r="K9" s="119" t="s">
        <v>365</v>
      </c>
      <c r="L9" s="121">
        <v>0</v>
      </c>
      <c r="M9" s="121">
        <v>73933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43</v>
      </c>
      <c r="B10" s="120" t="s">
        <v>345</v>
      </c>
      <c r="C10" s="119" t="s">
        <v>353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192055</v>
      </c>
      <c r="F10" s="120" t="s">
        <v>343</v>
      </c>
      <c r="G10" s="119" t="s">
        <v>344</v>
      </c>
      <c r="H10" s="121">
        <v>0</v>
      </c>
      <c r="I10" s="121">
        <v>131500</v>
      </c>
      <c r="J10" s="120" t="s">
        <v>368</v>
      </c>
      <c r="K10" s="119" t="s">
        <v>369</v>
      </c>
      <c r="L10" s="121">
        <v>0</v>
      </c>
      <c r="M10" s="121">
        <v>36106</v>
      </c>
      <c r="N10" s="120" t="s">
        <v>347</v>
      </c>
      <c r="O10" s="119" t="s">
        <v>348</v>
      </c>
      <c r="P10" s="121">
        <v>0</v>
      </c>
      <c r="Q10" s="121">
        <v>22221</v>
      </c>
      <c r="R10" s="120" t="s">
        <v>366</v>
      </c>
      <c r="S10" s="119" t="s">
        <v>367</v>
      </c>
      <c r="T10" s="121">
        <v>0</v>
      </c>
      <c r="U10" s="121">
        <v>2228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43</v>
      </c>
      <c r="B11" s="120" t="s">
        <v>337</v>
      </c>
      <c r="C11" s="119" t="s">
        <v>338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143140</v>
      </c>
      <c r="F11" s="120" t="s">
        <v>335</v>
      </c>
      <c r="G11" s="119" t="s">
        <v>336</v>
      </c>
      <c r="H11" s="121">
        <v>0</v>
      </c>
      <c r="I11" s="121">
        <v>85884</v>
      </c>
      <c r="J11" s="120" t="s">
        <v>371</v>
      </c>
      <c r="K11" s="119" t="s">
        <v>372</v>
      </c>
      <c r="L11" s="121">
        <v>0</v>
      </c>
      <c r="M11" s="121">
        <v>57256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43</v>
      </c>
      <c r="B12" s="120" t="s">
        <v>349</v>
      </c>
      <c r="C12" s="119" t="s">
        <v>350</v>
      </c>
      <c r="D12" s="121">
        <f>SUM(H12,L12,P12,T12,X12,AB12,AF12,AJ12,AN12,AR12,AV12,AZ12,BD12,BH12,BL12,BP12,BT12,BX12,CB12,CF12,CJ12,CN12,CR12,CV12,CZ12,DD12,DH12,DL12,DP12,DT12)</f>
        <v>445654</v>
      </c>
      <c r="E12" s="121">
        <f>SUM(I12,M12,Q12,U12,Y12,AC12,AG12,AK12,AO12,AS12,AW12,BA12,BE12,BI12,BM12,BQ12,BU12,BY12,CC12,CG12,CK12,CO12,CS12,CW12,DA12,DE12,DI12,DM12,DQ12,DU12)</f>
        <v>0</v>
      </c>
      <c r="F12" s="120" t="s">
        <v>347</v>
      </c>
      <c r="G12" s="119" t="s">
        <v>348</v>
      </c>
      <c r="H12" s="121">
        <v>243744</v>
      </c>
      <c r="I12" s="121">
        <v>0</v>
      </c>
      <c r="J12" s="120" t="s">
        <v>364</v>
      </c>
      <c r="K12" s="119" t="s">
        <v>365</v>
      </c>
      <c r="L12" s="121">
        <v>201910</v>
      </c>
      <c r="M12" s="121">
        <v>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43</v>
      </c>
      <c r="B13" s="120" t="s">
        <v>333</v>
      </c>
      <c r="C13" s="119" t="s">
        <v>334</v>
      </c>
      <c r="D13" s="121">
        <f>SUM(H13,L13,P13,T13,X13,AB13,AF13,AJ13,AN13,AR13,AV13,AZ13,BD13,BH13,BL13,BP13,BT13,BX13,CB13,CF13,CJ13,CN13,CR13,CV13,CZ13,DD13,DH13,DL13,DP13,DT13)</f>
        <v>495990</v>
      </c>
      <c r="E13" s="121">
        <f>SUM(I13,M13,Q13,U13,Y13,AC13,AG13,AK13,AO13,AS13,AW13,BA13,BE13,BI13,BM13,BQ13,BU13,BY13,CC13,CG13,CK13,CO13,CS13,CW13,DA13,DE13,DI13,DM13,DQ13,DU13)</f>
        <v>287761</v>
      </c>
      <c r="F13" s="120" t="s">
        <v>331</v>
      </c>
      <c r="G13" s="119" t="s">
        <v>332</v>
      </c>
      <c r="H13" s="121">
        <v>295893</v>
      </c>
      <c r="I13" s="121">
        <v>150744</v>
      </c>
      <c r="J13" s="120" t="s">
        <v>373</v>
      </c>
      <c r="K13" s="119" t="s">
        <v>374</v>
      </c>
      <c r="L13" s="121">
        <v>31365</v>
      </c>
      <c r="M13" s="121">
        <v>22679</v>
      </c>
      <c r="N13" s="120" t="s">
        <v>375</v>
      </c>
      <c r="O13" s="119" t="s">
        <v>376</v>
      </c>
      <c r="P13" s="121">
        <v>56407</v>
      </c>
      <c r="Q13" s="121">
        <v>42968</v>
      </c>
      <c r="R13" s="120" t="s">
        <v>377</v>
      </c>
      <c r="S13" s="119" t="s">
        <v>378</v>
      </c>
      <c r="T13" s="121">
        <v>112325</v>
      </c>
      <c r="U13" s="121">
        <v>71370</v>
      </c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/>
      <c r="B14" s="120"/>
      <c r="C14" s="119"/>
      <c r="D14" s="121"/>
      <c r="E14" s="121"/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3">
    <sortCondition ref="A8:A13"/>
    <sortCondition ref="B8:B13"/>
    <sortCondition ref="C8:C13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12" man="1"/>
    <brk id="21" min="1" max="12" man="1"/>
    <brk id="33" min="1" max="12" man="1"/>
    <brk id="45" min="1" max="12" man="1"/>
    <brk id="57" min="1" max="12" man="1"/>
    <brk id="69" min="1" max="12" man="1"/>
    <brk id="81" min="1" max="12" man="1"/>
    <brk id="93" min="1" max="12" man="1"/>
    <brk id="105" min="1" max="12" man="1"/>
    <brk id="117" min="1" max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38000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38201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38202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38203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38204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38205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38206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38207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38210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38213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38214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38215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38356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38386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38401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38402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38422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38442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38484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38488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38506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38826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38840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38842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38862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38865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38888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2022-01-31T00:35:54Z</dcterms:modified>
</cp:coreProperties>
</file>