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6徳島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水洗化人口等!$A$6:$AA$30</definedName>
    <definedName name="_xlnm.Print_Area" localSheetId="2">し尿集計結果!$A$1:$M$36</definedName>
    <definedName name="_xlnm.Print_Area" localSheetId="1">し尿処理状況!$2:$31</definedName>
    <definedName name="_xlnm.Print_Area" localSheetId="0">水洗化人口等!$2:$31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D8" i="1"/>
  <c r="Q8" i="1" s="1"/>
  <c r="D9" i="1"/>
  <c r="Q9" i="1" s="1"/>
  <c r="D10" i="1"/>
  <c r="Q10" i="1" s="1"/>
  <c r="D11" i="1"/>
  <c r="Q11" i="1" s="1"/>
  <c r="D12" i="1"/>
  <c r="Q12" i="1" s="1"/>
  <c r="D13" i="1"/>
  <c r="Q13" i="1" s="1"/>
  <c r="D14" i="1"/>
  <c r="Q14" i="1" s="1"/>
  <c r="D15" i="1"/>
  <c r="Q15" i="1" s="1"/>
  <c r="D16" i="1"/>
  <c r="Q16" i="1" s="1"/>
  <c r="D17" i="1"/>
  <c r="Q17" i="1" s="1"/>
  <c r="D18" i="1"/>
  <c r="Q18" i="1" s="1"/>
  <c r="D19" i="1"/>
  <c r="Q19" i="1" s="1"/>
  <c r="D20" i="1"/>
  <c r="Q20" i="1" s="1"/>
  <c r="D21" i="1"/>
  <c r="Q21" i="1" s="1"/>
  <c r="D22" i="1"/>
  <c r="Q22" i="1" s="1"/>
  <c r="D23" i="1"/>
  <c r="Q23" i="1" s="1"/>
  <c r="D24" i="1"/>
  <c r="Q24" i="1" s="1"/>
  <c r="D25" i="1"/>
  <c r="Q25" i="1" s="1"/>
  <c r="D26" i="1"/>
  <c r="Q26" i="1" s="1"/>
  <c r="D27" i="1"/>
  <c r="Q27" i="1" s="1"/>
  <c r="D28" i="1"/>
  <c r="Q28" i="1" s="1"/>
  <c r="D29" i="1"/>
  <c r="Q29" i="1" s="1"/>
  <c r="D30" i="1"/>
  <c r="Q30" i="1" s="1"/>
  <c r="D31" i="1"/>
  <c r="Q31" i="1" s="1"/>
  <c r="F26" i="1" l="1"/>
  <c r="F14" i="1"/>
  <c r="F31" i="1"/>
  <c r="F25" i="1"/>
  <c r="F19" i="1"/>
  <c r="F13" i="1"/>
  <c r="J31" i="1"/>
  <c r="J25" i="1"/>
  <c r="J19" i="1"/>
  <c r="J13" i="1"/>
  <c r="L31" i="1"/>
  <c r="L25" i="1"/>
  <c r="L19" i="1"/>
  <c r="L13" i="1"/>
  <c r="N31" i="1"/>
  <c r="N25" i="1"/>
  <c r="N19" i="1"/>
  <c r="N13" i="1"/>
  <c r="F30" i="1"/>
  <c r="F24" i="1"/>
  <c r="F18" i="1"/>
  <c r="F12" i="1"/>
  <c r="J30" i="1"/>
  <c r="J24" i="1"/>
  <c r="J18" i="1"/>
  <c r="J12" i="1"/>
  <c r="L30" i="1"/>
  <c r="L24" i="1"/>
  <c r="L18" i="1"/>
  <c r="L12" i="1"/>
  <c r="N30" i="1"/>
  <c r="N24" i="1"/>
  <c r="N18" i="1"/>
  <c r="N12" i="1"/>
  <c r="F29" i="1"/>
  <c r="F23" i="1"/>
  <c r="F17" i="1"/>
  <c r="F11" i="1"/>
  <c r="J29" i="1"/>
  <c r="J23" i="1"/>
  <c r="J17" i="1"/>
  <c r="J11" i="1"/>
  <c r="L29" i="1"/>
  <c r="L23" i="1"/>
  <c r="L17" i="1"/>
  <c r="L11" i="1"/>
  <c r="N29" i="1"/>
  <c r="N23" i="1"/>
  <c r="N17" i="1"/>
  <c r="N11" i="1"/>
  <c r="F28" i="1"/>
  <c r="F22" i="1"/>
  <c r="F16" i="1"/>
  <c r="F10" i="1"/>
  <c r="J28" i="1"/>
  <c r="J22" i="1"/>
  <c r="J16" i="1"/>
  <c r="J10" i="1"/>
  <c r="L28" i="1"/>
  <c r="L22" i="1"/>
  <c r="L16" i="1"/>
  <c r="L10" i="1"/>
  <c r="N28" i="1"/>
  <c r="N22" i="1"/>
  <c r="N16" i="1"/>
  <c r="N10" i="1"/>
  <c r="F27" i="1"/>
  <c r="F21" i="1"/>
  <c r="F15" i="1"/>
  <c r="F9" i="1"/>
  <c r="J27" i="1"/>
  <c r="J21" i="1"/>
  <c r="J15" i="1"/>
  <c r="J9" i="1"/>
  <c r="L27" i="1"/>
  <c r="L21" i="1"/>
  <c r="L15" i="1"/>
  <c r="L9" i="1"/>
  <c r="N27" i="1"/>
  <c r="N21" i="1"/>
  <c r="N15" i="1"/>
  <c r="N9" i="1"/>
  <c r="F20" i="1"/>
  <c r="F8" i="1"/>
  <c r="J26" i="1"/>
  <c r="J20" i="1"/>
  <c r="J14" i="1"/>
  <c r="J8" i="1"/>
  <c r="L26" i="1"/>
  <c r="L20" i="1"/>
  <c r="L14" i="1"/>
  <c r="L8" i="1"/>
  <c r="N26" i="1"/>
  <c r="N20" i="1"/>
  <c r="N14" i="1"/>
  <c r="N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E7" i="2" s="1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1" l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<sst xmlns="http://schemas.openxmlformats.org/spreadsheetml/2006/main" count="700" uniqueCount="304">
  <si>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</si>
  <si>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</si>
  <si>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</si>
  <si>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</si>
  <si>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</si>
  <si>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</si>
  <si>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</si>
  <si>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</si>
  <si>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</si>
  <si>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</si>
  <si>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</si>
  <si>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</si>
  <si>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</si>
  <si>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</si>
  <si>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</si>
  <si>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</si>
  <si>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</si>
  <si>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</si>
  <si>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</si>
  <si>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</si>
  <si>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</si>
  <si>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</si>
  <si>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</si>
  <si>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</si>
  <si>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</si>
  <si>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</si>
  <si>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</si>
  <si>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</si>
  <si>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</si>
  <si>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</si>
  <si>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</si>
  <si>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</si>
  <si>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</si>
  <si>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</si>
  <si>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</si>
  <si>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</si>
  <si>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</si>
  <si>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</si>
  <si>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</si>
  <si>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</si>
  <si>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</si>
  <si>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</si>
  <si>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</si>
  <si>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</si>
  <si>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</si>
  <si>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</si>
  <si>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</si>
  <si>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</si>
  <si>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</si>
  <si>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</si>
  <si>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</si>
  <si>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</si>
  <si>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</si>
  <si>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</si>
  <si>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</si>
  <si>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</si>
  <si>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</si>
  <si>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</si>
  <si>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</si>
  <si>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</si>
  <si>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</si>
  <si>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</si>
  <si>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</si>
  <si>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</si>
  <si>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</si>
  <si>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</si>
  <si>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</si>
  <si>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</si>
  <si>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</si>
  <si>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</si>
  <si>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</si>
  <si>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</si>
  <si>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</si>
  <si>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</si>
  <si>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</si>
  <si>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</si>
  <si>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</si>
  <si>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</si>
  <si>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</si>
  <si>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</si>
  <si>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</si>
  <si>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</si>
  <si>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</si>
  <si>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</si>
  <si>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</si>
  <si>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</si>
  <si>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</si>
  <si>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</si>
  <si>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</si>
  <si>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</si>
  <si>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</si>
  <si>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</si>
  <si>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</si>
  <si>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</si>
  <si>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</si>
  <si>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</si>
  <si>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</si>
  <si>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</si>
  <si>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</si>
  <si>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</si>
  <si>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</si>
  <si>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</si>
  <si>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</si>
  <si>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</si>
  <si>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</si>
  <si>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</si>
  <si>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</si>
  <si>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</si>
  <si>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</si>
  <si>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</si>
  <si>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</si>
  <si>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</si>
  <si>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</si>
  <si>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</si>
  <si>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</si>
  <si>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</si>
  <si>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</si>
  <si>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</si>
  <si>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</si>
  <si>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</si>
  <si>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</si>
  <si>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</si>
  <si>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</si>
  <si>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</si>
  <si>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</si>
  <si>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</si>
  <si>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</si>
  <si>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</si>
  <si>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</si>
  <si>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</si>
  <si>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</si>
  <si>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</si>
  <si>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</si>
  <si>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</si>
  <si>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</si>
  <si>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</si>
  <si>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</si>
  <si>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</si>
  <si>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</si>
  <si>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</si>
  <si>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</si>
  <si>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</si>
  <si>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</si>
  <si>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</si>
  <si>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</si>
  <si>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</si>
  <si>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</si>
  <si>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</si>
  <si>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</si>
  <si>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</si>
  <si>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</si>
  <si>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</si>
  <si>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</si>
  <si>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</si>
  <si>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</si>
  <si>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</si>
  <si>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</si>
  <si>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</si>
  <si>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</si>
  <si>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</si>
  <si>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</si>
  <si>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</si>
  <si>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</si>
  <si>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</si>
  <si>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</si>
  <si>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</si>
  <si>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</si>
  <si>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</si>
  <si>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</si>
  <si>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</si>
  <si>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</si>
  <si>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</si>
  <si>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</si>
  <si>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</si>
  <si>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</si>
  <si>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</si>
  <si>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</si>
  <si>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</si>
  <si>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</si>
  <si>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</si>
  <si>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</si>
  <si>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</si>
  <si>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</si>
  <si>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</si>
  <si>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</si>
  <si>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</si>
  <si>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</si>
  <si>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</si>
  <si>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</si>
  <si>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</si>
  <si>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</si>
  <si>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</si>
  <si>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</si>
  <si>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</si>
  <si>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</si>
  <si>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</si>
  <si>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</si>
  <si>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</si>
  <si>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</si>
  <si>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</si>
  <si>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</si>
  <si>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</si>
  <si>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</si>
  <si>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</si>
  <si>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</si>
  <si>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</si>
  <si>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</si>
  <si>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</si>
  <si>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</si>
  <si>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</si>
  <si>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</si>
  <si>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</si>
  <si>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</si>
  <si>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</si>
  <si>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</si>
  <si>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</si>
  <si>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</si>
  <si>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</si>
  <si>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</si>
  <si>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</si>
  <si>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</si>
  <si>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</si>
  <si>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</si>
  <si>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</si>
  <si>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</si>
  <si>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</si>
  <si>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</si>
  <si>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</si>
  <si>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</si>
  <si>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</si>
  <si>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</si>
  <si>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</si>
  <si>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</si>
  <si>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</si>
  <si>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</si>
  <si>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</si>
  <si>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</si>
  <si>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</si>
  <si>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</si>
  <si>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</si>
  <si>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</si>
  <si>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</si>
  <si>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</si>
  <si>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</si>
  <si>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</si>
  <si>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</si>
  <si>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</si>
  <si>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</si>
  <si>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</si>
  <si>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</si>
  <si>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</si>
  <si>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36000</t>
  </si>
  <si>
    <t>水洗化人口等（令和2年度実績）</t>
    <phoneticPr fontId="3"/>
  </si>
  <si>
    <t>し尿処理の状況（令和2年度実績）</t>
    <phoneticPr fontId="3"/>
  </si>
  <si>
    <t>36201</t>
  </si>
  <si>
    <t>徳島市</t>
  </si>
  <si>
    <t/>
  </si>
  <si>
    <t>○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</si>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</sst>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18</v>
      </c>
      <c r="B7" s="116" t="s">
        <v>251</v>
      </c>
      <c r="C7" s="109" t="s">
        <v>200</v>
      </c>
      <c r="D7" s="110">
        <f>+SUM(E7,+I7)</f>
        <v>736160</v>
      </c>
      <c r="E7" s="110">
        <f>+SUM(G7,+H7)</f>
        <v>49371</v>
      </c>
      <c r="F7" s="111">
        <f>IF(D7&gt;0,E7/D7*100,"-")</f>
        <v>6.7065583568789391</v>
      </c>
      <c r="G7" s="108">
        <f>SUM(G$8:G$207)</f>
        <v>46711</v>
      </c>
      <c r="H7" s="108">
        <f>SUM(H$8:H$207)</f>
        <v>2660</v>
      </c>
      <c r="I7" s="110">
        <f>+SUM(K7,+M7,+O7)</f>
        <v>686789</v>
      </c>
      <c r="J7" s="111">
        <f>IF(D7&gt;0,I7/D7*100,"-")</f>
        <v>93.293441643121056</v>
      </c>
      <c r="K7" s="108">
        <f>SUM(K$8:K$207)</f>
        <v>120950</v>
      </c>
      <c r="L7" s="111">
        <f>IF(D7&gt;0,K7/D7*100,"-")</f>
        <v>16.429852206042163</v>
      </c>
      <c r="M7" s="108">
        <f>SUM(M$8:M$207)</f>
        <v>6704</v>
      </c>
      <c r="N7" s="111">
        <f>IF(D7&gt;0,M7/D7*100,"-")</f>
        <v>0.9106715931319278</v>
      </c>
      <c r="O7" s="108">
        <f>SUM(O$8:O$207)</f>
        <v>559135</v>
      </c>
      <c r="P7" s="108">
        <f>SUM(P$8:P$207)</f>
        <v>327382</v>
      </c>
      <c r="Q7" s="111">
        <f>IF(D7&gt;0,O7/D7*100,"-")</f>
        <v>75.952917843946963</v>
      </c>
      <c r="R7" s="108">
        <f>SUM(R$8:R$207)</f>
        <v>6512</v>
      </c>
      <c r="S7" s="112">
        <f t="shared" ref="S7:Z7" si="0">COUNTIF(S$8:S$207,"○")</f>
        <v>16</v>
      </c>
      <c r="T7" s="112">
        <f t="shared" si="0"/>
        <v>1</v>
      </c>
      <c r="U7" s="112">
        <f t="shared" si="0"/>
        <v>0</v>
      </c>
      <c r="V7" s="112">
        <f t="shared" si="0"/>
        <v>7</v>
      </c>
      <c r="W7" s="112">
        <f t="shared" si="0"/>
        <v>18</v>
      </c>
      <c r="X7" s="112">
        <f t="shared" si="0"/>
        <v>0</v>
      </c>
      <c r="Y7" s="112">
        <f t="shared" si="0"/>
        <v>0</v>
      </c>
      <c r="Z7" s="112">
        <f t="shared" si="0"/>
        <v>6</v>
      </c>
      <c r="AA7" s="188"/>
      <c r="AB7" s="188"/>
    </row>
    <row r="8" spans="1:28" s="105" customFormat="1" ht="13.5" customHeight="1">
      <c r="A8" s="101" t="s">
        <v>18</v>
      </c>
      <c r="B8" s="102" t="s">
        <v>254</v>
      </c>
      <c r="C8" s="101" t="s">
        <v>255</v>
      </c>
      <c r="D8" s="103">
        <f>+SUM(E8,+I8)</f>
        <v>252235</v>
      </c>
      <c r="E8" s="103">
        <f>+SUM(G8,+H8)</f>
        <v>2987</v>
      </c>
      <c r="F8" s="104">
        <f>IF(D8&gt;0,E8/D8*100,"-")</f>
        <v>1.1842131345768827</v>
      </c>
      <c r="G8" s="103">
        <v>2982</v>
      </c>
      <c r="H8" s="103">
        <v>5</v>
      </c>
      <c r="I8" s="103">
        <f>+SUM(K8,+M8,+O8)</f>
        <v>249248</v>
      </c>
      <c r="J8" s="104">
        <f>IF(D8&gt;0,I8/D8*100,"-")</f>
        <v>98.815786865423121</v>
      </c>
      <c r="K8" s="103">
        <v>77138</v>
      </c>
      <c r="L8" s="104">
        <f>IF(D8&gt;0,K8/D8*100,"-")</f>
        <v>30.581798719448134</v>
      </c>
      <c r="M8" s="103">
        <v>0</v>
      </c>
      <c r="N8" s="104">
        <f>IF(D8&gt;0,M8/D8*100,"-")</f>
        <v>0</v>
      </c>
      <c r="O8" s="103">
        <v>172110</v>
      </c>
      <c r="P8" s="103">
        <v>129056</v>
      </c>
      <c r="Q8" s="104">
        <f>IF(D8&gt;0,O8/D8*100,"-")</f>
        <v>68.23398814597499</v>
      </c>
      <c r="R8" s="103">
        <v>2157</v>
      </c>
      <c r="S8" s="101"/>
      <c r="T8" s="101" t="s">
        <v>257</v>
      </c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18</v>
      </c>
      <c r="B9" s="102" t="s">
        <v>258</v>
      </c>
      <c r="C9" s="101" t="s">
        <v>259</v>
      </c>
      <c r="D9" s="103">
        <f>+SUM(E9,+I9)</f>
        <v>56332</v>
      </c>
      <c r="E9" s="103">
        <f>+SUM(G9,+H9)</f>
        <v>4098</v>
      </c>
      <c r="F9" s="104">
        <f>IF(D9&gt;0,E9/D9*100,"-")</f>
        <v>7.2747283959383653</v>
      </c>
      <c r="G9" s="103">
        <v>4098</v>
      </c>
      <c r="H9" s="103">
        <v>0</v>
      </c>
      <c r="I9" s="103">
        <f>+SUM(K9,+M9,+O9)</f>
        <v>52234</v>
      </c>
      <c r="J9" s="104">
        <f>IF(D9&gt;0,I9/D9*100,"-")</f>
        <v>92.725271604061632</v>
      </c>
      <c r="K9" s="103">
        <v>6055</v>
      </c>
      <c r="L9" s="104">
        <f>IF(D9&gt;0,K9/D9*100,"-")</f>
        <v>10.748775118937727</v>
      </c>
      <c r="M9" s="103">
        <v>376</v>
      </c>
      <c r="N9" s="104">
        <f>IF(D9&gt;0,M9/D9*100,"-")</f>
        <v>0.66747141944188026</v>
      </c>
      <c r="O9" s="103">
        <v>45803</v>
      </c>
      <c r="P9" s="103">
        <v>20726</v>
      </c>
      <c r="Q9" s="104">
        <f>IF(D9&gt;0,O9/D9*100,"-")</f>
        <v>81.309025065682022</v>
      </c>
      <c r="R9" s="103">
        <v>453</v>
      </c>
      <c r="S9" s="101"/>
      <c r="T9" s="101"/>
      <c r="U9" s="101"/>
      <c r="V9" s="101" t="s">
        <v>257</v>
      </c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18</v>
      </c>
      <c r="B10" s="102" t="s">
        <v>260</v>
      </c>
      <c r="C10" s="101" t="s">
        <v>261</v>
      </c>
      <c r="D10" s="103">
        <f>+SUM(E10,+I10)</f>
        <v>37026</v>
      </c>
      <c r="E10" s="103">
        <f>+SUM(G10,+H10)</f>
        <v>1749</v>
      </c>
      <c r="F10" s="104">
        <f>IF(D10&gt;0,E10/D10*100,"-")</f>
        <v>4.7237076648841354</v>
      </c>
      <c r="G10" s="103">
        <v>1749</v>
      </c>
      <c r="H10" s="103">
        <v>0</v>
      </c>
      <c r="I10" s="103">
        <f>+SUM(K10,+M10,+O10)</f>
        <v>35277</v>
      </c>
      <c r="J10" s="104">
        <f>IF(D10&gt;0,I10/D10*100,"-")</f>
        <v>95.276292335115869</v>
      </c>
      <c r="K10" s="103">
        <v>0</v>
      </c>
      <c r="L10" s="104">
        <f>IF(D10&gt;0,K10/D10*100,"-")</f>
        <v>0</v>
      </c>
      <c r="M10" s="103">
        <v>0</v>
      </c>
      <c r="N10" s="104">
        <f>IF(D10&gt;0,M10/D10*100,"-")</f>
        <v>0</v>
      </c>
      <c r="O10" s="103">
        <v>35277</v>
      </c>
      <c r="P10" s="103">
        <v>14205</v>
      </c>
      <c r="Q10" s="104">
        <f>IF(D10&gt;0,O10/D10*100,"-")</f>
        <v>95.276292335115869</v>
      </c>
      <c r="R10" s="103">
        <v>237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18</v>
      </c>
      <c r="B11" s="102" t="s">
        <v>262</v>
      </c>
      <c r="C11" s="101" t="s">
        <v>263</v>
      </c>
      <c r="D11" s="103">
        <f>+SUM(E11,+I11)</f>
        <v>71937</v>
      </c>
      <c r="E11" s="103">
        <f>+SUM(G11,+H11)</f>
        <v>6419</v>
      </c>
      <c r="F11" s="104">
        <f>IF(D11&gt;0,E11/D11*100,"-")</f>
        <v>8.9230854775706518</v>
      </c>
      <c r="G11" s="103">
        <v>6419</v>
      </c>
      <c r="H11" s="103">
        <v>0</v>
      </c>
      <c r="I11" s="103">
        <f>+SUM(K11,+M11,+O11)</f>
        <v>65518</v>
      </c>
      <c r="J11" s="104">
        <f>IF(D11&gt;0,I11/D11*100,"-")</f>
        <v>91.076914522429348</v>
      </c>
      <c r="K11" s="103">
        <v>1426</v>
      </c>
      <c r="L11" s="104">
        <f>IF(D11&gt;0,K11/D11*100,"-")</f>
        <v>1.9822900593574933</v>
      </c>
      <c r="M11" s="103">
        <v>4938</v>
      </c>
      <c r="N11" s="104">
        <f>IF(D11&gt;0,M11/D11*100,"-")</f>
        <v>6.8643396305100302</v>
      </c>
      <c r="O11" s="103">
        <v>59154</v>
      </c>
      <c r="P11" s="103">
        <v>22151</v>
      </c>
      <c r="Q11" s="104">
        <f>IF(D11&gt;0,O11/D11*100,"-")</f>
        <v>82.230284832561836</v>
      </c>
      <c r="R11" s="103">
        <v>367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18</v>
      </c>
      <c r="B12" s="102" t="s">
        <v>264</v>
      </c>
      <c r="C12" s="101" t="s">
        <v>265</v>
      </c>
      <c r="D12" s="103">
        <f>+SUM(E12,+I12)</f>
        <v>40308</v>
      </c>
      <c r="E12" s="103">
        <f>+SUM(G12,+H12)</f>
        <v>597</v>
      </c>
      <c r="F12" s="104">
        <f>IF(D12&gt;0,E12/D12*100,"-")</f>
        <v>1.4810955641559989</v>
      </c>
      <c r="G12" s="103">
        <v>570</v>
      </c>
      <c r="H12" s="103">
        <v>27</v>
      </c>
      <c r="I12" s="103">
        <f>+SUM(K12,+M12,+O12)</f>
        <v>39711</v>
      </c>
      <c r="J12" s="104">
        <f>IF(D12&gt;0,I12/D12*100,"-")</f>
        <v>98.518904435844007</v>
      </c>
      <c r="K12" s="103">
        <v>15761</v>
      </c>
      <c r="L12" s="104">
        <f>IF(D12&gt;0,K12/D12*100,"-")</f>
        <v>39.101419073136846</v>
      </c>
      <c r="M12" s="103">
        <v>0</v>
      </c>
      <c r="N12" s="104">
        <f>IF(D12&gt;0,M12/D12*100,"-")</f>
        <v>0</v>
      </c>
      <c r="O12" s="103">
        <v>23950</v>
      </c>
      <c r="P12" s="103">
        <v>12277</v>
      </c>
      <c r="Q12" s="104">
        <f>IF(D12&gt;0,O12/D12*100,"-")</f>
        <v>59.417485362707154</v>
      </c>
      <c r="R12" s="103">
        <v>415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18</v>
      </c>
      <c r="B13" s="102" t="s">
        <v>266</v>
      </c>
      <c r="C13" s="101" t="s">
        <v>267</v>
      </c>
      <c r="D13" s="103">
        <f>+SUM(E13,+I13)</f>
        <v>36693</v>
      </c>
      <c r="E13" s="103">
        <f>+SUM(G13,+H13)</f>
        <v>417</v>
      </c>
      <c r="F13" s="104">
        <f>IF(D13&gt;0,E13/D13*100,"-")</f>
        <v>1.1364565448450659</v>
      </c>
      <c r="G13" s="103">
        <v>384</v>
      </c>
      <c r="H13" s="103">
        <v>33</v>
      </c>
      <c r="I13" s="103">
        <f>+SUM(K13,+M13,+O13)</f>
        <v>36276</v>
      </c>
      <c r="J13" s="104">
        <f>IF(D13&gt;0,I13/D13*100,"-")</f>
        <v>98.863543455154939</v>
      </c>
      <c r="K13" s="103">
        <v>0</v>
      </c>
      <c r="L13" s="104">
        <f>IF(D13&gt;0,K13/D13*100,"-")</f>
        <v>0</v>
      </c>
      <c r="M13" s="103">
        <v>0</v>
      </c>
      <c r="N13" s="104">
        <f>IF(D13&gt;0,M13/D13*100,"-")</f>
        <v>0</v>
      </c>
      <c r="O13" s="103">
        <v>36276</v>
      </c>
      <c r="P13" s="103">
        <v>21015</v>
      </c>
      <c r="Q13" s="104">
        <f>IF(D13&gt;0,O13/D13*100,"-")</f>
        <v>98.863543455154939</v>
      </c>
      <c r="R13" s="103">
        <v>530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18</v>
      </c>
      <c r="B14" s="102" t="s">
        <v>268</v>
      </c>
      <c r="C14" s="101" t="s">
        <v>269</v>
      </c>
      <c r="D14" s="103">
        <f>+SUM(E14,+I14)</f>
        <v>28155</v>
      </c>
      <c r="E14" s="103">
        <f>+SUM(G14,+H14)</f>
        <v>13345</v>
      </c>
      <c r="F14" s="104">
        <f>IF(D14&gt;0,E14/D14*100,"-")</f>
        <v>47.398330669508084</v>
      </c>
      <c r="G14" s="103">
        <v>13345</v>
      </c>
      <c r="H14" s="103">
        <v>0</v>
      </c>
      <c r="I14" s="103">
        <f>+SUM(K14,+M14,+O14)</f>
        <v>14810</v>
      </c>
      <c r="J14" s="104">
        <f>IF(D14&gt;0,I14/D14*100,"-")</f>
        <v>52.601669330491916</v>
      </c>
      <c r="K14" s="103">
        <v>5033</v>
      </c>
      <c r="L14" s="104">
        <f>IF(D14&gt;0,K14/D14*100,"-")</f>
        <v>17.876043331557451</v>
      </c>
      <c r="M14" s="103">
        <v>0</v>
      </c>
      <c r="N14" s="104">
        <f>IF(D14&gt;0,M14/D14*100,"-")</f>
        <v>0</v>
      </c>
      <c r="O14" s="103">
        <v>9777</v>
      </c>
      <c r="P14" s="103">
        <v>9777</v>
      </c>
      <c r="Q14" s="104">
        <f>IF(D14&gt;0,O14/D14*100,"-")</f>
        <v>34.725625998934468</v>
      </c>
      <c r="R14" s="103">
        <v>417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18</v>
      </c>
      <c r="B15" s="102" t="s">
        <v>270</v>
      </c>
      <c r="C15" s="101" t="s">
        <v>271</v>
      </c>
      <c r="D15" s="103">
        <f>+SUM(E15,+I15)</f>
        <v>24914</v>
      </c>
      <c r="E15" s="103">
        <f>+SUM(G15,+H15)</f>
        <v>4021</v>
      </c>
      <c r="F15" s="104">
        <f>IF(D15&gt;0,E15/D15*100,"-")</f>
        <v>16.139519948623263</v>
      </c>
      <c r="G15" s="103">
        <v>2702</v>
      </c>
      <c r="H15" s="103">
        <v>1319</v>
      </c>
      <c r="I15" s="103">
        <f>+SUM(K15,+M15,+O15)</f>
        <v>20893</v>
      </c>
      <c r="J15" s="104">
        <f>IF(D15&gt;0,I15/D15*100,"-")</f>
        <v>83.86048005137674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20893</v>
      </c>
      <c r="P15" s="103">
        <v>14602</v>
      </c>
      <c r="Q15" s="104">
        <f>IF(D15&gt;0,O15/D15*100,"-")</f>
        <v>83.86048005137674</v>
      </c>
      <c r="R15" s="103">
        <v>223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18</v>
      </c>
      <c r="B16" s="102" t="s">
        <v>272</v>
      </c>
      <c r="C16" s="101" t="s">
        <v>273</v>
      </c>
      <c r="D16" s="103">
        <f>+SUM(E16,+I16)</f>
        <v>5076</v>
      </c>
      <c r="E16" s="103">
        <f>+SUM(G16,+H16)</f>
        <v>225</v>
      </c>
      <c r="F16" s="104">
        <f>IF(D16&gt;0,E16/D16*100,"-")</f>
        <v>4.4326241134751774</v>
      </c>
      <c r="G16" s="103">
        <v>158</v>
      </c>
      <c r="H16" s="103">
        <v>67</v>
      </c>
      <c r="I16" s="103">
        <f>+SUM(K16,+M16,+O16)</f>
        <v>4851</v>
      </c>
      <c r="J16" s="104">
        <f>IF(D16&gt;0,I16/D16*100,"-")</f>
        <v>95.567375886524815</v>
      </c>
      <c r="K16" s="103">
        <v>0</v>
      </c>
      <c r="L16" s="104">
        <f>IF(D16&gt;0,K16/D16*100,"-")</f>
        <v>0</v>
      </c>
      <c r="M16" s="103">
        <v>47</v>
      </c>
      <c r="N16" s="104">
        <f>IF(D16&gt;0,M16/D16*100,"-")</f>
        <v>0.92592592592592582</v>
      </c>
      <c r="O16" s="103">
        <v>4804</v>
      </c>
      <c r="P16" s="103">
        <v>2808</v>
      </c>
      <c r="Q16" s="104">
        <f>IF(D16&gt;0,O16/D16*100,"-")</f>
        <v>94.641449960598905</v>
      </c>
      <c r="R16" s="103">
        <v>33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18</v>
      </c>
      <c r="B17" s="102" t="s">
        <v>274</v>
      </c>
      <c r="C17" s="101" t="s">
        <v>275</v>
      </c>
      <c r="D17" s="103">
        <f>+SUM(E17,+I17)</f>
        <v>1494</v>
      </c>
      <c r="E17" s="103">
        <f>+SUM(G17,+H17)</f>
        <v>450</v>
      </c>
      <c r="F17" s="104">
        <f>IF(D17&gt;0,E17/D17*100,"-")</f>
        <v>30.120481927710845</v>
      </c>
      <c r="G17" s="103">
        <v>0</v>
      </c>
      <c r="H17" s="103">
        <v>450</v>
      </c>
      <c r="I17" s="103">
        <f>+SUM(K17,+M17,+O17)</f>
        <v>1044</v>
      </c>
      <c r="J17" s="104">
        <f>IF(D17&gt;0,I17/D17*100,"-")</f>
        <v>69.879518072289159</v>
      </c>
      <c r="K17" s="103">
        <v>0</v>
      </c>
      <c r="L17" s="104">
        <f>IF(D17&gt;0,K17/D17*100,"-")</f>
        <v>0</v>
      </c>
      <c r="M17" s="103">
        <v>0</v>
      </c>
      <c r="N17" s="104">
        <f>IF(D17&gt;0,M17/D17*100,"-")</f>
        <v>0</v>
      </c>
      <c r="O17" s="103">
        <v>1044</v>
      </c>
      <c r="P17" s="103">
        <v>665</v>
      </c>
      <c r="Q17" s="104">
        <f>IF(D17&gt;0,O17/D17*100,"-")</f>
        <v>69.879518072289159</v>
      </c>
      <c r="R17" s="103">
        <v>8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18</v>
      </c>
      <c r="B18" s="102" t="s">
        <v>276</v>
      </c>
      <c r="C18" s="101" t="s">
        <v>277</v>
      </c>
      <c r="D18" s="103">
        <f>+SUM(E18,+I18)</f>
        <v>2270</v>
      </c>
      <c r="E18" s="103">
        <f>+SUM(G18,+H18)</f>
        <v>77</v>
      </c>
      <c r="F18" s="104">
        <f>IF(D18&gt;0,E18/D18*100,"-")</f>
        <v>3.3920704845814975</v>
      </c>
      <c r="G18" s="103">
        <v>39</v>
      </c>
      <c r="H18" s="103">
        <v>38</v>
      </c>
      <c r="I18" s="103">
        <f>+SUM(K18,+M18,+O18)</f>
        <v>2193</v>
      </c>
      <c r="J18" s="104">
        <f>IF(D18&gt;0,I18/D18*100,"-")</f>
        <v>96.607929515418505</v>
      </c>
      <c r="K18" s="103">
        <v>0</v>
      </c>
      <c r="L18" s="104">
        <f>IF(D18&gt;0,K18/D18*100,"-")</f>
        <v>0</v>
      </c>
      <c r="M18" s="103">
        <v>0</v>
      </c>
      <c r="N18" s="104">
        <f>IF(D18&gt;0,M18/D18*100,"-")</f>
        <v>0</v>
      </c>
      <c r="O18" s="103">
        <v>2193</v>
      </c>
      <c r="P18" s="103">
        <v>2083</v>
      </c>
      <c r="Q18" s="104">
        <f>IF(D18&gt;0,O18/D18*100,"-")</f>
        <v>96.607929515418505</v>
      </c>
      <c r="R18" s="103">
        <v>9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18</v>
      </c>
      <c r="B19" s="102" t="s">
        <v>278</v>
      </c>
      <c r="C19" s="101" t="s">
        <v>279</v>
      </c>
      <c r="D19" s="103">
        <f>+SUM(E19,+I19)</f>
        <v>25624</v>
      </c>
      <c r="E19" s="103">
        <f>+SUM(G19,+H19)</f>
        <v>1749</v>
      </c>
      <c r="F19" s="104">
        <f>IF(D19&gt;0,E19/D19*100,"-")</f>
        <v>6.8256322197939436</v>
      </c>
      <c r="G19" s="103">
        <v>1749</v>
      </c>
      <c r="H19" s="103">
        <v>0</v>
      </c>
      <c r="I19" s="103">
        <f>+SUM(K19,+M19,+O19)</f>
        <v>23875</v>
      </c>
      <c r="J19" s="104">
        <f>IF(D19&gt;0,I19/D19*100,"-")</f>
        <v>93.174367780206055</v>
      </c>
      <c r="K19" s="103">
        <v>505</v>
      </c>
      <c r="L19" s="104">
        <f>IF(D19&gt;0,K19/D19*100,"-")</f>
        <v>1.9708086169216359</v>
      </c>
      <c r="M19" s="103">
        <v>0</v>
      </c>
      <c r="N19" s="104">
        <f>IF(D19&gt;0,M19/D19*100,"-")</f>
        <v>0</v>
      </c>
      <c r="O19" s="103">
        <v>23370</v>
      </c>
      <c r="P19" s="103">
        <v>14674</v>
      </c>
      <c r="Q19" s="104">
        <f>IF(D19&gt;0,O19/D19*100,"-")</f>
        <v>91.203559163284424</v>
      </c>
      <c r="R19" s="103">
        <v>272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18</v>
      </c>
      <c r="B20" s="102" t="s">
        <v>280</v>
      </c>
      <c r="C20" s="101" t="s">
        <v>281</v>
      </c>
      <c r="D20" s="103">
        <f>+SUM(E20,+I20)</f>
        <v>5132</v>
      </c>
      <c r="E20" s="103">
        <f>+SUM(G20,+H20)</f>
        <v>421</v>
      </c>
      <c r="F20" s="104">
        <f>IF(D20&gt;0,E20/D20*100,"-")</f>
        <v>8.203429462197974</v>
      </c>
      <c r="G20" s="103">
        <v>413</v>
      </c>
      <c r="H20" s="103">
        <v>8</v>
      </c>
      <c r="I20" s="103">
        <f>+SUM(K20,+M20,+O20)</f>
        <v>4711</v>
      </c>
      <c r="J20" s="104">
        <f>IF(D20&gt;0,I20/D20*100,"-")</f>
        <v>91.796570537802026</v>
      </c>
      <c r="K20" s="103">
        <v>0</v>
      </c>
      <c r="L20" s="104">
        <f>IF(D20&gt;0,K20/D20*100,"-")</f>
        <v>0</v>
      </c>
      <c r="M20" s="103">
        <v>0</v>
      </c>
      <c r="N20" s="104">
        <f>IF(D20&gt;0,M20/D20*100,"-")</f>
        <v>0</v>
      </c>
      <c r="O20" s="103">
        <v>4711</v>
      </c>
      <c r="P20" s="103">
        <v>2807</v>
      </c>
      <c r="Q20" s="104">
        <f>IF(D20&gt;0,O20/D20*100,"-")</f>
        <v>91.796570537802026</v>
      </c>
      <c r="R20" s="103">
        <v>60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18</v>
      </c>
      <c r="B21" s="102" t="s">
        <v>282</v>
      </c>
      <c r="C21" s="101" t="s">
        <v>283</v>
      </c>
      <c r="D21" s="103">
        <f>+SUM(E21,+I21)</f>
        <v>7976</v>
      </c>
      <c r="E21" s="103">
        <f>+SUM(G21,+H21)</f>
        <v>1252</v>
      </c>
      <c r="F21" s="104">
        <f>IF(D21&gt;0,E21/D21*100,"-")</f>
        <v>15.697091273821465</v>
      </c>
      <c r="G21" s="103">
        <v>613</v>
      </c>
      <c r="H21" s="103">
        <v>639</v>
      </c>
      <c r="I21" s="103">
        <f>+SUM(K21,+M21,+O21)</f>
        <v>6724</v>
      </c>
      <c r="J21" s="104">
        <f>IF(D21&gt;0,I21/D21*100,"-")</f>
        <v>84.302908726178543</v>
      </c>
      <c r="K21" s="103">
        <v>0</v>
      </c>
      <c r="L21" s="104">
        <f>IF(D21&gt;0,K21/D21*100,"-")</f>
        <v>0</v>
      </c>
      <c r="M21" s="103">
        <v>0</v>
      </c>
      <c r="N21" s="104">
        <f>IF(D21&gt;0,M21/D21*100,"-")</f>
        <v>0</v>
      </c>
      <c r="O21" s="103">
        <v>6724</v>
      </c>
      <c r="P21" s="103">
        <v>5471</v>
      </c>
      <c r="Q21" s="104">
        <f>IF(D21&gt;0,O21/D21*100,"-")</f>
        <v>84.302908726178543</v>
      </c>
      <c r="R21" s="103">
        <v>14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18</v>
      </c>
      <c r="B22" s="102" t="s">
        <v>284</v>
      </c>
      <c r="C22" s="101" t="s">
        <v>285</v>
      </c>
      <c r="D22" s="103">
        <f>+SUM(E22,+I22)</f>
        <v>3969</v>
      </c>
      <c r="E22" s="103">
        <f>+SUM(G22,+H22)</f>
        <v>261</v>
      </c>
      <c r="F22" s="104">
        <f>IF(D22&gt;0,E22/D22*100,"-")</f>
        <v>6.5759637188208613</v>
      </c>
      <c r="G22" s="103">
        <v>261</v>
      </c>
      <c r="H22" s="103">
        <v>0</v>
      </c>
      <c r="I22" s="103">
        <f>+SUM(K22,+M22,+O22)</f>
        <v>3708</v>
      </c>
      <c r="J22" s="104">
        <f>IF(D22&gt;0,I22/D22*100,"-")</f>
        <v>93.424036281179141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3708</v>
      </c>
      <c r="P22" s="103">
        <v>1315</v>
      </c>
      <c r="Q22" s="104">
        <f>IF(D22&gt;0,O22/D22*100,"-")</f>
        <v>93.424036281179141</v>
      </c>
      <c r="R22" s="103">
        <v>25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18</v>
      </c>
      <c r="B23" s="102" t="s">
        <v>286</v>
      </c>
      <c r="C23" s="101" t="s">
        <v>287</v>
      </c>
      <c r="D23" s="103">
        <f>+SUM(E23,+I23)</f>
        <v>6474</v>
      </c>
      <c r="E23" s="103">
        <f>+SUM(G23,+H23)</f>
        <v>2008</v>
      </c>
      <c r="F23" s="104">
        <f>IF(D23&gt;0,E23/D23*100,"-")</f>
        <v>31.016373185047886</v>
      </c>
      <c r="G23" s="103">
        <v>1972</v>
      </c>
      <c r="H23" s="103">
        <v>36</v>
      </c>
      <c r="I23" s="103">
        <f>+SUM(K23,+M23,+O23)</f>
        <v>4466</v>
      </c>
      <c r="J23" s="104">
        <f>IF(D23&gt;0,I23/D23*100,"-")</f>
        <v>68.983626814952117</v>
      </c>
      <c r="K23" s="103">
        <v>913</v>
      </c>
      <c r="L23" s="104">
        <f>IF(D23&gt;0,K23/D23*100,"-")</f>
        <v>14.102564102564102</v>
      </c>
      <c r="M23" s="103">
        <v>0</v>
      </c>
      <c r="N23" s="104">
        <f>IF(D23&gt;0,M23/D23*100,"-")</f>
        <v>0</v>
      </c>
      <c r="O23" s="103">
        <v>3553</v>
      </c>
      <c r="P23" s="103">
        <v>1842</v>
      </c>
      <c r="Q23" s="104">
        <f>IF(D23&gt;0,O23/D23*100,"-")</f>
        <v>54.881062712388015</v>
      </c>
      <c r="R23" s="103">
        <v>62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18</v>
      </c>
      <c r="B24" s="102" t="s">
        <v>288</v>
      </c>
      <c r="C24" s="101" t="s">
        <v>289</v>
      </c>
      <c r="D24" s="103">
        <f>+SUM(E24,+I24)</f>
        <v>9025</v>
      </c>
      <c r="E24" s="103">
        <f>+SUM(G24,+H24)</f>
        <v>1126</v>
      </c>
      <c r="F24" s="104">
        <f>IF(D24&gt;0,E24/D24*100,"-")</f>
        <v>12.476454293628809</v>
      </c>
      <c r="G24" s="103">
        <v>1126</v>
      </c>
      <c r="H24" s="103">
        <v>0</v>
      </c>
      <c r="I24" s="103">
        <f>+SUM(K24,+M24,+O24)</f>
        <v>7899</v>
      </c>
      <c r="J24" s="104">
        <f>IF(D24&gt;0,I24/D24*100,"-")</f>
        <v>87.523545706371181</v>
      </c>
      <c r="K24" s="103">
        <v>1380</v>
      </c>
      <c r="L24" s="104">
        <f>IF(D24&gt;0,K24/D24*100,"-")</f>
        <v>15.290858725761773</v>
      </c>
      <c r="M24" s="103">
        <v>0</v>
      </c>
      <c r="N24" s="104">
        <f>IF(D24&gt;0,M24/D24*100,"-")</f>
        <v>0</v>
      </c>
      <c r="O24" s="103">
        <v>6519</v>
      </c>
      <c r="P24" s="103">
        <v>2976</v>
      </c>
      <c r="Q24" s="104">
        <f>IF(D24&gt;0,O24/D24*100,"-")</f>
        <v>72.232686980609415</v>
      </c>
      <c r="R24" s="103">
        <v>200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18</v>
      </c>
      <c r="B25" s="102" t="s">
        <v>290</v>
      </c>
      <c r="C25" s="101" t="s">
        <v>291</v>
      </c>
      <c r="D25" s="103">
        <f>+SUM(E25,+I25)</f>
        <v>14984</v>
      </c>
      <c r="E25" s="103">
        <f>+SUM(G25,+H25)</f>
        <v>67</v>
      </c>
      <c r="F25" s="104">
        <f>IF(D25&gt;0,E25/D25*100,"-")</f>
        <v>0.44714361986118523</v>
      </c>
      <c r="G25" s="103">
        <v>67</v>
      </c>
      <c r="H25" s="103">
        <v>0</v>
      </c>
      <c r="I25" s="103">
        <f>+SUM(K25,+M25,+O25)</f>
        <v>14917</v>
      </c>
      <c r="J25" s="104">
        <f>IF(D25&gt;0,I25/D25*100,"-")</f>
        <v>99.552856380138806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14917</v>
      </c>
      <c r="P25" s="103">
        <v>5382</v>
      </c>
      <c r="Q25" s="104">
        <f>IF(D25&gt;0,O25/D25*100,"-")</f>
        <v>99.552856380138806</v>
      </c>
      <c r="R25" s="103">
        <v>154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18</v>
      </c>
      <c r="B26" s="102" t="s">
        <v>292</v>
      </c>
      <c r="C26" s="101" t="s">
        <v>293</v>
      </c>
      <c r="D26" s="103">
        <f>+SUM(E26,+I26)</f>
        <v>23221</v>
      </c>
      <c r="E26" s="103">
        <f>+SUM(G26,+H26)</f>
        <v>200</v>
      </c>
      <c r="F26" s="104">
        <f>IF(D26&gt;0,E26/D26*100,"-")</f>
        <v>0.86128935015718533</v>
      </c>
      <c r="G26" s="103">
        <v>200</v>
      </c>
      <c r="H26" s="103">
        <v>0</v>
      </c>
      <c r="I26" s="103">
        <f>+SUM(K26,+M26,+O26)</f>
        <v>23021</v>
      </c>
      <c r="J26" s="104">
        <f>IF(D26&gt;0,I26/D26*100,"-")</f>
        <v>99.138710649842807</v>
      </c>
      <c r="K26" s="103">
        <v>3923</v>
      </c>
      <c r="L26" s="104">
        <f>IF(D26&gt;0,K26/D26*100,"-")</f>
        <v>16.89419060333319</v>
      </c>
      <c r="M26" s="103">
        <v>1343</v>
      </c>
      <c r="N26" s="104">
        <f>IF(D26&gt;0,M26/D26*100,"-")</f>
        <v>5.7835579863054996</v>
      </c>
      <c r="O26" s="103">
        <v>17755</v>
      </c>
      <c r="P26" s="103">
        <v>9360</v>
      </c>
      <c r="Q26" s="104">
        <f>IF(D26&gt;0,O26/D26*100,"-")</f>
        <v>76.460962060204125</v>
      </c>
      <c r="R26" s="103">
        <v>138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18</v>
      </c>
      <c r="B27" s="102" t="s">
        <v>294</v>
      </c>
      <c r="C27" s="101" t="s">
        <v>295</v>
      </c>
      <c r="D27" s="103">
        <f>+SUM(E27,+I27)</f>
        <v>35512</v>
      </c>
      <c r="E27" s="103">
        <f>+SUM(G27,+H27)</f>
        <v>597</v>
      </c>
      <c r="F27" s="104">
        <f>IF(D27&gt;0,E27/D27*100,"-")</f>
        <v>1.6811218742960126</v>
      </c>
      <c r="G27" s="103">
        <v>597</v>
      </c>
      <c r="H27" s="103">
        <v>0</v>
      </c>
      <c r="I27" s="103">
        <f>+SUM(K27,+M27,+O27)</f>
        <v>34915</v>
      </c>
      <c r="J27" s="104">
        <f>IF(D27&gt;0,I27/D27*100,"-")</f>
        <v>98.318878125703989</v>
      </c>
      <c r="K27" s="103">
        <v>2197</v>
      </c>
      <c r="L27" s="104">
        <f>IF(D27&gt;0,K27/D27*100,"-")</f>
        <v>6.1866411353908539</v>
      </c>
      <c r="M27" s="103">
        <v>0</v>
      </c>
      <c r="N27" s="104">
        <f>IF(D27&gt;0,M27/D27*100,"-")</f>
        <v>0</v>
      </c>
      <c r="O27" s="103">
        <v>32718</v>
      </c>
      <c r="P27" s="103">
        <v>19296</v>
      </c>
      <c r="Q27" s="104">
        <f>IF(D27&gt;0,O27/D27*100,"-")</f>
        <v>92.132236990313132</v>
      </c>
      <c r="R27" s="103">
        <v>261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18</v>
      </c>
      <c r="B28" s="102" t="s">
        <v>296</v>
      </c>
      <c r="C28" s="101" t="s">
        <v>297</v>
      </c>
      <c r="D28" s="103">
        <f>+SUM(E28,+I28)</f>
        <v>13394</v>
      </c>
      <c r="E28" s="103">
        <f>+SUM(G28,+H28)</f>
        <v>857</v>
      </c>
      <c r="F28" s="104">
        <f>IF(D28&gt;0,E28/D28*100,"-")</f>
        <v>6.3983873376138574</v>
      </c>
      <c r="G28" s="103">
        <v>857</v>
      </c>
      <c r="H28" s="103">
        <v>0</v>
      </c>
      <c r="I28" s="103">
        <f>+SUM(K28,+M28,+O28)</f>
        <v>12537</v>
      </c>
      <c r="J28" s="104">
        <f>IF(D28&gt;0,I28/D28*100,"-")</f>
        <v>93.601612662386145</v>
      </c>
      <c r="K28" s="103">
        <v>1583</v>
      </c>
      <c r="L28" s="104">
        <f>IF(D28&gt;0,K28/D28*100,"-")</f>
        <v>11.818724802150218</v>
      </c>
      <c r="M28" s="103">
        <v>0</v>
      </c>
      <c r="N28" s="104">
        <f>IF(D28&gt;0,M28/D28*100,"-")</f>
        <v>0</v>
      </c>
      <c r="O28" s="103">
        <v>10954</v>
      </c>
      <c r="P28" s="103">
        <v>3766</v>
      </c>
      <c r="Q28" s="104">
        <f>IF(D28&gt;0,O28/D28*100,"-")</f>
        <v>81.782887860235931</v>
      </c>
      <c r="R28" s="103">
        <v>199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18</v>
      </c>
      <c r="B29" s="102" t="s">
        <v>298</v>
      </c>
      <c r="C29" s="101" t="s">
        <v>299</v>
      </c>
      <c r="D29" s="103">
        <f>+SUM(E29,+I29)</f>
        <v>11811</v>
      </c>
      <c r="E29" s="103">
        <f>+SUM(G29,+H29)</f>
        <v>2011</v>
      </c>
      <c r="F29" s="104">
        <f>IF(D29&gt;0,E29/D29*100,"-")</f>
        <v>17.026500719668107</v>
      </c>
      <c r="G29" s="103">
        <v>1982</v>
      </c>
      <c r="H29" s="103">
        <v>29</v>
      </c>
      <c r="I29" s="103">
        <f>+SUM(K29,+M29,+O29)</f>
        <v>9800</v>
      </c>
      <c r="J29" s="104">
        <f>IF(D29&gt;0,I29/D29*100,"-")</f>
        <v>82.973499280331893</v>
      </c>
      <c r="K29" s="103">
        <v>1057</v>
      </c>
      <c r="L29" s="104">
        <f>IF(D29&gt;0,K29/D29*100,"-")</f>
        <v>8.9492845652357982</v>
      </c>
      <c r="M29" s="103">
        <v>0</v>
      </c>
      <c r="N29" s="104">
        <f>IF(D29&gt;0,M29/D29*100,"-")</f>
        <v>0</v>
      </c>
      <c r="O29" s="103">
        <v>8743</v>
      </c>
      <c r="P29" s="103">
        <v>5728</v>
      </c>
      <c r="Q29" s="104">
        <f>IF(D29&gt;0,O29/D29*100,"-")</f>
        <v>74.024214715096093</v>
      </c>
      <c r="R29" s="103">
        <v>135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18</v>
      </c>
      <c r="B30" s="102" t="s">
        <v>300</v>
      </c>
      <c r="C30" s="101" t="s">
        <v>301</v>
      </c>
      <c r="D30" s="103">
        <f>+SUM(E30,+I30)</f>
        <v>8510</v>
      </c>
      <c r="E30" s="103">
        <f>+SUM(G30,+H30)</f>
        <v>1489</v>
      </c>
      <c r="F30" s="104">
        <f>IF(D30&gt;0,E30/D30*100,"-")</f>
        <v>17.497062279670974</v>
      </c>
      <c r="G30" s="103">
        <v>1489</v>
      </c>
      <c r="H30" s="103">
        <v>0</v>
      </c>
      <c r="I30" s="103">
        <f>+SUM(K30,+M30,+O30)</f>
        <v>7021</v>
      </c>
      <c r="J30" s="104">
        <f>IF(D30&gt;0,I30/D30*100,"-")</f>
        <v>82.50293772032903</v>
      </c>
      <c r="K30" s="103">
        <v>2057</v>
      </c>
      <c r="L30" s="104">
        <f>IF(D30&gt;0,K30/D30*100,"-")</f>
        <v>24.171562867215041</v>
      </c>
      <c r="M30" s="103">
        <v>0</v>
      </c>
      <c r="N30" s="104">
        <f>IF(D30&gt;0,M30/D30*100,"-")</f>
        <v>0</v>
      </c>
      <c r="O30" s="103">
        <v>4964</v>
      </c>
      <c r="P30" s="103">
        <v>1782</v>
      </c>
      <c r="Q30" s="104">
        <f>IF(D30&gt;0,O30/D30*100,"-")</f>
        <v>58.331374853113985</v>
      </c>
      <c r="R30" s="103">
        <v>35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18</v>
      </c>
      <c r="B31" s="102" t="s">
        <v>302</v>
      </c>
      <c r="C31" s="101" t="s">
        <v>303</v>
      </c>
      <c r="D31" s="103">
        <f>+SUM(E31,+I31)</f>
        <v>14088</v>
      </c>
      <c r="E31" s="103">
        <f>+SUM(G31,+H31)</f>
        <v>2948</v>
      </c>
      <c r="F31" s="104">
        <f>IF(D31&gt;0,E31/D31*100,"-")</f>
        <v>20.925610448608744</v>
      </c>
      <c r="G31" s="103">
        <v>2939</v>
      </c>
      <c r="H31" s="103">
        <v>9</v>
      </c>
      <c r="I31" s="103">
        <f>+SUM(K31,+M31,+O31)</f>
        <v>11140</v>
      </c>
      <c r="J31" s="104">
        <f>IF(D31&gt;0,I31/D31*100,"-")</f>
        <v>79.074389551391249</v>
      </c>
      <c r="K31" s="103">
        <v>1922</v>
      </c>
      <c r="L31" s="104">
        <f>IF(D31&gt;0,K31/D31*100,"-")</f>
        <v>13.642816581487791</v>
      </c>
      <c r="M31" s="103">
        <v>0</v>
      </c>
      <c r="N31" s="104">
        <f>IF(D31&gt;0,M31/D31*100,"-")</f>
        <v>0</v>
      </c>
      <c r="O31" s="103">
        <v>9218</v>
      </c>
      <c r="P31" s="103">
        <v>3618</v>
      </c>
      <c r="Q31" s="104">
        <f>IF(D31&gt;0,O31/D31*100,"-")</f>
        <v>65.431572969903456</v>
      </c>
      <c r="R31" s="103">
        <v>108</v>
      </c>
      <c r="S31" s="101"/>
      <c r="T31" s="101"/>
      <c r="U31" s="101"/>
      <c r="V31" s="101" t="s">
        <v>257</v>
      </c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1">
    <sortCondition ref="A8:A31"/>
    <sortCondition ref="B8:B31"/>
    <sortCondition ref="C8:C31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徳島県</v>
      </c>
      <c r="B7" s="107" t="str">
        <f>水洗化人口等!B7</f>
        <v>36000</v>
      </c>
      <c r="C7" s="106" t="s">
        <v>200</v>
      </c>
      <c r="D7" s="108">
        <f>SUM(E7,+H7,+K7)</f>
        <v>279466</v>
      </c>
      <c r="E7" s="108">
        <f>SUM(F7:G7)</f>
        <v>7246</v>
      </c>
      <c r="F7" s="108">
        <f>SUM(F$8:F$207)</f>
        <v>2999</v>
      </c>
      <c r="G7" s="108">
        <f>SUM(G$8:G$207)</f>
        <v>4247</v>
      </c>
      <c r="H7" s="108">
        <f>SUM(I7:J7)</f>
        <v>11011</v>
      </c>
      <c r="I7" s="108">
        <f>SUM(I$8:I$207)</f>
        <v>757</v>
      </c>
      <c r="J7" s="108">
        <f>SUM(J$8:J$207)</f>
        <v>10254</v>
      </c>
      <c r="K7" s="108">
        <f>SUM(L7:M7)</f>
        <v>261209</v>
      </c>
      <c r="L7" s="108">
        <f>SUM(L$8:L$207)</f>
        <v>24016</v>
      </c>
      <c r="M7" s="108">
        <f>SUM(M$8:M$207)</f>
        <v>237193</v>
      </c>
      <c r="N7" s="108">
        <f>SUM(O7,+V7,+AC7)</f>
        <v>281364</v>
      </c>
      <c r="O7" s="108">
        <f>SUM(P7:U7)</f>
        <v>27772</v>
      </c>
      <c r="P7" s="108">
        <f t="shared" ref="P7:U7" si="0">SUM(P$8:P$207)</f>
        <v>27772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251694</v>
      </c>
      <c r="W7" s="108">
        <f t="shared" ref="W7:AB7" si="1">SUM(W$8:W$207)</f>
        <v>251688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6</v>
      </c>
      <c r="AC7" s="108">
        <f>SUM(AD7:AE7)</f>
        <v>1898</v>
      </c>
      <c r="AD7" s="108">
        <f>SUM(AD$8:AD$207)</f>
        <v>903</v>
      </c>
      <c r="AE7" s="108">
        <f>SUM(AE$8:AE$207)</f>
        <v>995</v>
      </c>
      <c r="AF7" s="108">
        <f>SUM(AG7:AI7)</f>
        <v>4590</v>
      </c>
      <c r="AG7" s="108">
        <f>SUM(AG$8:AG$207)</f>
        <v>4590</v>
      </c>
      <c r="AH7" s="108">
        <f>SUM(AH$8:AH$207)</f>
        <v>0</v>
      </c>
      <c r="AI7" s="108">
        <f>SUM(AI$8:AI$207)</f>
        <v>0</v>
      </c>
      <c r="AJ7" s="108">
        <f>SUM(AK7:AS7)</f>
        <v>32102</v>
      </c>
      <c r="AK7" s="108">
        <f t="shared" ref="AK7:AS7" si="2">SUM(AK$8:AK$207)</f>
        <v>27800</v>
      </c>
      <c r="AL7" s="108">
        <f t="shared" si="2"/>
        <v>23</v>
      </c>
      <c r="AM7" s="108">
        <f t="shared" si="2"/>
        <v>2440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907</v>
      </c>
      <c r="AR7" s="108">
        <f t="shared" si="2"/>
        <v>880</v>
      </c>
      <c r="AS7" s="108">
        <f t="shared" si="2"/>
        <v>52</v>
      </c>
      <c r="AT7" s="108">
        <f>SUM(AU7:AY7)</f>
        <v>338</v>
      </c>
      <c r="AU7" s="108">
        <f>SUM(AU$8:AU$207)</f>
        <v>311</v>
      </c>
      <c r="AV7" s="108">
        <f>SUM(AV$8:AV$207)</f>
        <v>0</v>
      </c>
      <c r="AW7" s="108">
        <f>SUM(AW$8:AW$207)</f>
        <v>27</v>
      </c>
      <c r="AX7" s="108">
        <f>SUM(AX$8:AX$207)</f>
        <v>0</v>
      </c>
      <c r="AY7" s="108">
        <f>SUM(AY$8:AY$207)</f>
        <v>0</v>
      </c>
      <c r="AZ7" s="108">
        <f>SUM(BA7:BC7)</f>
        <v>63</v>
      </c>
      <c r="BA7" s="108">
        <f>SUM(BA$8:BA$207)</f>
        <v>63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18</v>
      </c>
      <c r="B8" s="113" t="s">
        <v>254</v>
      </c>
      <c r="C8" s="101" t="s">
        <v>255</v>
      </c>
      <c r="D8" s="103">
        <f>SUM(E8,+H8,+K8)</f>
        <v>76610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76610</v>
      </c>
      <c r="L8" s="103">
        <v>3948</v>
      </c>
      <c r="M8" s="103">
        <v>72662</v>
      </c>
      <c r="N8" s="103">
        <f>SUM(O8,+V8,+AC8)</f>
        <v>76616</v>
      </c>
      <c r="O8" s="103">
        <f>SUM(P8:U8)</f>
        <v>3948</v>
      </c>
      <c r="P8" s="103">
        <v>3948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72662</v>
      </c>
      <c r="W8" s="103">
        <v>72662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6</v>
      </c>
      <c r="AD8" s="103">
        <v>6</v>
      </c>
      <c r="AE8" s="103">
        <v>0</v>
      </c>
      <c r="AF8" s="103">
        <f>SUM(AG8:AI8)</f>
        <v>2163</v>
      </c>
      <c r="AG8" s="103">
        <v>2163</v>
      </c>
      <c r="AH8" s="103">
        <v>0</v>
      </c>
      <c r="AI8" s="103">
        <v>0</v>
      </c>
      <c r="AJ8" s="103">
        <f>SUM(AK8:AS8)</f>
        <v>2163</v>
      </c>
      <c r="AK8" s="103">
        <v>0</v>
      </c>
      <c r="AL8" s="103">
        <v>0</v>
      </c>
      <c r="AM8" s="103">
        <v>2163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18</v>
      </c>
      <c r="B9" s="113" t="s">
        <v>258</v>
      </c>
      <c r="C9" s="101" t="s">
        <v>259</v>
      </c>
      <c r="D9" s="103">
        <f>SUM(E9,+H9,+K9)</f>
        <v>26939</v>
      </c>
      <c r="E9" s="103">
        <f>SUM(F9:G9)</f>
        <v>126</v>
      </c>
      <c r="F9" s="103">
        <v>0</v>
      </c>
      <c r="G9" s="103">
        <v>126</v>
      </c>
      <c r="H9" s="103">
        <f>SUM(I9:J9)</f>
        <v>0</v>
      </c>
      <c r="I9" s="103">
        <v>0</v>
      </c>
      <c r="J9" s="103">
        <v>0</v>
      </c>
      <c r="K9" s="103">
        <f>SUM(L9:M9)</f>
        <v>26813</v>
      </c>
      <c r="L9" s="103">
        <v>2418</v>
      </c>
      <c r="M9" s="103">
        <v>24395</v>
      </c>
      <c r="N9" s="103">
        <f>SUM(O9,+V9,+AC9)</f>
        <v>26939</v>
      </c>
      <c r="O9" s="103">
        <f>SUM(P9:U9)</f>
        <v>2418</v>
      </c>
      <c r="P9" s="103">
        <v>2418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24521</v>
      </c>
      <c r="W9" s="103">
        <v>24521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26939</v>
      </c>
      <c r="AK9" s="103">
        <v>26939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40</v>
      </c>
      <c r="BA9" s="103">
        <v>40</v>
      </c>
      <c r="BB9" s="103">
        <v>0</v>
      </c>
      <c r="BC9" s="103">
        <v>0</v>
      </c>
    </row>
    <row r="10" spans="1:55" s="105" customFormat="1" ht="13.5" customHeight="1">
      <c r="A10" s="115" t="s">
        <v>18</v>
      </c>
      <c r="B10" s="113" t="s">
        <v>260</v>
      </c>
      <c r="C10" s="101" t="s">
        <v>261</v>
      </c>
      <c r="D10" s="103">
        <f>SUM(E10,+H10,+K10)</f>
        <v>18403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18403</v>
      </c>
      <c r="L10" s="103">
        <v>1106</v>
      </c>
      <c r="M10" s="103">
        <v>17297</v>
      </c>
      <c r="N10" s="103">
        <f>SUM(O10,+V10,+AC10)</f>
        <v>18403</v>
      </c>
      <c r="O10" s="103">
        <f>SUM(P10:U10)</f>
        <v>1106</v>
      </c>
      <c r="P10" s="103">
        <v>1106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17297</v>
      </c>
      <c r="W10" s="103">
        <v>17297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40</v>
      </c>
      <c r="AG10" s="103">
        <v>40</v>
      </c>
      <c r="AH10" s="103">
        <v>0</v>
      </c>
      <c r="AI10" s="103">
        <v>0</v>
      </c>
      <c r="AJ10" s="103">
        <f>SUM(AK10:AS10)</f>
        <v>40</v>
      </c>
      <c r="AK10" s="103">
        <v>40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40</v>
      </c>
      <c r="AU10" s="103">
        <v>40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18</v>
      </c>
      <c r="B11" s="113" t="s">
        <v>262</v>
      </c>
      <c r="C11" s="101" t="s">
        <v>263</v>
      </c>
      <c r="D11" s="103">
        <f>SUM(E11,+H11,+K11)</f>
        <v>31247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31247</v>
      </c>
      <c r="L11" s="103">
        <v>3288</v>
      </c>
      <c r="M11" s="103">
        <v>27959</v>
      </c>
      <c r="N11" s="103">
        <f>SUM(O11,+V11,+AC11)</f>
        <v>31247</v>
      </c>
      <c r="O11" s="103">
        <f>SUM(P11:U11)</f>
        <v>3288</v>
      </c>
      <c r="P11" s="103">
        <v>3288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27959</v>
      </c>
      <c r="W11" s="103">
        <v>27959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48</v>
      </c>
      <c r="AG11" s="103">
        <v>48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48</v>
      </c>
      <c r="AU11" s="103">
        <v>48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18</v>
      </c>
      <c r="B12" s="113" t="s">
        <v>264</v>
      </c>
      <c r="C12" s="101" t="s">
        <v>265</v>
      </c>
      <c r="D12" s="103">
        <f>SUM(E12,+H12,+K12)</f>
        <v>8970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8970</v>
      </c>
      <c r="L12" s="103">
        <v>222</v>
      </c>
      <c r="M12" s="103">
        <v>8748</v>
      </c>
      <c r="N12" s="103">
        <f>SUM(O12,+V12,+AC12)</f>
        <v>8981</v>
      </c>
      <c r="O12" s="103">
        <f>SUM(P12:U12)</f>
        <v>222</v>
      </c>
      <c r="P12" s="103">
        <v>222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8748</v>
      </c>
      <c r="W12" s="103">
        <v>8748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11</v>
      </c>
      <c r="AD12" s="103">
        <v>11</v>
      </c>
      <c r="AE12" s="103">
        <v>0</v>
      </c>
      <c r="AF12" s="103">
        <f>SUM(AG12:AI12)</f>
        <v>253</v>
      </c>
      <c r="AG12" s="103">
        <v>253</v>
      </c>
      <c r="AH12" s="103">
        <v>0</v>
      </c>
      <c r="AI12" s="103">
        <v>0</v>
      </c>
      <c r="AJ12" s="103">
        <f>SUM(AK12:AS12)</f>
        <v>252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252</v>
      </c>
      <c r="AR12" s="103">
        <v>0</v>
      </c>
      <c r="AS12" s="103">
        <v>0</v>
      </c>
      <c r="AT12" s="103">
        <f>SUM(AU12:AY12)</f>
        <v>1</v>
      </c>
      <c r="AU12" s="103">
        <v>1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18</v>
      </c>
      <c r="B13" s="113" t="s">
        <v>266</v>
      </c>
      <c r="C13" s="101" t="s">
        <v>267</v>
      </c>
      <c r="D13" s="103">
        <f>SUM(E13,+H13,+K13)</f>
        <v>16501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16501</v>
      </c>
      <c r="L13" s="103">
        <v>168</v>
      </c>
      <c r="M13" s="103">
        <v>16333</v>
      </c>
      <c r="N13" s="103">
        <f>SUM(O13,+V13,+AC13)</f>
        <v>16515</v>
      </c>
      <c r="O13" s="103">
        <f>SUM(P13:U13)</f>
        <v>168</v>
      </c>
      <c r="P13" s="103">
        <v>168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16333</v>
      </c>
      <c r="W13" s="103">
        <v>16333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14</v>
      </c>
      <c r="AD13" s="103">
        <v>14</v>
      </c>
      <c r="AE13" s="103">
        <v>0</v>
      </c>
      <c r="AF13" s="103">
        <f>SUM(AG13:AI13)</f>
        <v>466</v>
      </c>
      <c r="AG13" s="103">
        <v>466</v>
      </c>
      <c r="AH13" s="103">
        <v>0</v>
      </c>
      <c r="AI13" s="103">
        <v>0</v>
      </c>
      <c r="AJ13" s="103">
        <f>SUM(AK13:AS13)</f>
        <v>463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463</v>
      </c>
      <c r="AR13" s="103">
        <v>0</v>
      </c>
      <c r="AS13" s="103">
        <v>0</v>
      </c>
      <c r="AT13" s="103">
        <f>SUM(AU13:AY13)</f>
        <v>3</v>
      </c>
      <c r="AU13" s="103">
        <v>3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18</v>
      </c>
      <c r="B14" s="113" t="s">
        <v>268</v>
      </c>
      <c r="C14" s="101" t="s">
        <v>269</v>
      </c>
      <c r="D14" s="103">
        <f>SUM(E14,+H14,+K14)</f>
        <v>12772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12772</v>
      </c>
      <c r="L14" s="103">
        <v>3559</v>
      </c>
      <c r="M14" s="103">
        <v>9213</v>
      </c>
      <c r="N14" s="103">
        <f>SUM(O14,+V14,+AC14)</f>
        <v>12772</v>
      </c>
      <c r="O14" s="103">
        <f>SUM(P14:U14)</f>
        <v>3559</v>
      </c>
      <c r="P14" s="103">
        <v>3559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9213</v>
      </c>
      <c r="W14" s="103">
        <v>9213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155</v>
      </c>
      <c r="AG14" s="103">
        <v>155</v>
      </c>
      <c r="AH14" s="103">
        <v>0</v>
      </c>
      <c r="AI14" s="103">
        <v>0</v>
      </c>
      <c r="AJ14" s="103">
        <f>SUM(AK14:AS14)</f>
        <v>155</v>
      </c>
      <c r="AK14" s="103">
        <v>0</v>
      </c>
      <c r="AL14" s="103">
        <v>0</v>
      </c>
      <c r="AM14" s="103">
        <v>14</v>
      </c>
      <c r="AN14" s="103">
        <v>0</v>
      </c>
      <c r="AO14" s="103">
        <v>0</v>
      </c>
      <c r="AP14" s="103">
        <v>0</v>
      </c>
      <c r="AQ14" s="103">
        <v>0</v>
      </c>
      <c r="AR14" s="103">
        <v>141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18</v>
      </c>
      <c r="B15" s="113" t="s">
        <v>270</v>
      </c>
      <c r="C15" s="101" t="s">
        <v>271</v>
      </c>
      <c r="D15" s="103">
        <f>SUM(E15,+H15,+K15)</f>
        <v>14355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14355</v>
      </c>
      <c r="L15" s="103">
        <v>3895</v>
      </c>
      <c r="M15" s="103">
        <v>10460</v>
      </c>
      <c r="N15" s="103">
        <f>SUM(O15,+V15,+AC15)</f>
        <v>15029</v>
      </c>
      <c r="O15" s="103">
        <f>SUM(P15:U15)</f>
        <v>3895</v>
      </c>
      <c r="P15" s="103">
        <v>3895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10460</v>
      </c>
      <c r="W15" s="103">
        <v>10460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674</v>
      </c>
      <c r="AD15" s="103">
        <v>674</v>
      </c>
      <c r="AE15" s="103">
        <v>0</v>
      </c>
      <c r="AF15" s="103">
        <f>SUM(AG15:AI15)</f>
        <v>498</v>
      </c>
      <c r="AG15" s="103">
        <v>498</v>
      </c>
      <c r="AH15" s="103">
        <v>0</v>
      </c>
      <c r="AI15" s="103">
        <v>0</v>
      </c>
      <c r="AJ15" s="103">
        <f>SUM(AK15:AS15)</f>
        <v>498</v>
      </c>
      <c r="AK15" s="103">
        <v>0</v>
      </c>
      <c r="AL15" s="103">
        <v>0</v>
      </c>
      <c r="AM15" s="103">
        <v>16</v>
      </c>
      <c r="AN15" s="103">
        <v>0</v>
      </c>
      <c r="AO15" s="103">
        <v>0</v>
      </c>
      <c r="AP15" s="103">
        <v>0</v>
      </c>
      <c r="AQ15" s="103">
        <v>0</v>
      </c>
      <c r="AR15" s="103">
        <v>482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18</v>
      </c>
      <c r="B16" s="113" t="s">
        <v>272</v>
      </c>
      <c r="C16" s="101" t="s">
        <v>273</v>
      </c>
      <c r="D16" s="103">
        <f>SUM(E16,+H16,+K16)</f>
        <v>2024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2024</v>
      </c>
      <c r="L16" s="103">
        <v>134</v>
      </c>
      <c r="M16" s="103">
        <v>1890</v>
      </c>
      <c r="N16" s="103">
        <f>SUM(O16,+V16,+AC16)</f>
        <v>2032</v>
      </c>
      <c r="O16" s="103">
        <f>SUM(P16:U16)</f>
        <v>134</v>
      </c>
      <c r="P16" s="103">
        <v>134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1890</v>
      </c>
      <c r="W16" s="103">
        <v>1890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8</v>
      </c>
      <c r="AD16" s="103">
        <v>8</v>
      </c>
      <c r="AE16" s="103">
        <v>0</v>
      </c>
      <c r="AF16" s="103">
        <f>SUM(AG16:AI16)</f>
        <v>4</v>
      </c>
      <c r="AG16" s="103">
        <v>4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4</v>
      </c>
      <c r="AU16" s="103">
        <v>4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18</v>
      </c>
      <c r="B17" s="113" t="s">
        <v>274</v>
      </c>
      <c r="C17" s="101" t="s">
        <v>275</v>
      </c>
      <c r="D17" s="103">
        <f>SUM(E17,+H17,+K17)</f>
        <v>754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754</v>
      </c>
      <c r="L17" s="103">
        <v>83</v>
      </c>
      <c r="M17" s="103">
        <v>671</v>
      </c>
      <c r="N17" s="103">
        <f>SUM(O17,+V17,+AC17)</f>
        <v>1430</v>
      </c>
      <c r="O17" s="103">
        <f>SUM(P17:U17)</f>
        <v>83</v>
      </c>
      <c r="P17" s="103">
        <v>83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671</v>
      </c>
      <c r="W17" s="103">
        <v>671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676</v>
      </c>
      <c r="AD17" s="103">
        <v>74</v>
      </c>
      <c r="AE17" s="103">
        <v>602</v>
      </c>
      <c r="AF17" s="103">
        <f>SUM(AG17:AI17)</f>
        <v>2</v>
      </c>
      <c r="AG17" s="103">
        <v>2</v>
      </c>
      <c r="AH17" s="103">
        <v>0</v>
      </c>
      <c r="AI17" s="103">
        <v>0</v>
      </c>
      <c r="AJ17" s="103">
        <f>SUM(AK17:AS17)</f>
        <v>2</v>
      </c>
      <c r="AK17" s="103">
        <v>2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2</v>
      </c>
      <c r="AU17" s="103">
        <v>2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18</v>
      </c>
      <c r="B18" s="113" t="s">
        <v>276</v>
      </c>
      <c r="C18" s="101" t="s">
        <v>277</v>
      </c>
      <c r="D18" s="103">
        <f>SUM(E18,+H18,+K18)</f>
        <v>215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215</v>
      </c>
      <c r="L18" s="103">
        <v>20</v>
      </c>
      <c r="M18" s="103">
        <v>195</v>
      </c>
      <c r="N18" s="103">
        <f>SUM(O18,+V18,+AC18)</f>
        <v>220</v>
      </c>
      <c r="O18" s="103">
        <f>SUM(P18:U18)</f>
        <v>20</v>
      </c>
      <c r="P18" s="103">
        <v>20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195</v>
      </c>
      <c r="W18" s="103">
        <v>195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5</v>
      </c>
      <c r="AD18" s="103">
        <v>1</v>
      </c>
      <c r="AE18" s="103">
        <v>4</v>
      </c>
      <c r="AF18" s="103">
        <f>SUM(AG18:AI18)</f>
        <v>1</v>
      </c>
      <c r="AG18" s="103">
        <v>1</v>
      </c>
      <c r="AH18" s="103">
        <v>0</v>
      </c>
      <c r="AI18" s="103">
        <v>0</v>
      </c>
      <c r="AJ18" s="103">
        <f>SUM(AK18:AS18)</f>
        <v>1</v>
      </c>
      <c r="AK18" s="103">
        <v>1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</v>
      </c>
      <c r="AU18" s="103">
        <v>1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18</v>
      </c>
      <c r="B19" s="113" t="s">
        <v>278</v>
      </c>
      <c r="C19" s="101" t="s">
        <v>279</v>
      </c>
      <c r="D19" s="103">
        <f>SUM(E19,+H19,+K19)</f>
        <v>10421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10421</v>
      </c>
      <c r="L19" s="103">
        <v>715</v>
      </c>
      <c r="M19" s="103">
        <v>9706</v>
      </c>
      <c r="N19" s="103">
        <f>SUM(O19,+V19,+AC19)</f>
        <v>10421</v>
      </c>
      <c r="O19" s="103">
        <f>SUM(P19:U19)</f>
        <v>715</v>
      </c>
      <c r="P19" s="103">
        <v>715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9706</v>
      </c>
      <c r="W19" s="103">
        <v>9706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37</v>
      </c>
      <c r="AG19" s="103">
        <v>37</v>
      </c>
      <c r="AH19" s="103">
        <v>0</v>
      </c>
      <c r="AI19" s="103">
        <v>0</v>
      </c>
      <c r="AJ19" s="103">
        <f>SUM(AK19:AS19)</f>
        <v>272</v>
      </c>
      <c r="AK19" s="103">
        <v>272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37</v>
      </c>
      <c r="AU19" s="103">
        <v>37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18</v>
      </c>
      <c r="B20" s="113" t="s">
        <v>280</v>
      </c>
      <c r="C20" s="101" t="s">
        <v>281</v>
      </c>
      <c r="D20" s="103">
        <f>SUM(E20,+H20,+K20)</f>
        <v>2755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2755</v>
      </c>
      <c r="L20" s="103">
        <v>222</v>
      </c>
      <c r="M20" s="103">
        <v>2533</v>
      </c>
      <c r="N20" s="103">
        <f>SUM(O20,+V20,+AC20)</f>
        <v>2759</v>
      </c>
      <c r="O20" s="103">
        <f>SUM(P20:U20)</f>
        <v>222</v>
      </c>
      <c r="P20" s="103">
        <v>222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2533</v>
      </c>
      <c r="W20" s="103">
        <v>2533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4</v>
      </c>
      <c r="AD20" s="103">
        <v>4</v>
      </c>
      <c r="AE20" s="103">
        <v>0</v>
      </c>
      <c r="AF20" s="103">
        <f>SUM(AG20:AI20)</f>
        <v>77</v>
      </c>
      <c r="AG20" s="103">
        <v>77</v>
      </c>
      <c r="AH20" s="103">
        <v>0</v>
      </c>
      <c r="AI20" s="103">
        <v>0</v>
      </c>
      <c r="AJ20" s="103">
        <f>SUM(AK20:AS20)</f>
        <v>77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77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18</v>
      </c>
      <c r="B21" s="113" t="s">
        <v>282</v>
      </c>
      <c r="C21" s="101" t="s">
        <v>283</v>
      </c>
      <c r="D21" s="103">
        <f>SUM(E21,+H21,+K21)</f>
        <v>4011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4011</v>
      </c>
      <c r="L21" s="103">
        <v>520</v>
      </c>
      <c r="M21" s="103">
        <v>3491</v>
      </c>
      <c r="N21" s="103">
        <f>SUM(O21,+V21,+AC21)</f>
        <v>4473</v>
      </c>
      <c r="O21" s="103">
        <f>SUM(P21:U21)</f>
        <v>520</v>
      </c>
      <c r="P21" s="103">
        <v>520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3491</v>
      </c>
      <c r="W21" s="103">
        <v>3491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462</v>
      </c>
      <c r="AD21" s="103">
        <v>73</v>
      </c>
      <c r="AE21" s="103">
        <v>389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23</v>
      </c>
      <c r="AK21" s="103">
        <v>0</v>
      </c>
      <c r="AL21" s="103">
        <v>23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23</v>
      </c>
      <c r="BA21" s="103">
        <v>23</v>
      </c>
      <c r="BB21" s="103">
        <v>0</v>
      </c>
      <c r="BC21" s="103">
        <v>0</v>
      </c>
    </row>
    <row r="22" spans="1:55" s="105" customFormat="1" ht="13.5" customHeight="1">
      <c r="A22" s="115" t="s">
        <v>18</v>
      </c>
      <c r="B22" s="113" t="s">
        <v>284</v>
      </c>
      <c r="C22" s="101" t="s">
        <v>285</v>
      </c>
      <c r="D22" s="103">
        <f>SUM(E22,+H22,+K22)</f>
        <v>1828</v>
      </c>
      <c r="E22" s="103">
        <f>SUM(F22:G22)</f>
        <v>1828</v>
      </c>
      <c r="F22" s="103">
        <v>1006</v>
      </c>
      <c r="G22" s="103">
        <v>822</v>
      </c>
      <c r="H22" s="103">
        <f>SUM(I22:J22)</f>
        <v>0</v>
      </c>
      <c r="I22" s="103">
        <v>0</v>
      </c>
      <c r="J22" s="103">
        <v>0</v>
      </c>
      <c r="K22" s="103">
        <f>SUM(L22:M22)</f>
        <v>0</v>
      </c>
      <c r="L22" s="103">
        <v>0</v>
      </c>
      <c r="M22" s="103">
        <v>0</v>
      </c>
      <c r="N22" s="103">
        <f>SUM(O22,+V22,+AC22)</f>
        <v>1828</v>
      </c>
      <c r="O22" s="103">
        <f>SUM(P22:U22)</f>
        <v>1006</v>
      </c>
      <c r="P22" s="103">
        <v>1006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822</v>
      </c>
      <c r="W22" s="103">
        <v>822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34</v>
      </c>
      <c r="AG22" s="103">
        <v>34</v>
      </c>
      <c r="AH22" s="103">
        <v>0</v>
      </c>
      <c r="AI22" s="103">
        <v>0</v>
      </c>
      <c r="AJ22" s="103">
        <f>SUM(AK22:AS22)</f>
        <v>34</v>
      </c>
      <c r="AK22" s="103">
        <v>0</v>
      </c>
      <c r="AL22" s="103">
        <v>0</v>
      </c>
      <c r="AM22" s="103">
        <v>34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7</v>
      </c>
      <c r="AU22" s="103">
        <v>0</v>
      </c>
      <c r="AV22" s="103">
        <v>0</v>
      </c>
      <c r="AW22" s="103">
        <v>7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18</v>
      </c>
      <c r="B23" s="113" t="s">
        <v>286</v>
      </c>
      <c r="C23" s="101" t="s">
        <v>287</v>
      </c>
      <c r="D23" s="103">
        <f>SUM(E23,+H23,+K23)</f>
        <v>2485</v>
      </c>
      <c r="E23" s="103">
        <f>SUM(F23:G23)</f>
        <v>2485</v>
      </c>
      <c r="F23" s="103">
        <v>1090</v>
      </c>
      <c r="G23" s="103">
        <v>1395</v>
      </c>
      <c r="H23" s="103">
        <f>SUM(I23:J23)</f>
        <v>0</v>
      </c>
      <c r="I23" s="103">
        <v>0</v>
      </c>
      <c r="J23" s="103">
        <v>0</v>
      </c>
      <c r="K23" s="103">
        <f>SUM(L23:M23)</f>
        <v>0</v>
      </c>
      <c r="L23" s="103">
        <v>0</v>
      </c>
      <c r="M23" s="103">
        <v>0</v>
      </c>
      <c r="N23" s="103">
        <f>SUM(O23,+V23,+AC23)</f>
        <v>2503</v>
      </c>
      <c r="O23" s="103">
        <f>SUM(P23:U23)</f>
        <v>1090</v>
      </c>
      <c r="P23" s="103">
        <v>1090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1395</v>
      </c>
      <c r="W23" s="103">
        <v>1395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18</v>
      </c>
      <c r="AD23" s="103">
        <v>18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18</v>
      </c>
      <c r="B24" s="113" t="s">
        <v>288</v>
      </c>
      <c r="C24" s="101" t="s">
        <v>289</v>
      </c>
      <c r="D24" s="103">
        <f>SUM(E24,+H24,+K24)</f>
        <v>2801</v>
      </c>
      <c r="E24" s="103">
        <f>SUM(F24:G24)</f>
        <v>2801</v>
      </c>
      <c r="F24" s="103">
        <v>903</v>
      </c>
      <c r="G24" s="103">
        <v>1898</v>
      </c>
      <c r="H24" s="103">
        <f>SUM(I24:J24)</f>
        <v>0</v>
      </c>
      <c r="I24" s="103">
        <v>0</v>
      </c>
      <c r="J24" s="103">
        <v>0</v>
      </c>
      <c r="K24" s="103">
        <f>SUM(L24:M24)</f>
        <v>0</v>
      </c>
      <c r="L24" s="103">
        <v>0</v>
      </c>
      <c r="M24" s="103">
        <v>0</v>
      </c>
      <c r="N24" s="103">
        <f>SUM(O24,+V24,+AC24)</f>
        <v>2801</v>
      </c>
      <c r="O24" s="103">
        <f>SUM(P24:U24)</f>
        <v>903</v>
      </c>
      <c r="P24" s="103">
        <v>903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1898</v>
      </c>
      <c r="W24" s="103">
        <v>1898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21</v>
      </c>
      <c r="AG24" s="103">
        <v>21</v>
      </c>
      <c r="AH24" s="103">
        <v>0</v>
      </c>
      <c r="AI24" s="103">
        <v>0</v>
      </c>
      <c r="AJ24" s="103">
        <f>SUM(AK24:AS24)</f>
        <v>102</v>
      </c>
      <c r="AK24" s="103">
        <v>102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21</v>
      </c>
      <c r="AU24" s="103">
        <v>21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18</v>
      </c>
      <c r="B25" s="113" t="s">
        <v>290</v>
      </c>
      <c r="C25" s="101" t="s">
        <v>291</v>
      </c>
      <c r="D25" s="103">
        <f>SUM(E25,+H25,+K25)</f>
        <v>6273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6273</v>
      </c>
      <c r="L25" s="103">
        <v>121</v>
      </c>
      <c r="M25" s="103">
        <v>6152</v>
      </c>
      <c r="N25" s="103">
        <f>SUM(O25,+V25,+AC25)</f>
        <v>6273</v>
      </c>
      <c r="O25" s="103">
        <f>SUM(P25:U25)</f>
        <v>121</v>
      </c>
      <c r="P25" s="103">
        <v>121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6152</v>
      </c>
      <c r="W25" s="103">
        <v>6152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51</v>
      </c>
      <c r="AG25" s="103">
        <v>51</v>
      </c>
      <c r="AH25" s="103">
        <v>0</v>
      </c>
      <c r="AI25" s="103">
        <v>0</v>
      </c>
      <c r="AJ25" s="103">
        <f>SUM(AK25:AS25)</f>
        <v>51</v>
      </c>
      <c r="AK25" s="103">
        <v>0</v>
      </c>
      <c r="AL25" s="103">
        <v>0</v>
      </c>
      <c r="AM25" s="103">
        <v>11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40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18</v>
      </c>
      <c r="B26" s="113" t="s">
        <v>292</v>
      </c>
      <c r="C26" s="101" t="s">
        <v>293</v>
      </c>
      <c r="D26" s="103">
        <f>SUM(E26,+H26,+K26)</f>
        <v>8738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8738</v>
      </c>
      <c r="L26" s="103">
        <v>196</v>
      </c>
      <c r="M26" s="103">
        <v>8542</v>
      </c>
      <c r="N26" s="103">
        <f>SUM(O26,+V26,+AC26)</f>
        <v>8738</v>
      </c>
      <c r="O26" s="103">
        <f>SUM(P26:U26)</f>
        <v>196</v>
      </c>
      <c r="P26" s="103">
        <v>196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8542</v>
      </c>
      <c r="W26" s="103">
        <v>8542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35</v>
      </c>
      <c r="AG26" s="103">
        <v>35</v>
      </c>
      <c r="AH26" s="103">
        <v>0</v>
      </c>
      <c r="AI26" s="103">
        <v>0</v>
      </c>
      <c r="AJ26" s="103">
        <f>SUM(AK26:AS26)</f>
        <v>456</v>
      </c>
      <c r="AK26" s="103">
        <v>444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12</v>
      </c>
      <c r="AT26" s="103">
        <f>SUM(AU26:AY26)</f>
        <v>23</v>
      </c>
      <c r="AU26" s="103">
        <v>23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18</v>
      </c>
      <c r="B27" s="113" t="s">
        <v>294</v>
      </c>
      <c r="C27" s="101" t="s">
        <v>295</v>
      </c>
      <c r="D27" s="103">
        <f>SUM(E27,+H27,+K27)</f>
        <v>11011</v>
      </c>
      <c r="E27" s="103">
        <f>SUM(F27:G27)</f>
        <v>0</v>
      </c>
      <c r="F27" s="103">
        <v>0</v>
      </c>
      <c r="G27" s="103">
        <v>0</v>
      </c>
      <c r="H27" s="103">
        <f>SUM(I27:J27)</f>
        <v>11011</v>
      </c>
      <c r="I27" s="103">
        <v>757</v>
      </c>
      <c r="J27" s="103">
        <v>10254</v>
      </c>
      <c r="K27" s="103">
        <f>SUM(L27:M27)</f>
        <v>0</v>
      </c>
      <c r="L27" s="103">
        <v>0</v>
      </c>
      <c r="M27" s="103">
        <v>0</v>
      </c>
      <c r="N27" s="103">
        <f>SUM(O27,+V27,+AC27)</f>
        <v>11011</v>
      </c>
      <c r="O27" s="103">
        <f>SUM(P27:U27)</f>
        <v>757</v>
      </c>
      <c r="P27" s="103">
        <v>757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10254</v>
      </c>
      <c r="W27" s="103">
        <v>10254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130</v>
      </c>
      <c r="AG27" s="103">
        <v>130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130</v>
      </c>
      <c r="AU27" s="103">
        <v>130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18</v>
      </c>
      <c r="B28" s="113" t="s">
        <v>296</v>
      </c>
      <c r="C28" s="101" t="s">
        <v>297</v>
      </c>
      <c r="D28" s="103">
        <f>SUM(E28,+H28,+K28)</f>
        <v>7509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7509</v>
      </c>
      <c r="L28" s="103">
        <v>600</v>
      </c>
      <c r="M28" s="103">
        <v>6909</v>
      </c>
      <c r="N28" s="103">
        <f>SUM(O28,+V28,+AC28)</f>
        <v>7509</v>
      </c>
      <c r="O28" s="103">
        <f>SUM(P28:U28)</f>
        <v>600</v>
      </c>
      <c r="P28" s="103">
        <v>600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6909</v>
      </c>
      <c r="W28" s="103">
        <v>6909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192</v>
      </c>
      <c r="AG28" s="103">
        <v>192</v>
      </c>
      <c r="AH28" s="103">
        <v>0</v>
      </c>
      <c r="AI28" s="103">
        <v>0</v>
      </c>
      <c r="AJ28" s="103">
        <f>SUM(AK28:AS28)</f>
        <v>192</v>
      </c>
      <c r="AK28" s="103">
        <v>0</v>
      </c>
      <c r="AL28" s="103">
        <v>0</v>
      </c>
      <c r="AM28" s="103">
        <v>192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20</v>
      </c>
      <c r="AU28" s="103">
        <v>0</v>
      </c>
      <c r="AV28" s="103">
        <v>0</v>
      </c>
      <c r="AW28" s="103">
        <v>20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18</v>
      </c>
      <c r="B29" s="113" t="s">
        <v>298</v>
      </c>
      <c r="C29" s="101" t="s">
        <v>299</v>
      </c>
      <c r="D29" s="103">
        <f>SUM(E29,+H29,+K29)</f>
        <v>4110</v>
      </c>
      <c r="E29" s="103">
        <f>SUM(F29:G29)</f>
        <v>6</v>
      </c>
      <c r="F29" s="103">
        <v>0</v>
      </c>
      <c r="G29" s="103">
        <v>6</v>
      </c>
      <c r="H29" s="103">
        <f>SUM(I29:J29)</f>
        <v>0</v>
      </c>
      <c r="I29" s="103">
        <v>0</v>
      </c>
      <c r="J29" s="103">
        <v>0</v>
      </c>
      <c r="K29" s="103">
        <f>SUM(L29:M29)</f>
        <v>4104</v>
      </c>
      <c r="L29" s="103">
        <v>1163</v>
      </c>
      <c r="M29" s="103">
        <v>2941</v>
      </c>
      <c r="N29" s="103">
        <f>SUM(O29,+V29,+AC29)</f>
        <v>4121</v>
      </c>
      <c r="O29" s="103">
        <f>SUM(P29:U29)</f>
        <v>1163</v>
      </c>
      <c r="P29" s="103">
        <v>1163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2947</v>
      </c>
      <c r="W29" s="103">
        <v>2941</v>
      </c>
      <c r="X29" s="103">
        <v>0</v>
      </c>
      <c r="Y29" s="103">
        <v>0</v>
      </c>
      <c r="Z29" s="103">
        <v>0</v>
      </c>
      <c r="AA29" s="103">
        <v>0</v>
      </c>
      <c r="AB29" s="103">
        <v>6</v>
      </c>
      <c r="AC29" s="103">
        <f>SUM(AD29:AE29)</f>
        <v>11</v>
      </c>
      <c r="AD29" s="103">
        <v>11</v>
      </c>
      <c r="AE29" s="103">
        <v>0</v>
      </c>
      <c r="AF29" s="103">
        <f>SUM(AG29:AI29)</f>
        <v>116</v>
      </c>
      <c r="AG29" s="103">
        <v>116</v>
      </c>
      <c r="AH29" s="103">
        <v>0</v>
      </c>
      <c r="AI29" s="103">
        <v>0</v>
      </c>
      <c r="AJ29" s="103">
        <f>SUM(AK29:AS29)</f>
        <v>115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115</v>
      </c>
      <c r="AR29" s="103">
        <v>0</v>
      </c>
      <c r="AS29" s="103">
        <v>0</v>
      </c>
      <c r="AT29" s="103">
        <f>SUM(AU29:AY29)</f>
        <v>1</v>
      </c>
      <c r="AU29" s="103">
        <v>1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18</v>
      </c>
      <c r="B30" s="113" t="s">
        <v>300</v>
      </c>
      <c r="C30" s="101" t="s">
        <v>301</v>
      </c>
      <c r="D30" s="103">
        <f>SUM(E30,+H30,+K30)</f>
        <v>1698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1698</v>
      </c>
      <c r="L30" s="103">
        <v>277</v>
      </c>
      <c r="M30" s="103">
        <v>1421</v>
      </c>
      <c r="N30" s="103">
        <f>SUM(O30,+V30,+AC30)</f>
        <v>1698</v>
      </c>
      <c r="O30" s="103">
        <f>SUM(P30:U30)</f>
        <v>277</v>
      </c>
      <c r="P30" s="103">
        <v>277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1421</v>
      </c>
      <c r="W30" s="103">
        <v>1421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21</v>
      </c>
      <c r="AG30" s="103">
        <v>21</v>
      </c>
      <c r="AH30" s="103">
        <v>0</v>
      </c>
      <c r="AI30" s="103">
        <v>0</v>
      </c>
      <c r="AJ30" s="103">
        <f>SUM(AK30:AS30)</f>
        <v>21</v>
      </c>
      <c r="AK30" s="103">
        <v>0</v>
      </c>
      <c r="AL30" s="103">
        <v>0</v>
      </c>
      <c r="AM30" s="103">
        <v>2</v>
      </c>
      <c r="AN30" s="103">
        <v>0</v>
      </c>
      <c r="AO30" s="103">
        <v>0</v>
      </c>
      <c r="AP30" s="103">
        <v>0</v>
      </c>
      <c r="AQ30" s="103">
        <v>0</v>
      </c>
      <c r="AR30" s="103">
        <v>19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18</v>
      </c>
      <c r="B31" s="113" t="s">
        <v>302</v>
      </c>
      <c r="C31" s="101" t="s">
        <v>303</v>
      </c>
      <c r="D31" s="103">
        <f>SUM(E31,+H31,+K31)</f>
        <v>7036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7036</v>
      </c>
      <c r="L31" s="103">
        <v>1361</v>
      </c>
      <c r="M31" s="103">
        <v>5675</v>
      </c>
      <c r="N31" s="103">
        <f>SUM(O31,+V31,+AC31)</f>
        <v>7045</v>
      </c>
      <c r="O31" s="103">
        <f>SUM(P31:U31)</f>
        <v>1361</v>
      </c>
      <c r="P31" s="103">
        <v>1361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5675</v>
      </c>
      <c r="W31" s="103">
        <v>5675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9</v>
      </c>
      <c r="AD31" s="103">
        <v>9</v>
      </c>
      <c r="AE31" s="103">
        <v>0</v>
      </c>
      <c r="AF31" s="103">
        <f>SUM(AG31:AI31)</f>
        <v>246</v>
      </c>
      <c r="AG31" s="103">
        <v>246</v>
      </c>
      <c r="AH31" s="103">
        <v>0</v>
      </c>
      <c r="AI31" s="103">
        <v>0</v>
      </c>
      <c r="AJ31" s="103">
        <f>SUM(AK31:AS31)</f>
        <v>246</v>
      </c>
      <c r="AK31" s="103">
        <v>0</v>
      </c>
      <c r="AL31" s="103">
        <v>0</v>
      </c>
      <c r="AM31" s="103">
        <v>8</v>
      </c>
      <c r="AN31" s="103">
        <v>0</v>
      </c>
      <c r="AO31" s="103">
        <v>0</v>
      </c>
      <c r="AP31" s="103">
        <v>0</v>
      </c>
      <c r="AQ31" s="103">
        <v>0</v>
      </c>
      <c r="AR31" s="103">
        <v>238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1">
    <sortCondition ref="A8:A31"/>
    <sortCondition ref="B8:B31"/>
    <sortCondition ref="C8:C31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30" man="1"/>
    <brk id="31" min="1" max="30" man="1"/>
    <brk id="45" min="1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36000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36201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36202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36203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36204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36205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36206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36207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36208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36301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36302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36321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36341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36342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36368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36383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36387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36388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36401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36402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36403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36404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36405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36468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36489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2022-01-06T04:40:59Z</dcterms:modified>
</cp:coreProperties>
</file>