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8福井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水洗化人口等!$A$6:$AA$23</definedName>
    <definedName name="_xlnm.Print_Area" localSheetId="2">し尿集計結果!$A$1:$M$36</definedName>
    <definedName name="_xlnm.Print_Area" localSheetId="1">し尿処理状況!$2:$24</definedName>
    <definedName name="_xlnm.Print_Area" localSheetId="0">水洗化人口等!$2:$24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V8" i="2"/>
  <c r="N8" i="2" s="1"/>
  <c r="V9" i="2"/>
  <c r="N9" i="2" s="1"/>
  <c r="V10" i="2"/>
  <c r="V11" i="2"/>
  <c r="V12" i="2"/>
  <c r="N12" i="2" s="1"/>
  <c r="V13" i="2"/>
  <c r="N13" i="2" s="1"/>
  <c r="V14" i="2"/>
  <c r="N14" i="2" s="1"/>
  <c r="V15" i="2"/>
  <c r="N15" i="2" s="1"/>
  <c r="V16" i="2"/>
  <c r="V17" i="2"/>
  <c r="V18" i="2"/>
  <c r="N18" i="2" s="1"/>
  <c r="V19" i="2"/>
  <c r="N19" i="2" s="1"/>
  <c r="V20" i="2"/>
  <c r="N20" i="2" s="1"/>
  <c r="V21" i="2"/>
  <c r="N21" i="2" s="1"/>
  <c r="V22" i="2"/>
  <c r="V23" i="2"/>
  <c r="V24" i="2"/>
  <c r="N24" i="2" s="1"/>
  <c r="O8" i="2"/>
  <c r="O9" i="2"/>
  <c r="O10" i="2"/>
  <c r="N10" i="2" s="1"/>
  <c r="O11" i="2"/>
  <c r="O12" i="2"/>
  <c r="O13" i="2"/>
  <c r="O14" i="2"/>
  <c r="O15" i="2"/>
  <c r="O16" i="2"/>
  <c r="N16" i="2" s="1"/>
  <c r="O17" i="2"/>
  <c r="O18" i="2"/>
  <c r="O19" i="2"/>
  <c r="O20" i="2"/>
  <c r="O21" i="2"/>
  <c r="O22" i="2"/>
  <c r="N22" i="2" s="1"/>
  <c r="O23" i="2"/>
  <c r="O24" i="2"/>
  <c r="N11" i="2"/>
  <c r="N17" i="2"/>
  <c r="N23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H8" i="2"/>
  <c r="H9" i="2"/>
  <c r="H10" i="2"/>
  <c r="D10" i="2" s="1"/>
  <c r="H11" i="2"/>
  <c r="D11" i="2" s="1"/>
  <c r="H12" i="2"/>
  <c r="D12" i="2" s="1"/>
  <c r="H13" i="2"/>
  <c r="D13" i="2" s="1"/>
  <c r="H14" i="2"/>
  <c r="H15" i="2"/>
  <c r="H16" i="2"/>
  <c r="D16" i="2" s="1"/>
  <c r="H17" i="2"/>
  <c r="D17" i="2" s="1"/>
  <c r="H18" i="2"/>
  <c r="D18" i="2" s="1"/>
  <c r="H19" i="2"/>
  <c r="D19" i="2" s="1"/>
  <c r="H20" i="2"/>
  <c r="H21" i="2"/>
  <c r="H22" i="2"/>
  <c r="D22" i="2" s="1"/>
  <c r="H23" i="2"/>
  <c r="D23" i="2" s="1"/>
  <c r="H24" i="2"/>
  <c r="D24" i="2" s="1"/>
  <c r="E8" i="2"/>
  <c r="D8" i="2" s="1"/>
  <c r="E9" i="2"/>
  <c r="E10" i="2"/>
  <c r="E11" i="2"/>
  <c r="E12" i="2"/>
  <c r="E13" i="2"/>
  <c r="E14" i="2"/>
  <c r="D14" i="2" s="1"/>
  <c r="E15" i="2"/>
  <c r="E16" i="2"/>
  <c r="E17" i="2"/>
  <c r="E18" i="2"/>
  <c r="E19" i="2"/>
  <c r="E20" i="2"/>
  <c r="D20" i="2" s="1"/>
  <c r="E21" i="2"/>
  <c r="E22" i="2"/>
  <c r="E23" i="2"/>
  <c r="E24" i="2"/>
  <c r="D9" i="2"/>
  <c r="D15" i="2"/>
  <c r="D21" i="2"/>
  <c r="I8" i="1"/>
  <c r="D8" i="1" s="1"/>
  <c r="I9" i="1"/>
  <c r="I10" i="1"/>
  <c r="I11" i="1"/>
  <c r="I12" i="1"/>
  <c r="D12" i="1" s="1"/>
  <c r="I13" i="1"/>
  <c r="D13" i="1" s="1"/>
  <c r="I14" i="1"/>
  <c r="D14" i="1" s="1"/>
  <c r="I15" i="1"/>
  <c r="I16" i="1"/>
  <c r="I17" i="1"/>
  <c r="I18" i="1"/>
  <c r="D18" i="1" s="1"/>
  <c r="I19" i="1"/>
  <c r="D19" i="1" s="1"/>
  <c r="I20" i="1"/>
  <c r="D20" i="1" s="1"/>
  <c r="I21" i="1"/>
  <c r="I22" i="1"/>
  <c r="I23" i="1"/>
  <c r="I24" i="1"/>
  <c r="D24" i="1" s="1"/>
  <c r="E8" i="1"/>
  <c r="E9" i="1"/>
  <c r="D9" i="1" s="1"/>
  <c r="E10" i="1"/>
  <c r="D10" i="1" s="1"/>
  <c r="E11" i="1"/>
  <c r="E12" i="1"/>
  <c r="E13" i="1"/>
  <c r="E14" i="1"/>
  <c r="E15" i="1"/>
  <c r="D15" i="1" s="1"/>
  <c r="E16" i="1"/>
  <c r="D16" i="1" s="1"/>
  <c r="E17" i="1"/>
  <c r="E18" i="1"/>
  <c r="E19" i="1"/>
  <c r="E20" i="1"/>
  <c r="E21" i="1"/>
  <c r="D21" i="1" s="1"/>
  <c r="E22" i="1"/>
  <c r="D22" i="1" s="1"/>
  <c r="E23" i="1"/>
  <c r="E24" i="1"/>
  <c r="D11" i="1"/>
  <c r="Q11" i="1" s="1"/>
  <c r="D17" i="1"/>
  <c r="Q17" i="1" s="1"/>
  <c r="D23" i="1"/>
  <c r="N23" i="1" s="1"/>
  <c r="F9" i="1" l="1"/>
  <c r="J9" i="1"/>
  <c r="L9" i="1"/>
  <c r="N9" i="1"/>
  <c r="Q9" i="1"/>
  <c r="Q22" i="1"/>
  <c r="F22" i="1"/>
  <c r="L22" i="1"/>
  <c r="J22" i="1"/>
  <c r="N22" i="1"/>
  <c r="F15" i="1"/>
  <c r="L15" i="1"/>
  <c r="N15" i="1"/>
  <c r="Q15" i="1"/>
  <c r="J15" i="1"/>
  <c r="J20" i="1"/>
  <c r="N20" i="1"/>
  <c r="Q20" i="1"/>
  <c r="F20" i="1"/>
  <c r="L20" i="1"/>
  <c r="L24" i="1"/>
  <c r="N24" i="1"/>
  <c r="J24" i="1"/>
  <c r="Q24" i="1"/>
  <c r="F24" i="1"/>
  <c r="Q10" i="1"/>
  <c r="F10" i="1"/>
  <c r="L10" i="1"/>
  <c r="J10" i="1"/>
  <c r="N10" i="1"/>
  <c r="J8" i="1"/>
  <c r="N8" i="1"/>
  <c r="Q8" i="1"/>
  <c r="F8" i="1"/>
  <c r="L8" i="1"/>
  <c r="J19" i="1"/>
  <c r="L19" i="1"/>
  <c r="Q19" i="1"/>
  <c r="F19" i="1"/>
  <c r="N19" i="1"/>
  <c r="L13" i="1"/>
  <c r="J13" i="1"/>
  <c r="N13" i="1"/>
  <c r="Q13" i="1"/>
  <c r="F13" i="1"/>
  <c r="F16" i="1"/>
  <c r="J16" i="1"/>
  <c r="N16" i="1"/>
  <c r="L16" i="1"/>
  <c r="Q16" i="1"/>
  <c r="Q21" i="1"/>
  <c r="F21" i="1"/>
  <c r="J21" i="1"/>
  <c r="L21" i="1"/>
  <c r="N21" i="1"/>
  <c r="F14" i="1"/>
  <c r="J14" i="1"/>
  <c r="L14" i="1"/>
  <c r="N14" i="1"/>
  <c r="Q14" i="1"/>
  <c r="N18" i="1"/>
  <c r="F18" i="1"/>
  <c r="Q18" i="1"/>
  <c r="J18" i="1"/>
  <c r="L18" i="1"/>
  <c r="N12" i="1"/>
  <c r="J12" i="1"/>
  <c r="L12" i="1"/>
  <c r="Q12" i="1"/>
  <c r="F12" i="1"/>
  <c r="N17" i="1"/>
  <c r="L23" i="1"/>
  <c r="L17" i="1"/>
  <c r="J23" i="1"/>
  <c r="J11" i="1"/>
  <c r="F23" i="1"/>
  <c r="F17" i="1"/>
  <c r="F11" i="1"/>
  <c r="N11" i="1"/>
  <c r="L11" i="1"/>
  <c r="J17" i="1"/>
  <c r="Q23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<sst xmlns="http://schemas.openxmlformats.org/spreadsheetml/2006/main" count="637" uniqueCount="290">
  <si>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</si>
  <si>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</si>
  <si>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</si>
  <si>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</si>
  <si>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</si>
  <si>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</si>
  <si>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</si>
  <si>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</si>
  <si>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</si>
  <si>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</si>
  <si>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</si>
  <si>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</si>
  <si>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</si>
  <si>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</si>
  <si>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</si>
  <si>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</si>
  <si>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</si>
  <si>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</si>
  <si>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</si>
  <si>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</si>
  <si>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</si>
  <si>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</si>
  <si>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</si>
  <si>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</si>
  <si>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</si>
  <si>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</si>
  <si>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</si>
  <si>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</si>
  <si>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</si>
  <si>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</si>
  <si>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</si>
  <si>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</si>
  <si>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</si>
  <si>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</si>
  <si>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</si>
  <si>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</si>
  <si>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</si>
  <si>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</si>
  <si>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</si>
  <si>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</si>
  <si>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</si>
  <si>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</si>
  <si>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</si>
  <si>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</si>
  <si>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</si>
  <si>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</si>
  <si>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</si>
  <si>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</si>
  <si>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</si>
  <si>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</si>
  <si>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</si>
  <si>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</si>
  <si>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</si>
  <si>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</si>
  <si>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</si>
  <si>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</si>
  <si>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</si>
  <si>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</si>
  <si>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</si>
  <si>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</si>
  <si>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</si>
  <si>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</si>
  <si>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</si>
  <si>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</si>
  <si>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</si>
  <si>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</si>
  <si>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</si>
  <si>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</si>
  <si>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</si>
  <si>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</si>
  <si>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</si>
  <si>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</si>
  <si>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</si>
  <si>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</si>
  <si>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</si>
  <si>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</si>
  <si>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</si>
  <si>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</si>
  <si>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</si>
  <si>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</si>
  <si>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</si>
  <si>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</si>
  <si>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</si>
  <si>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</si>
  <si>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</si>
  <si>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</si>
  <si>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</si>
  <si>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</si>
  <si>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</si>
  <si>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</si>
  <si>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</si>
  <si>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</si>
  <si>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</si>
  <si>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</si>
  <si>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</si>
  <si>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</si>
  <si>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</si>
  <si>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</si>
  <si>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</si>
  <si>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</si>
  <si>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</si>
  <si>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</si>
  <si>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</si>
  <si>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</si>
  <si>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</si>
  <si>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</si>
  <si>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</si>
  <si>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</si>
  <si>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</si>
  <si>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</si>
  <si>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</si>
  <si>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</si>
  <si>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</si>
  <si>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</si>
  <si>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</si>
  <si>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</si>
  <si>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</si>
  <si>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</si>
  <si>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</si>
  <si>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</si>
  <si>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</si>
  <si>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</si>
  <si>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</si>
  <si>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</si>
  <si>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</si>
  <si>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</si>
  <si>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</si>
  <si>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</si>
  <si>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</si>
  <si>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</si>
  <si>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</si>
  <si>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</si>
  <si>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</si>
  <si>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</si>
  <si>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</si>
  <si>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</si>
  <si>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</si>
  <si>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</si>
  <si>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</si>
  <si>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</si>
  <si>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</si>
  <si>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</si>
  <si>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</si>
  <si>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</si>
  <si>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</si>
  <si>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</si>
  <si>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</si>
  <si>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</si>
  <si>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</si>
  <si>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</si>
  <si>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</si>
  <si>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</si>
  <si>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</si>
  <si>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</si>
  <si>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</si>
  <si>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</si>
  <si>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</si>
  <si>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</si>
  <si>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</si>
  <si>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</si>
  <si>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</si>
  <si>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</si>
  <si>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</si>
  <si>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</si>
  <si>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</si>
  <si>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</si>
  <si>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</si>
  <si>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</si>
  <si>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</si>
  <si>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</si>
  <si>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</si>
  <si>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</si>
  <si>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</si>
  <si>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</si>
  <si>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</si>
  <si>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</si>
  <si>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</si>
  <si>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</si>
  <si>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</si>
  <si>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</si>
  <si>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</si>
  <si>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</si>
  <si>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</si>
  <si>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</si>
  <si>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</si>
  <si>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</si>
  <si>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</si>
  <si>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</si>
  <si>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</si>
  <si>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</si>
  <si>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</si>
  <si>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</si>
  <si>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</si>
  <si>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</si>
  <si>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</si>
  <si>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</si>
  <si>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</si>
  <si>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</si>
  <si>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</si>
  <si>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</si>
  <si>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</si>
  <si>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</si>
  <si>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</si>
  <si>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</si>
  <si>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</si>
  <si>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</si>
  <si>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</si>
  <si>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</si>
  <si>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</si>
  <si>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</si>
  <si>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</si>
  <si>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</si>
  <si>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</si>
  <si>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</si>
  <si>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</si>
  <si>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</si>
  <si>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</si>
  <si>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</si>
  <si>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</si>
  <si>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</si>
  <si>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</si>
  <si>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</si>
  <si>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</si>
  <si>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</si>
  <si>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</si>
  <si>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</si>
  <si>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</si>
  <si>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</si>
  <si>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</si>
  <si>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</si>
  <si>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</si>
  <si>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</si>
  <si>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</si>
  <si>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</si>
  <si>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</si>
  <si>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</si>
  <si>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</si>
  <si>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</si>
  <si>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</si>
  <si>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</si>
  <si>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</si>
  <si>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</si>
  <si>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</si>
  <si>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</si>
  <si>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</si>
  <si>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</si>
  <si>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</si>
  <si>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</si>
  <si>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</si>
  <si>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</si>
  <si>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</si>
  <si>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18000</t>
  </si>
  <si>
    <t>水洗化人口等（令和2年度実績）</t>
    <phoneticPr fontId="3"/>
  </si>
  <si>
    <t>し尿処理の状況（令和2年度実績）</t>
    <phoneticPr fontId="3"/>
  </si>
  <si>
    <t>18201</t>
  </si>
  <si>
    <t>福井市</t>
  </si>
  <si>
    <t/>
  </si>
  <si>
    <t>○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</si>
  <si>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</si>
  <si>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</si>
  <si>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</si>
  <si>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</si>
  <si>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</si>
  <si>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</si>
  <si>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</si>
  <si>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</si>
  <si>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</si>
  <si>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</si>
  <si>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</si>
  <si>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</si>
  <si>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</si>
  <si>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</si>
  <si>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</si>
  <si>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</si>
  <si>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</si>
  <si>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</si>
  <si>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</si>
  <si>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池田町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</si>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</sst>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36</v>
      </c>
      <c r="B7" s="116" t="s">
        <v>251</v>
      </c>
      <c r="C7" s="109" t="s">
        <v>200</v>
      </c>
      <c r="D7" s="110">
        <f>+SUM(E7,+I7)</f>
        <v>775840</v>
      </c>
      <c r="E7" s="110">
        <f>+SUM(G7,+H7)</f>
        <v>34407</v>
      </c>
      <c r="F7" s="111">
        <f>IF(D7&gt;0,E7/D7*100,"-")</f>
        <v>4.4348061455970305</v>
      </c>
      <c r="G7" s="108">
        <f>SUM(G$8:G$207)</f>
        <v>33473</v>
      </c>
      <c r="H7" s="108">
        <f>SUM(H$8:H$207)</f>
        <v>934</v>
      </c>
      <c r="I7" s="110">
        <f>+SUM(K7,+M7,+O7)</f>
        <v>741433</v>
      </c>
      <c r="J7" s="111">
        <f>IF(D7&gt;0,I7/D7*100,"-")</f>
        <v>95.565193854402978</v>
      </c>
      <c r="K7" s="108">
        <f>SUM(K$8:K$207)</f>
        <v>585503</v>
      </c>
      <c r="L7" s="111">
        <f>IF(D7&gt;0,K7/D7*100,"-")</f>
        <v>75.466977727366469</v>
      </c>
      <c r="M7" s="108">
        <f>SUM(M$8:M$207)</f>
        <v>0</v>
      </c>
      <c r="N7" s="111">
        <f>IF(D7&gt;0,M7/D7*100,"-")</f>
        <v>0</v>
      </c>
      <c r="O7" s="108">
        <f>SUM(O$8:O$207)</f>
        <v>155930</v>
      </c>
      <c r="P7" s="108">
        <f>SUM(P$8:P$207)</f>
        <v>93854</v>
      </c>
      <c r="Q7" s="111">
        <f>IF(D7&gt;0,O7/D7*100,"-")</f>
        <v>20.098216127036501</v>
      </c>
      <c r="R7" s="108">
        <f>SUM(R$8:R$207)</f>
        <v>15712</v>
      </c>
      <c r="S7" s="112">
        <f t="shared" ref="S7:Z7" si="0">COUNTIF(S$8:S$207,"○")</f>
        <v>12</v>
      </c>
      <c r="T7" s="112">
        <f t="shared" si="0"/>
        <v>0</v>
      </c>
      <c r="U7" s="112">
        <f t="shared" si="0"/>
        <v>0</v>
      </c>
      <c r="V7" s="112">
        <f t="shared" si="0"/>
        <v>5</v>
      </c>
      <c r="W7" s="112">
        <f t="shared" si="0"/>
        <v>12</v>
      </c>
      <c r="X7" s="112">
        <f t="shared" si="0"/>
        <v>0</v>
      </c>
      <c r="Y7" s="112">
        <f t="shared" si="0"/>
        <v>0</v>
      </c>
      <c r="Z7" s="112">
        <f t="shared" si="0"/>
        <v>5</v>
      </c>
      <c r="AA7" s="188"/>
      <c r="AB7" s="188"/>
    </row>
    <row r="8" spans="1:28" s="105" customFormat="1" ht="13.5" customHeight="1">
      <c r="A8" s="101" t="s">
        <v>36</v>
      </c>
      <c r="B8" s="102" t="s">
        <v>254</v>
      </c>
      <c r="C8" s="101" t="s">
        <v>255</v>
      </c>
      <c r="D8" s="103">
        <f>+SUM(E8,+I8)</f>
        <v>261898</v>
      </c>
      <c r="E8" s="103">
        <f>+SUM(G8,+H8)</f>
        <v>1179</v>
      </c>
      <c r="F8" s="104">
        <f>IF(D8&gt;0,E8/D8*100,"-")</f>
        <v>0.45017525907032507</v>
      </c>
      <c r="G8" s="103">
        <v>1133</v>
      </c>
      <c r="H8" s="103">
        <v>46</v>
      </c>
      <c r="I8" s="103">
        <f>+SUM(K8,+M8,+O8)</f>
        <v>260719</v>
      </c>
      <c r="J8" s="104">
        <f>IF(D8&gt;0,I8/D8*100,"-")</f>
        <v>99.549824740929665</v>
      </c>
      <c r="K8" s="103">
        <v>219742</v>
      </c>
      <c r="L8" s="104">
        <f>IF(D8&gt;0,K8/D8*100,"-")</f>
        <v>83.903657148966388</v>
      </c>
      <c r="M8" s="103">
        <v>0</v>
      </c>
      <c r="N8" s="104">
        <f>IF(D8&gt;0,M8/D8*100,"-")</f>
        <v>0</v>
      </c>
      <c r="O8" s="103">
        <v>40977</v>
      </c>
      <c r="P8" s="103">
        <v>21365</v>
      </c>
      <c r="Q8" s="104">
        <f>IF(D8&gt;0,O8/D8*100,"-")</f>
        <v>15.646167591963284</v>
      </c>
      <c r="R8" s="103">
        <v>4565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36</v>
      </c>
      <c r="B9" s="102" t="s">
        <v>258</v>
      </c>
      <c r="C9" s="101" t="s">
        <v>259</v>
      </c>
      <c r="D9" s="103">
        <f>+SUM(E9,+I9)</f>
        <v>65060</v>
      </c>
      <c r="E9" s="103">
        <f>+SUM(G9,+H9)</f>
        <v>7446</v>
      </c>
      <c r="F9" s="104">
        <f>IF(D9&gt;0,E9/D9*100,"-")</f>
        <v>11.444820166000614</v>
      </c>
      <c r="G9" s="103">
        <v>7446</v>
      </c>
      <c r="H9" s="103">
        <v>0</v>
      </c>
      <c r="I9" s="103">
        <f>+SUM(K9,+M9,+O9)</f>
        <v>57614</v>
      </c>
      <c r="J9" s="104">
        <f>IF(D9&gt;0,I9/D9*100,"-")</f>
        <v>88.555179833999389</v>
      </c>
      <c r="K9" s="103">
        <v>51965</v>
      </c>
      <c r="L9" s="104">
        <f>IF(D9&gt;0,K9/D9*100,"-")</f>
        <v>79.87242545342761</v>
      </c>
      <c r="M9" s="103">
        <v>0</v>
      </c>
      <c r="N9" s="104">
        <f>IF(D9&gt;0,M9/D9*100,"-")</f>
        <v>0</v>
      </c>
      <c r="O9" s="103">
        <v>5649</v>
      </c>
      <c r="P9" s="103">
        <v>3610</v>
      </c>
      <c r="Q9" s="104">
        <f>IF(D9&gt;0,O9/D9*100,"-")</f>
        <v>8.6827543805717813</v>
      </c>
      <c r="R9" s="103">
        <v>987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36</v>
      </c>
      <c r="B10" s="102" t="s">
        <v>260</v>
      </c>
      <c r="C10" s="101" t="s">
        <v>261</v>
      </c>
      <c r="D10" s="103">
        <f>+SUM(E10,+I10)</f>
        <v>29007</v>
      </c>
      <c r="E10" s="103">
        <f>+SUM(G10,+H10)</f>
        <v>1497</v>
      </c>
      <c r="F10" s="104">
        <f>IF(D10&gt;0,E10/D10*100,"-")</f>
        <v>5.1608232495604511</v>
      </c>
      <c r="G10" s="103">
        <v>1497</v>
      </c>
      <c r="H10" s="103">
        <v>0</v>
      </c>
      <c r="I10" s="103">
        <f>+SUM(K10,+M10,+O10)</f>
        <v>27510</v>
      </c>
      <c r="J10" s="104">
        <f>IF(D10&gt;0,I10/D10*100,"-")</f>
        <v>94.839176750439549</v>
      </c>
      <c r="K10" s="103">
        <v>18362</v>
      </c>
      <c r="L10" s="104">
        <f>IF(D10&gt;0,K10/D10*100,"-")</f>
        <v>63.301961595476953</v>
      </c>
      <c r="M10" s="103">
        <v>0</v>
      </c>
      <c r="N10" s="104">
        <f>IF(D10&gt;0,M10/D10*100,"-")</f>
        <v>0</v>
      </c>
      <c r="O10" s="103">
        <v>9148</v>
      </c>
      <c r="P10" s="103">
        <v>8813</v>
      </c>
      <c r="Q10" s="104">
        <f>IF(D10&gt;0,O10/D10*100,"-")</f>
        <v>31.537215154962595</v>
      </c>
      <c r="R10" s="103">
        <v>342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36</v>
      </c>
      <c r="B11" s="102" t="s">
        <v>262</v>
      </c>
      <c r="C11" s="101" t="s">
        <v>263</v>
      </c>
      <c r="D11" s="103">
        <f>+SUM(E11,+I11)</f>
        <v>32413</v>
      </c>
      <c r="E11" s="103">
        <f>+SUM(G11,+H11)</f>
        <v>4308</v>
      </c>
      <c r="F11" s="104">
        <f>IF(D11&gt;0,E11/D11*100,"-")</f>
        <v>13.290963502298462</v>
      </c>
      <c r="G11" s="103">
        <v>3497</v>
      </c>
      <c r="H11" s="103">
        <v>811</v>
      </c>
      <c r="I11" s="103">
        <f>+SUM(K11,+M11,+O11)</f>
        <v>28105</v>
      </c>
      <c r="J11" s="104">
        <f>IF(D11&gt;0,I11/D11*100,"-")</f>
        <v>86.709036497701547</v>
      </c>
      <c r="K11" s="103">
        <v>6543</v>
      </c>
      <c r="L11" s="104">
        <f>IF(D11&gt;0,K11/D11*100,"-")</f>
        <v>20.186344985036868</v>
      </c>
      <c r="M11" s="103">
        <v>0</v>
      </c>
      <c r="N11" s="104">
        <f>IF(D11&gt;0,M11/D11*100,"-")</f>
        <v>0</v>
      </c>
      <c r="O11" s="103">
        <v>21562</v>
      </c>
      <c r="P11" s="103">
        <v>11790</v>
      </c>
      <c r="Q11" s="104">
        <f>IF(D11&gt;0,O11/D11*100,"-")</f>
        <v>66.522691512664665</v>
      </c>
      <c r="R11" s="103">
        <v>539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36</v>
      </c>
      <c r="B12" s="102" t="s">
        <v>264</v>
      </c>
      <c r="C12" s="101" t="s">
        <v>265</v>
      </c>
      <c r="D12" s="103">
        <f>+SUM(E12,+I12)</f>
        <v>22650</v>
      </c>
      <c r="E12" s="103">
        <f>+SUM(G12,+H12)</f>
        <v>2733</v>
      </c>
      <c r="F12" s="104">
        <f>IF(D12&gt;0,E12/D12*100,"-")</f>
        <v>12.066225165562914</v>
      </c>
      <c r="G12" s="103">
        <v>2677</v>
      </c>
      <c r="H12" s="103">
        <v>56</v>
      </c>
      <c r="I12" s="103">
        <f>+SUM(K12,+M12,+O12)</f>
        <v>19917</v>
      </c>
      <c r="J12" s="104">
        <f>IF(D12&gt;0,I12/D12*100,"-")</f>
        <v>87.933774834437088</v>
      </c>
      <c r="K12" s="103">
        <v>17594</v>
      </c>
      <c r="L12" s="104">
        <f>IF(D12&gt;0,K12/D12*100,"-")</f>
        <v>77.677704194260485</v>
      </c>
      <c r="M12" s="103">
        <v>0</v>
      </c>
      <c r="N12" s="104">
        <f>IF(D12&gt;0,M12/D12*100,"-")</f>
        <v>0</v>
      </c>
      <c r="O12" s="103">
        <v>2323</v>
      </c>
      <c r="P12" s="103">
        <v>2199</v>
      </c>
      <c r="Q12" s="104">
        <f>IF(D12&gt;0,O12/D12*100,"-")</f>
        <v>10.256070640176601</v>
      </c>
      <c r="R12" s="103">
        <v>285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36</v>
      </c>
      <c r="B13" s="102" t="s">
        <v>266</v>
      </c>
      <c r="C13" s="101" t="s">
        <v>267</v>
      </c>
      <c r="D13" s="103">
        <f>+SUM(E13,+I13)</f>
        <v>69313</v>
      </c>
      <c r="E13" s="103">
        <f>+SUM(G13,+H13)</f>
        <v>4332</v>
      </c>
      <c r="F13" s="104">
        <f>IF(D13&gt;0,E13/D13*100,"-")</f>
        <v>6.2499098293249462</v>
      </c>
      <c r="G13" s="103">
        <v>4332</v>
      </c>
      <c r="H13" s="103">
        <v>0</v>
      </c>
      <c r="I13" s="103">
        <f>+SUM(K13,+M13,+O13)</f>
        <v>64981</v>
      </c>
      <c r="J13" s="104">
        <f>IF(D13&gt;0,I13/D13*100,"-")</f>
        <v>93.750090170675051</v>
      </c>
      <c r="K13" s="103">
        <v>47555</v>
      </c>
      <c r="L13" s="104">
        <f>IF(D13&gt;0,K13/D13*100,"-")</f>
        <v>68.609063234890996</v>
      </c>
      <c r="M13" s="103">
        <v>0</v>
      </c>
      <c r="N13" s="104">
        <f>IF(D13&gt;0,M13/D13*100,"-")</f>
        <v>0</v>
      </c>
      <c r="O13" s="103">
        <v>17426</v>
      </c>
      <c r="P13" s="103">
        <v>2917</v>
      </c>
      <c r="Q13" s="104">
        <f>IF(D13&gt;0,O13/D13*100,"-")</f>
        <v>25.141026935784051</v>
      </c>
      <c r="R13" s="103">
        <v>1002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36</v>
      </c>
      <c r="B14" s="102" t="s">
        <v>268</v>
      </c>
      <c r="C14" s="101" t="s">
        <v>269</v>
      </c>
      <c r="D14" s="103">
        <f>+SUM(E14,+I14)</f>
        <v>27721</v>
      </c>
      <c r="E14" s="103">
        <f>+SUM(G14,+H14)</f>
        <v>1708</v>
      </c>
      <c r="F14" s="104">
        <f>IF(D14&gt;0,E14/D14*100,"-")</f>
        <v>6.1613938891093394</v>
      </c>
      <c r="G14" s="103">
        <v>1708</v>
      </c>
      <c r="H14" s="103">
        <v>0</v>
      </c>
      <c r="I14" s="103">
        <f>+SUM(K14,+M14,+O14)</f>
        <v>26013</v>
      </c>
      <c r="J14" s="104">
        <f>IF(D14&gt;0,I14/D14*100,"-")</f>
        <v>93.838606110890666</v>
      </c>
      <c r="K14" s="103">
        <v>25091</v>
      </c>
      <c r="L14" s="104">
        <f>IF(D14&gt;0,K14/D14*100,"-")</f>
        <v>90.512607770282457</v>
      </c>
      <c r="M14" s="103">
        <v>0</v>
      </c>
      <c r="N14" s="104">
        <f>IF(D14&gt;0,M14/D14*100,"-")</f>
        <v>0</v>
      </c>
      <c r="O14" s="103">
        <v>922</v>
      </c>
      <c r="P14" s="103">
        <v>231</v>
      </c>
      <c r="Q14" s="104">
        <f>IF(D14&gt;0,O14/D14*100,"-")</f>
        <v>3.3259983406082028</v>
      </c>
      <c r="R14" s="103">
        <v>472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36</v>
      </c>
      <c r="B15" s="102" t="s">
        <v>270</v>
      </c>
      <c r="C15" s="101" t="s">
        <v>271</v>
      </c>
      <c r="D15" s="103">
        <f>+SUM(E15,+I15)</f>
        <v>82460</v>
      </c>
      <c r="E15" s="103">
        <f>+SUM(G15,+H15)</f>
        <v>4652</v>
      </c>
      <c r="F15" s="104">
        <f>IF(D15&gt;0,E15/D15*100,"-")</f>
        <v>5.6415231627455737</v>
      </c>
      <c r="G15" s="103">
        <v>4652</v>
      </c>
      <c r="H15" s="103">
        <v>0</v>
      </c>
      <c r="I15" s="103">
        <f>+SUM(K15,+M15,+O15)</f>
        <v>77808</v>
      </c>
      <c r="J15" s="104">
        <f>IF(D15&gt;0,I15/D15*100,"-")</f>
        <v>94.358476837254429</v>
      </c>
      <c r="K15" s="103">
        <v>58494</v>
      </c>
      <c r="L15" s="104">
        <f>IF(D15&gt;0,K15/D15*100,"-")</f>
        <v>70.936211496483153</v>
      </c>
      <c r="M15" s="103">
        <v>0</v>
      </c>
      <c r="N15" s="104">
        <f>IF(D15&gt;0,M15/D15*100,"-")</f>
        <v>0</v>
      </c>
      <c r="O15" s="103">
        <v>19314</v>
      </c>
      <c r="P15" s="103">
        <v>10409</v>
      </c>
      <c r="Q15" s="104">
        <f>IF(D15&gt;0,O15/D15*100,"-")</f>
        <v>23.422265340771283</v>
      </c>
      <c r="R15" s="103">
        <v>4881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36</v>
      </c>
      <c r="B16" s="102" t="s">
        <v>272</v>
      </c>
      <c r="C16" s="101" t="s">
        <v>273</v>
      </c>
      <c r="D16" s="103">
        <f>+SUM(E16,+I16)</f>
        <v>90931</v>
      </c>
      <c r="E16" s="103">
        <f>+SUM(G16,+H16)</f>
        <v>2310</v>
      </c>
      <c r="F16" s="104">
        <f>IF(D16&gt;0,E16/D16*100,"-")</f>
        <v>2.5403877665482617</v>
      </c>
      <c r="G16" s="103">
        <v>2310</v>
      </c>
      <c r="H16" s="103">
        <v>0</v>
      </c>
      <c r="I16" s="103">
        <f>+SUM(K16,+M16,+O16)</f>
        <v>88621</v>
      </c>
      <c r="J16" s="104">
        <f>IF(D16&gt;0,I16/D16*100,"-")</f>
        <v>97.459612233451736</v>
      </c>
      <c r="K16" s="103">
        <v>84173</v>
      </c>
      <c r="L16" s="104">
        <f>IF(D16&gt;0,K16/D16*100,"-")</f>
        <v>92.567991114141492</v>
      </c>
      <c r="M16" s="103">
        <v>0</v>
      </c>
      <c r="N16" s="104">
        <f>IF(D16&gt;0,M16/D16*100,"-")</f>
        <v>0</v>
      </c>
      <c r="O16" s="103">
        <v>4448</v>
      </c>
      <c r="P16" s="103">
        <v>2362</v>
      </c>
      <c r="Q16" s="104">
        <f>IF(D16&gt;0,O16/D16*100,"-")</f>
        <v>4.8916211193102468</v>
      </c>
      <c r="R16" s="103">
        <v>1662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36</v>
      </c>
      <c r="B17" s="102" t="s">
        <v>274</v>
      </c>
      <c r="C17" s="101" t="s">
        <v>275</v>
      </c>
      <c r="D17" s="103">
        <f>+SUM(E17,+I17)</f>
        <v>18341</v>
      </c>
      <c r="E17" s="103">
        <f>+SUM(G17,+H17)</f>
        <v>248</v>
      </c>
      <c r="F17" s="104">
        <f>IF(D17&gt;0,E17/D17*100,"-")</f>
        <v>1.3521618232375552</v>
      </c>
      <c r="G17" s="103">
        <v>248</v>
      </c>
      <c r="H17" s="103">
        <v>0</v>
      </c>
      <c r="I17" s="103">
        <f>+SUM(K17,+M17,+O17)</f>
        <v>18093</v>
      </c>
      <c r="J17" s="104">
        <f>IF(D17&gt;0,I17/D17*100,"-")</f>
        <v>98.647838176762448</v>
      </c>
      <c r="K17" s="103">
        <v>17375</v>
      </c>
      <c r="L17" s="104">
        <f>IF(D17&gt;0,K17/D17*100,"-")</f>
        <v>94.73311160787307</v>
      </c>
      <c r="M17" s="103">
        <v>0</v>
      </c>
      <c r="N17" s="104">
        <f>IF(D17&gt;0,M17/D17*100,"-")</f>
        <v>0</v>
      </c>
      <c r="O17" s="103">
        <v>718</v>
      </c>
      <c r="P17" s="103">
        <v>694</v>
      </c>
      <c r="Q17" s="104">
        <f>IF(D17&gt;0,O17/D17*100,"-")</f>
        <v>3.9147265688893733</v>
      </c>
      <c r="R17" s="103">
        <v>268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36</v>
      </c>
      <c r="B18" s="102" t="s">
        <v>276</v>
      </c>
      <c r="C18" s="101" t="s">
        <v>277</v>
      </c>
      <c r="D18" s="103">
        <f>+SUM(E18,+I18)</f>
        <v>2478</v>
      </c>
      <c r="E18" s="103">
        <f>+SUM(G18,+H18)</f>
        <v>333</v>
      </c>
      <c r="F18" s="104">
        <f>IF(D18&gt;0,E18/D18*100,"-")</f>
        <v>13.438256658595641</v>
      </c>
      <c r="G18" s="103">
        <v>333</v>
      </c>
      <c r="H18" s="103">
        <v>0</v>
      </c>
      <c r="I18" s="103">
        <f>+SUM(K18,+M18,+O18)</f>
        <v>2145</v>
      </c>
      <c r="J18" s="104">
        <f>IF(D18&gt;0,I18/D18*100,"-")</f>
        <v>86.561743341404366</v>
      </c>
      <c r="K18" s="103">
        <v>1794</v>
      </c>
      <c r="L18" s="104">
        <f>IF(D18&gt;0,K18/D18*100,"-")</f>
        <v>72.397094430992738</v>
      </c>
      <c r="M18" s="103">
        <v>0</v>
      </c>
      <c r="N18" s="104">
        <f>IF(D18&gt;0,M18/D18*100,"-")</f>
        <v>0</v>
      </c>
      <c r="O18" s="103">
        <v>351</v>
      </c>
      <c r="P18" s="103">
        <v>90</v>
      </c>
      <c r="Q18" s="104">
        <f>IF(D18&gt;0,O18/D18*100,"-")</f>
        <v>14.164648910411623</v>
      </c>
      <c r="R18" s="103">
        <v>15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36</v>
      </c>
      <c r="B19" s="102" t="s">
        <v>278</v>
      </c>
      <c r="C19" s="101" t="s">
        <v>279</v>
      </c>
      <c r="D19" s="103">
        <f>+SUM(E19,+I19)</f>
        <v>10330</v>
      </c>
      <c r="E19" s="103">
        <f>+SUM(G19,+H19)</f>
        <v>262</v>
      </c>
      <c r="F19" s="104">
        <f>IF(D19&gt;0,E19/D19*100,"-")</f>
        <v>2.5363020329138433</v>
      </c>
      <c r="G19" s="103">
        <v>262</v>
      </c>
      <c r="H19" s="103">
        <v>0</v>
      </c>
      <c r="I19" s="103">
        <f>+SUM(K19,+M19,+O19)</f>
        <v>10068</v>
      </c>
      <c r="J19" s="104">
        <f>IF(D19&gt;0,I19/D19*100,"-")</f>
        <v>97.463697967086162</v>
      </c>
      <c r="K19" s="103">
        <v>3989</v>
      </c>
      <c r="L19" s="104">
        <f>IF(D19&gt;0,K19/D19*100,"-")</f>
        <v>38.61568247821878</v>
      </c>
      <c r="M19" s="103">
        <v>0</v>
      </c>
      <c r="N19" s="104">
        <f>IF(D19&gt;0,M19/D19*100,"-")</f>
        <v>0</v>
      </c>
      <c r="O19" s="103">
        <v>6079</v>
      </c>
      <c r="P19" s="103">
        <v>6004</v>
      </c>
      <c r="Q19" s="104">
        <f>IF(D19&gt;0,O19/D19*100,"-")</f>
        <v>58.848015488867375</v>
      </c>
      <c r="R19" s="103">
        <v>66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36</v>
      </c>
      <c r="B20" s="102" t="s">
        <v>280</v>
      </c>
      <c r="C20" s="101" t="s">
        <v>281</v>
      </c>
      <c r="D20" s="103">
        <f>+SUM(E20,+I20)</f>
        <v>21029</v>
      </c>
      <c r="E20" s="103">
        <f>+SUM(G20,+H20)</f>
        <v>1046</v>
      </c>
      <c r="F20" s="104">
        <f>IF(D20&gt;0,E20/D20*100,"-")</f>
        <v>4.9740834086261829</v>
      </c>
      <c r="G20" s="103">
        <v>1046</v>
      </c>
      <c r="H20" s="103">
        <v>0</v>
      </c>
      <c r="I20" s="103">
        <f>+SUM(K20,+M20,+O20)</f>
        <v>19983</v>
      </c>
      <c r="J20" s="104">
        <f>IF(D20&gt;0,I20/D20*100,"-")</f>
        <v>95.025916591373814</v>
      </c>
      <c r="K20" s="103">
        <v>13480</v>
      </c>
      <c r="L20" s="104">
        <f>IF(D20&gt;0,K20/D20*100,"-")</f>
        <v>64.101954443863235</v>
      </c>
      <c r="M20" s="103">
        <v>0</v>
      </c>
      <c r="N20" s="104">
        <f>IF(D20&gt;0,M20/D20*100,"-")</f>
        <v>0</v>
      </c>
      <c r="O20" s="103">
        <v>6503</v>
      </c>
      <c r="P20" s="103">
        <v>6039</v>
      </c>
      <c r="Q20" s="104">
        <f>IF(D20&gt;0,O20/D20*100,"-")</f>
        <v>30.923962147510579</v>
      </c>
      <c r="R20" s="103">
        <v>214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36</v>
      </c>
      <c r="B21" s="102" t="s">
        <v>282</v>
      </c>
      <c r="C21" s="101" t="s">
        <v>283</v>
      </c>
      <c r="D21" s="103">
        <f>+SUM(E21,+I21)</f>
        <v>9323</v>
      </c>
      <c r="E21" s="103">
        <f>+SUM(G21,+H21)</f>
        <v>1558</v>
      </c>
      <c r="F21" s="104">
        <f>IF(D21&gt;0,E21/D21*100,"-")</f>
        <v>16.711359004612252</v>
      </c>
      <c r="G21" s="103">
        <v>1558</v>
      </c>
      <c r="H21" s="103">
        <v>0</v>
      </c>
      <c r="I21" s="103">
        <f>+SUM(K21,+M21,+O21)</f>
        <v>7765</v>
      </c>
      <c r="J21" s="104">
        <f>IF(D21&gt;0,I21/D21*100,"-")</f>
        <v>83.288640995387752</v>
      </c>
      <c r="K21" s="103">
        <v>4560</v>
      </c>
      <c r="L21" s="104">
        <f>IF(D21&gt;0,K21/D21*100,"-")</f>
        <v>48.911294647645612</v>
      </c>
      <c r="M21" s="103">
        <v>0</v>
      </c>
      <c r="N21" s="104">
        <f>IF(D21&gt;0,M21/D21*100,"-")</f>
        <v>0</v>
      </c>
      <c r="O21" s="103">
        <v>3205</v>
      </c>
      <c r="P21" s="103">
        <v>2888</v>
      </c>
      <c r="Q21" s="104">
        <f>IF(D21&gt;0,O21/D21*100,"-")</f>
        <v>34.377346347742147</v>
      </c>
      <c r="R21" s="103">
        <v>74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36</v>
      </c>
      <c r="B22" s="102" t="s">
        <v>284</v>
      </c>
      <c r="C22" s="101" t="s">
        <v>285</v>
      </c>
      <c r="D22" s="103">
        <f>+SUM(E22,+I22)</f>
        <v>10234</v>
      </c>
      <c r="E22" s="103">
        <f>+SUM(G22,+H22)</f>
        <v>290</v>
      </c>
      <c r="F22" s="104">
        <f>IF(D22&gt;0,E22/D22*100,"-")</f>
        <v>2.8336916161813561</v>
      </c>
      <c r="G22" s="103">
        <v>290</v>
      </c>
      <c r="H22" s="103">
        <v>0</v>
      </c>
      <c r="I22" s="103">
        <f>+SUM(K22,+M22,+O22)</f>
        <v>9944</v>
      </c>
      <c r="J22" s="104">
        <f>IF(D22&gt;0,I22/D22*100,"-")</f>
        <v>97.166308383818645</v>
      </c>
      <c r="K22" s="103">
        <v>7863</v>
      </c>
      <c r="L22" s="104">
        <f>IF(D22&gt;0,K22/D22*100,"-")</f>
        <v>76.832128200117253</v>
      </c>
      <c r="M22" s="103">
        <v>0</v>
      </c>
      <c r="N22" s="104">
        <f>IF(D22&gt;0,M22/D22*100,"-")</f>
        <v>0</v>
      </c>
      <c r="O22" s="103">
        <v>2081</v>
      </c>
      <c r="P22" s="103">
        <v>131</v>
      </c>
      <c r="Q22" s="104">
        <f>IF(D22&gt;0,O22/D22*100,"-")</f>
        <v>20.334180183701385</v>
      </c>
      <c r="R22" s="103">
        <v>168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36</v>
      </c>
      <c r="B23" s="102" t="s">
        <v>286</v>
      </c>
      <c r="C23" s="101" t="s">
        <v>287</v>
      </c>
      <c r="D23" s="103">
        <f>+SUM(E23,+I23)</f>
        <v>8174</v>
      </c>
      <c r="E23" s="103">
        <f>+SUM(G23,+H23)</f>
        <v>37</v>
      </c>
      <c r="F23" s="104">
        <f>IF(D23&gt;0,E23/D23*100,"-")</f>
        <v>0.45265475899192564</v>
      </c>
      <c r="G23" s="103">
        <v>37</v>
      </c>
      <c r="H23" s="103">
        <v>0</v>
      </c>
      <c r="I23" s="103">
        <f>+SUM(K23,+M23,+O23)</f>
        <v>8137</v>
      </c>
      <c r="J23" s="104">
        <f>IF(D23&gt;0,I23/D23*100,"-")</f>
        <v>99.547345241008074</v>
      </c>
      <c r="K23" s="103">
        <v>1292</v>
      </c>
      <c r="L23" s="104">
        <f>IF(D23&gt;0,K23/D23*100,"-")</f>
        <v>15.806214827501835</v>
      </c>
      <c r="M23" s="103">
        <v>0</v>
      </c>
      <c r="N23" s="104">
        <f>IF(D23&gt;0,M23/D23*100,"-")</f>
        <v>0</v>
      </c>
      <c r="O23" s="103">
        <v>6845</v>
      </c>
      <c r="P23" s="103">
        <v>6685</v>
      </c>
      <c r="Q23" s="104">
        <f>IF(D23&gt;0,O23/D23*100,"-")</f>
        <v>83.741130413506241</v>
      </c>
      <c r="R23" s="103">
        <v>78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36</v>
      </c>
      <c r="B24" s="102" t="s">
        <v>288</v>
      </c>
      <c r="C24" s="101" t="s">
        <v>289</v>
      </c>
      <c r="D24" s="103">
        <f>+SUM(E24,+I24)</f>
        <v>14478</v>
      </c>
      <c r="E24" s="103">
        <f>+SUM(G24,+H24)</f>
        <v>468</v>
      </c>
      <c r="F24" s="104">
        <f>IF(D24&gt;0,E24/D24*100,"-")</f>
        <v>3.232490675507667</v>
      </c>
      <c r="G24" s="103">
        <v>447</v>
      </c>
      <c r="H24" s="103">
        <v>21</v>
      </c>
      <c r="I24" s="103">
        <f>+SUM(K24,+M24,+O24)</f>
        <v>14010</v>
      </c>
      <c r="J24" s="104">
        <f>IF(D24&gt;0,I24/D24*100,"-")</f>
        <v>96.767509324492323</v>
      </c>
      <c r="K24" s="103">
        <v>5631</v>
      </c>
      <c r="L24" s="104">
        <f>IF(D24&gt;0,K24/D24*100,"-")</f>
        <v>38.893493576460834</v>
      </c>
      <c r="M24" s="103">
        <v>0</v>
      </c>
      <c r="N24" s="104">
        <f>IF(D24&gt;0,M24/D24*100,"-")</f>
        <v>0</v>
      </c>
      <c r="O24" s="103">
        <v>8379</v>
      </c>
      <c r="P24" s="103">
        <v>7627</v>
      </c>
      <c r="Q24" s="104">
        <f>IF(D24&gt;0,O24/D24*100,"-")</f>
        <v>57.874015748031496</v>
      </c>
      <c r="R24" s="103">
        <v>94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/>
      <c r="B25" s="102"/>
      <c r="C25" s="101"/>
      <c r="D25" s="103"/>
      <c r="E25" s="103"/>
      <c r="F25" s="104"/>
      <c r="G25" s="103"/>
      <c r="H25" s="103"/>
      <c r="I25" s="103"/>
      <c r="J25" s="104"/>
      <c r="K25" s="103"/>
      <c r="L25" s="104"/>
      <c r="M25" s="103"/>
      <c r="N25" s="104"/>
      <c r="O25" s="103"/>
      <c r="P25" s="103"/>
      <c r="Q25" s="104"/>
      <c r="R25" s="103"/>
      <c r="S25" s="101"/>
      <c r="T25" s="101"/>
      <c r="U25" s="101"/>
      <c r="V25" s="101"/>
      <c r="W25" s="101"/>
      <c r="X25" s="101"/>
      <c r="Y25" s="101"/>
      <c r="Z25" s="101"/>
      <c r="AA25" s="190"/>
      <c r="AB25" s="190"/>
    </row>
    <row r="26" spans="1:28" s="105" customFormat="1" ht="13.5" customHeight="1">
      <c r="A26" s="101"/>
      <c r="B26" s="102"/>
      <c r="C26" s="101"/>
      <c r="D26" s="103"/>
      <c r="E26" s="103"/>
      <c r="F26" s="104"/>
      <c r="G26" s="103"/>
      <c r="H26" s="103"/>
      <c r="I26" s="103"/>
      <c r="J26" s="104"/>
      <c r="K26" s="103"/>
      <c r="L26" s="104"/>
      <c r="M26" s="103"/>
      <c r="N26" s="104"/>
      <c r="O26" s="103"/>
      <c r="P26" s="103"/>
      <c r="Q26" s="104"/>
      <c r="R26" s="103"/>
      <c r="S26" s="101"/>
      <c r="T26" s="101"/>
      <c r="U26" s="101"/>
      <c r="V26" s="101"/>
      <c r="W26" s="101"/>
      <c r="X26" s="101"/>
      <c r="Y26" s="101"/>
      <c r="Z26" s="101"/>
      <c r="AA26" s="190"/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4">
    <sortCondition ref="A8:A24"/>
    <sortCondition ref="B8:B24"/>
    <sortCondition ref="C8:C24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福井県</v>
      </c>
      <c r="B7" s="107" t="str">
        <f>水洗化人口等!B7</f>
        <v>18000</v>
      </c>
      <c r="C7" s="106" t="s">
        <v>200</v>
      </c>
      <c r="D7" s="108">
        <f>SUM(E7,+H7,+K7)</f>
        <v>129456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3695</v>
      </c>
      <c r="I7" s="108">
        <f>SUM(I$8:I$207)</f>
        <v>121</v>
      </c>
      <c r="J7" s="108">
        <f>SUM(J$8:J$207)</f>
        <v>3574</v>
      </c>
      <c r="K7" s="108">
        <f>SUM(L7:M7)</f>
        <v>125761</v>
      </c>
      <c r="L7" s="108">
        <f>SUM(L$8:L$207)</f>
        <v>18031</v>
      </c>
      <c r="M7" s="108">
        <f>SUM(M$8:M$207)</f>
        <v>107730</v>
      </c>
      <c r="N7" s="108">
        <f>SUM(O7,+V7,+AC7)</f>
        <v>129967</v>
      </c>
      <c r="O7" s="108">
        <f>SUM(P7:U7)</f>
        <v>18152</v>
      </c>
      <c r="P7" s="108">
        <f t="shared" ref="P7:U7" si="0">SUM(P$8:P$207)</f>
        <v>14753</v>
      </c>
      <c r="Q7" s="108">
        <f t="shared" si="0"/>
        <v>0</v>
      </c>
      <c r="R7" s="108">
        <f t="shared" si="0"/>
        <v>0</v>
      </c>
      <c r="S7" s="108">
        <f t="shared" si="0"/>
        <v>3396</v>
      </c>
      <c r="T7" s="108">
        <f t="shared" si="0"/>
        <v>0</v>
      </c>
      <c r="U7" s="108">
        <f t="shared" si="0"/>
        <v>3</v>
      </c>
      <c r="V7" s="108">
        <f>SUM(W7:AB7)</f>
        <v>111304</v>
      </c>
      <c r="W7" s="108">
        <f t="shared" ref="W7:AB7" si="1">SUM(W$8:W$207)</f>
        <v>77455</v>
      </c>
      <c r="X7" s="108">
        <f t="shared" si="1"/>
        <v>0</v>
      </c>
      <c r="Y7" s="108">
        <f t="shared" si="1"/>
        <v>0</v>
      </c>
      <c r="Z7" s="108">
        <f t="shared" si="1"/>
        <v>33821</v>
      </c>
      <c r="AA7" s="108">
        <f t="shared" si="1"/>
        <v>0</v>
      </c>
      <c r="AB7" s="108">
        <f t="shared" si="1"/>
        <v>28</v>
      </c>
      <c r="AC7" s="108">
        <f>SUM(AD7:AE7)</f>
        <v>511</v>
      </c>
      <c r="AD7" s="108">
        <f>SUM(AD$8:AD$207)</f>
        <v>467</v>
      </c>
      <c r="AE7" s="108">
        <f>SUM(AE$8:AE$207)</f>
        <v>44</v>
      </c>
      <c r="AF7" s="108">
        <f>SUM(AG7:AI7)</f>
        <v>391</v>
      </c>
      <c r="AG7" s="108">
        <f>SUM(AG$8:AG$207)</f>
        <v>391</v>
      </c>
      <c r="AH7" s="108">
        <f>SUM(AH$8:AH$207)</f>
        <v>0</v>
      </c>
      <c r="AI7" s="108">
        <f>SUM(AI$8:AI$207)</f>
        <v>0</v>
      </c>
      <c r="AJ7" s="108">
        <f>SUM(AK7:AS7)</f>
        <v>5140</v>
      </c>
      <c r="AK7" s="108">
        <f t="shared" ref="AK7:AS7" si="2">SUM(AK$8:AK$207)</f>
        <v>1056</v>
      </c>
      <c r="AL7" s="108">
        <f t="shared" si="2"/>
        <v>3776</v>
      </c>
      <c r="AM7" s="108">
        <f t="shared" si="2"/>
        <v>183</v>
      </c>
      <c r="AN7" s="108">
        <f t="shared" si="2"/>
        <v>50</v>
      </c>
      <c r="AO7" s="108">
        <f t="shared" si="2"/>
        <v>0</v>
      </c>
      <c r="AP7" s="108">
        <f t="shared" si="2"/>
        <v>0</v>
      </c>
      <c r="AQ7" s="108">
        <f t="shared" si="2"/>
        <v>16</v>
      </c>
      <c r="AR7" s="108">
        <f t="shared" si="2"/>
        <v>0</v>
      </c>
      <c r="AS7" s="108">
        <f t="shared" si="2"/>
        <v>59</v>
      </c>
      <c r="AT7" s="108">
        <f>SUM(AU7:AY7)</f>
        <v>83</v>
      </c>
      <c r="AU7" s="108">
        <f>SUM(AU$8:AU$207)</f>
        <v>83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50</v>
      </c>
      <c r="BA7" s="108">
        <f>SUM(BA$8:BA$207)</f>
        <v>50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36</v>
      </c>
      <c r="B8" s="113" t="s">
        <v>254</v>
      </c>
      <c r="C8" s="101" t="s">
        <v>255</v>
      </c>
      <c r="D8" s="103">
        <f>SUM(E8,+H8,+K8)</f>
        <v>32121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32121</v>
      </c>
      <c r="L8" s="103">
        <v>1649</v>
      </c>
      <c r="M8" s="103">
        <v>30472</v>
      </c>
      <c r="N8" s="103">
        <f>SUM(O8,+V8,+AC8)</f>
        <v>32147</v>
      </c>
      <c r="O8" s="103">
        <f>SUM(P8:U8)</f>
        <v>1649</v>
      </c>
      <c r="P8" s="103">
        <v>0</v>
      </c>
      <c r="Q8" s="103">
        <v>0</v>
      </c>
      <c r="R8" s="103">
        <v>0</v>
      </c>
      <c r="S8" s="103">
        <v>1649</v>
      </c>
      <c r="T8" s="103">
        <v>0</v>
      </c>
      <c r="U8" s="103">
        <v>0</v>
      </c>
      <c r="V8" s="103">
        <f>SUM(W8:AB8)</f>
        <v>30472</v>
      </c>
      <c r="W8" s="103">
        <v>0</v>
      </c>
      <c r="X8" s="103">
        <v>0</v>
      </c>
      <c r="Y8" s="103">
        <v>0</v>
      </c>
      <c r="Z8" s="103">
        <v>30472</v>
      </c>
      <c r="AA8" s="103">
        <v>0</v>
      </c>
      <c r="AB8" s="103">
        <v>0</v>
      </c>
      <c r="AC8" s="103">
        <f>SUM(AD8:AE8)</f>
        <v>26</v>
      </c>
      <c r="AD8" s="103">
        <v>26</v>
      </c>
      <c r="AE8" s="103">
        <v>0</v>
      </c>
      <c r="AF8" s="103">
        <f>SUM(AG8:AI8)</f>
        <v>52</v>
      </c>
      <c r="AG8" s="103">
        <v>52</v>
      </c>
      <c r="AH8" s="103">
        <v>0</v>
      </c>
      <c r="AI8" s="103">
        <v>0</v>
      </c>
      <c r="AJ8" s="103">
        <f>SUM(AK8:AS8)</f>
        <v>52</v>
      </c>
      <c r="AK8" s="103">
        <v>0</v>
      </c>
      <c r="AL8" s="103">
        <v>0</v>
      </c>
      <c r="AM8" s="103">
        <v>52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36</v>
      </c>
      <c r="B9" s="113" t="s">
        <v>258</v>
      </c>
      <c r="C9" s="101" t="s">
        <v>259</v>
      </c>
      <c r="D9" s="103">
        <f>SUM(E9,+H9,+K9)</f>
        <v>15662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15662</v>
      </c>
      <c r="L9" s="103">
        <v>3203</v>
      </c>
      <c r="M9" s="103">
        <v>12459</v>
      </c>
      <c r="N9" s="103">
        <f>SUM(O9,+V9,+AC9)</f>
        <v>15662</v>
      </c>
      <c r="O9" s="103">
        <f>SUM(P9:U9)</f>
        <v>3203</v>
      </c>
      <c r="P9" s="103">
        <v>3203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12459</v>
      </c>
      <c r="W9" s="103">
        <v>12459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13</v>
      </c>
      <c r="AG9" s="103">
        <v>13</v>
      </c>
      <c r="AH9" s="103">
        <v>0</v>
      </c>
      <c r="AI9" s="103">
        <v>0</v>
      </c>
      <c r="AJ9" s="103">
        <f>SUM(AK9:AS9)</f>
        <v>13</v>
      </c>
      <c r="AK9" s="103">
        <v>0</v>
      </c>
      <c r="AL9" s="103">
        <v>0</v>
      </c>
      <c r="AM9" s="103">
        <v>13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36</v>
      </c>
      <c r="B10" s="113" t="s">
        <v>260</v>
      </c>
      <c r="C10" s="101" t="s">
        <v>261</v>
      </c>
      <c r="D10" s="103">
        <f>SUM(E10,+H10,+K10)</f>
        <v>5433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5433</v>
      </c>
      <c r="L10" s="103">
        <v>1337</v>
      </c>
      <c r="M10" s="103">
        <v>4096</v>
      </c>
      <c r="N10" s="103">
        <f>SUM(O10,+V10,+AC10)</f>
        <v>5433</v>
      </c>
      <c r="O10" s="103">
        <f>SUM(P10:U10)</f>
        <v>1337</v>
      </c>
      <c r="P10" s="103">
        <v>1337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4096</v>
      </c>
      <c r="W10" s="103">
        <v>4096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0</v>
      </c>
      <c r="AG10" s="103">
        <v>0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36</v>
      </c>
      <c r="B11" s="113" t="s">
        <v>262</v>
      </c>
      <c r="C11" s="101" t="s">
        <v>263</v>
      </c>
      <c r="D11" s="103">
        <f>SUM(E11,+H11,+K11)</f>
        <v>15616</v>
      </c>
      <c r="E11" s="103">
        <f>SUM(F11:G11)</f>
        <v>0</v>
      </c>
      <c r="F11" s="103">
        <v>0</v>
      </c>
      <c r="G11" s="103">
        <v>0</v>
      </c>
      <c r="H11" s="103">
        <f>SUM(I11:J11)</f>
        <v>121</v>
      </c>
      <c r="I11" s="103">
        <v>121</v>
      </c>
      <c r="J11" s="103">
        <v>0</v>
      </c>
      <c r="K11" s="103">
        <f>SUM(L11:M11)</f>
        <v>15495</v>
      </c>
      <c r="L11" s="103">
        <v>3092</v>
      </c>
      <c r="M11" s="103">
        <v>12403</v>
      </c>
      <c r="N11" s="103">
        <f>SUM(O11,+V11,+AC11)</f>
        <v>16030</v>
      </c>
      <c r="O11" s="103">
        <f>SUM(P11:U11)</f>
        <v>3213</v>
      </c>
      <c r="P11" s="103">
        <v>3213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12403</v>
      </c>
      <c r="W11" s="103">
        <v>12403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414</v>
      </c>
      <c r="AD11" s="103">
        <v>414</v>
      </c>
      <c r="AE11" s="103">
        <v>0</v>
      </c>
      <c r="AF11" s="103">
        <f>SUM(AG11:AI11)</f>
        <v>28</v>
      </c>
      <c r="AG11" s="103">
        <v>28</v>
      </c>
      <c r="AH11" s="103">
        <v>0</v>
      </c>
      <c r="AI11" s="103">
        <v>0</v>
      </c>
      <c r="AJ11" s="103">
        <f>SUM(AK11:AS11)</f>
        <v>147</v>
      </c>
      <c r="AK11" s="103">
        <v>147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28</v>
      </c>
      <c r="AU11" s="103">
        <v>28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36</v>
      </c>
      <c r="B12" s="113" t="s">
        <v>264</v>
      </c>
      <c r="C12" s="101" t="s">
        <v>265</v>
      </c>
      <c r="D12" s="103">
        <f>SUM(E12,+H12,+K12)</f>
        <v>3215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3215</v>
      </c>
      <c r="L12" s="103">
        <v>1234</v>
      </c>
      <c r="M12" s="103">
        <v>1981</v>
      </c>
      <c r="N12" s="103">
        <f>SUM(O12,+V12,+AC12)</f>
        <v>3282</v>
      </c>
      <c r="O12" s="103">
        <f>SUM(P12:U12)</f>
        <v>1234</v>
      </c>
      <c r="P12" s="103">
        <v>1234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1981</v>
      </c>
      <c r="W12" s="103">
        <v>1981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67</v>
      </c>
      <c r="AD12" s="103">
        <v>26</v>
      </c>
      <c r="AE12" s="103">
        <v>41</v>
      </c>
      <c r="AF12" s="103">
        <f>SUM(AG12:AI12)</f>
        <v>2</v>
      </c>
      <c r="AG12" s="103">
        <v>2</v>
      </c>
      <c r="AH12" s="103">
        <v>0</v>
      </c>
      <c r="AI12" s="103">
        <v>0</v>
      </c>
      <c r="AJ12" s="103">
        <f>SUM(AK12:AS12)</f>
        <v>2</v>
      </c>
      <c r="AK12" s="103">
        <v>0</v>
      </c>
      <c r="AL12" s="103">
        <v>0</v>
      </c>
      <c r="AM12" s="103">
        <v>2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36</v>
      </c>
      <c r="B13" s="113" t="s">
        <v>266</v>
      </c>
      <c r="C13" s="101" t="s">
        <v>267</v>
      </c>
      <c r="D13" s="103">
        <f>SUM(E13,+H13,+K13)</f>
        <v>8698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8698</v>
      </c>
      <c r="L13" s="103">
        <v>876</v>
      </c>
      <c r="M13" s="103">
        <v>7822</v>
      </c>
      <c r="N13" s="103">
        <f>SUM(O13,+V13,+AC13)</f>
        <v>8698</v>
      </c>
      <c r="O13" s="103">
        <f>SUM(P13:U13)</f>
        <v>876</v>
      </c>
      <c r="P13" s="103">
        <v>876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7822</v>
      </c>
      <c r="W13" s="103">
        <v>7822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36</v>
      </c>
      <c r="B14" s="113" t="s">
        <v>268</v>
      </c>
      <c r="C14" s="101" t="s">
        <v>269</v>
      </c>
      <c r="D14" s="103">
        <f>SUM(E14,+H14,+K14)</f>
        <v>3091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3091</v>
      </c>
      <c r="L14" s="103">
        <v>704</v>
      </c>
      <c r="M14" s="103">
        <v>2387</v>
      </c>
      <c r="N14" s="103">
        <f>SUM(O14,+V14,+AC14)</f>
        <v>3091</v>
      </c>
      <c r="O14" s="103">
        <f>SUM(P14:U14)</f>
        <v>704</v>
      </c>
      <c r="P14" s="103">
        <v>704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2387</v>
      </c>
      <c r="W14" s="103">
        <v>2387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</v>
      </c>
      <c r="AG14" s="103">
        <v>3</v>
      </c>
      <c r="AH14" s="103">
        <v>0</v>
      </c>
      <c r="AI14" s="103">
        <v>0</v>
      </c>
      <c r="AJ14" s="103">
        <f>SUM(AK14:AS14)</f>
        <v>3</v>
      </c>
      <c r="AK14" s="103">
        <v>0</v>
      </c>
      <c r="AL14" s="103">
        <v>0</v>
      </c>
      <c r="AM14" s="103">
        <v>3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36</v>
      </c>
      <c r="B15" s="113" t="s">
        <v>270</v>
      </c>
      <c r="C15" s="101" t="s">
        <v>271</v>
      </c>
      <c r="D15" s="103">
        <f>SUM(E15,+H15,+K15)</f>
        <v>20158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20158</v>
      </c>
      <c r="L15" s="103">
        <v>1673</v>
      </c>
      <c r="M15" s="103">
        <v>18485</v>
      </c>
      <c r="N15" s="103">
        <f>SUM(O15,+V15,+AC15)</f>
        <v>20158</v>
      </c>
      <c r="O15" s="103">
        <f>SUM(P15:U15)</f>
        <v>1673</v>
      </c>
      <c r="P15" s="103">
        <v>1673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18485</v>
      </c>
      <c r="W15" s="103">
        <v>18485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92</v>
      </c>
      <c r="AG15" s="103">
        <v>92</v>
      </c>
      <c r="AH15" s="103">
        <v>0</v>
      </c>
      <c r="AI15" s="103">
        <v>0</v>
      </c>
      <c r="AJ15" s="103">
        <f>SUM(AK15:AS15)</f>
        <v>826</v>
      </c>
      <c r="AK15" s="103">
        <v>781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45</v>
      </c>
      <c r="AT15" s="103">
        <f>SUM(AU15:AY15)</f>
        <v>47</v>
      </c>
      <c r="AU15" s="103">
        <v>47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36</v>
      </c>
      <c r="B16" s="113" t="s">
        <v>272</v>
      </c>
      <c r="C16" s="101" t="s">
        <v>273</v>
      </c>
      <c r="D16" s="103">
        <f>SUM(E16,+H16,+K16)</f>
        <v>7440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7440</v>
      </c>
      <c r="L16" s="103">
        <v>1421</v>
      </c>
      <c r="M16" s="103">
        <v>6019</v>
      </c>
      <c r="N16" s="103">
        <f>SUM(O16,+V16,+AC16)</f>
        <v>7440</v>
      </c>
      <c r="O16" s="103">
        <f>SUM(P16:U16)</f>
        <v>1421</v>
      </c>
      <c r="P16" s="103">
        <v>1421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6019</v>
      </c>
      <c r="W16" s="103">
        <v>6019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7</v>
      </c>
      <c r="AG16" s="103">
        <v>7</v>
      </c>
      <c r="AH16" s="103">
        <v>0</v>
      </c>
      <c r="AI16" s="103">
        <v>0</v>
      </c>
      <c r="AJ16" s="103">
        <f>SUM(AK16:AS16)</f>
        <v>209</v>
      </c>
      <c r="AK16" s="103">
        <v>0</v>
      </c>
      <c r="AL16" s="103">
        <v>202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7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50</v>
      </c>
      <c r="BA16" s="103">
        <v>50</v>
      </c>
      <c r="BB16" s="103">
        <v>0</v>
      </c>
      <c r="BC16" s="103">
        <v>0</v>
      </c>
    </row>
    <row r="17" spans="1:55" s="105" customFormat="1" ht="13.5" customHeight="1">
      <c r="A17" s="115" t="s">
        <v>36</v>
      </c>
      <c r="B17" s="113" t="s">
        <v>274</v>
      </c>
      <c r="C17" s="101" t="s">
        <v>275</v>
      </c>
      <c r="D17" s="103">
        <f>SUM(E17,+H17,+K17)</f>
        <v>1002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1002</v>
      </c>
      <c r="L17" s="103">
        <v>169</v>
      </c>
      <c r="M17" s="103">
        <v>833</v>
      </c>
      <c r="N17" s="103">
        <f>SUM(O17,+V17,+AC17)</f>
        <v>1002</v>
      </c>
      <c r="O17" s="103">
        <f>SUM(P17:U17)</f>
        <v>169</v>
      </c>
      <c r="P17" s="103">
        <v>169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833</v>
      </c>
      <c r="W17" s="103">
        <v>833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36</v>
      </c>
      <c r="B18" s="113" t="s">
        <v>276</v>
      </c>
      <c r="C18" s="101" t="s">
        <v>277</v>
      </c>
      <c r="D18" s="103">
        <f>SUM(E18,+H18,+K18)</f>
        <v>174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174</v>
      </c>
      <c r="L18" s="103">
        <v>174</v>
      </c>
      <c r="M18" s="103">
        <v>0</v>
      </c>
      <c r="N18" s="103">
        <f>SUM(O18,+V18,+AC18)</f>
        <v>174</v>
      </c>
      <c r="O18" s="103">
        <f>SUM(P18:U18)</f>
        <v>174</v>
      </c>
      <c r="P18" s="103">
        <v>0</v>
      </c>
      <c r="Q18" s="103">
        <v>0</v>
      </c>
      <c r="R18" s="103">
        <v>0</v>
      </c>
      <c r="S18" s="103">
        <v>174</v>
      </c>
      <c r="T18" s="103">
        <v>0</v>
      </c>
      <c r="U18" s="103">
        <v>0</v>
      </c>
      <c r="V18" s="103">
        <f>SUM(W18:AB18)</f>
        <v>0</v>
      </c>
      <c r="W18" s="103">
        <v>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36</v>
      </c>
      <c r="B19" s="113" t="s">
        <v>278</v>
      </c>
      <c r="C19" s="101" t="s">
        <v>279</v>
      </c>
      <c r="D19" s="103">
        <f>SUM(E19,+H19,+K19)</f>
        <v>3305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3305</v>
      </c>
      <c r="L19" s="103">
        <v>206</v>
      </c>
      <c r="M19" s="103">
        <v>3099</v>
      </c>
      <c r="N19" s="103">
        <f>SUM(O19,+V19,+AC19)</f>
        <v>3305</v>
      </c>
      <c r="O19" s="103">
        <f>SUM(P19:U19)</f>
        <v>206</v>
      </c>
      <c r="P19" s="103">
        <v>206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3099</v>
      </c>
      <c r="W19" s="103">
        <v>3099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15</v>
      </c>
      <c r="AG19" s="103">
        <v>15</v>
      </c>
      <c r="AH19" s="103">
        <v>0</v>
      </c>
      <c r="AI19" s="103">
        <v>0</v>
      </c>
      <c r="AJ19" s="103">
        <f>SUM(AK19:AS19)</f>
        <v>135</v>
      </c>
      <c r="AK19" s="103">
        <v>128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7</v>
      </c>
      <c r="AT19" s="103">
        <f>SUM(AU19:AY19)</f>
        <v>8</v>
      </c>
      <c r="AU19" s="103">
        <v>8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36</v>
      </c>
      <c r="B20" s="113" t="s">
        <v>280</v>
      </c>
      <c r="C20" s="101" t="s">
        <v>281</v>
      </c>
      <c r="D20" s="103">
        <f>SUM(E20,+H20,+K20)</f>
        <v>2271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2271</v>
      </c>
      <c r="L20" s="103">
        <v>302</v>
      </c>
      <c r="M20" s="103">
        <v>1969</v>
      </c>
      <c r="N20" s="103">
        <f>SUM(O20,+V20,+AC20)</f>
        <v>2271</v>
      </c>
      <c r="O20" s="103">
        <f>SUM(P20:U20)</f>
        <v>302</v>
      </c>
      <c r="P20" s="103">
        <v>0</v>
      </c>
      <c r="Q20" s="103">
        <v>0</v>
      </c>
      <c r="R20" s="103">
        <v>0</v>
      </c>
      <c r="S20" s="103">
        <v>302</v>
      </c>
      <c r="T20" s="103">
        <v>0</v>
      </c>
      <c r="U20" s="103">
        <v>0</v>
      </c>
      <c r="V20" s="103">
        <f>SUM(W20:AB20)</f>
        <v>1969</v>
      </c>
      <c r="W20" s="103">
        <v>0</v>
      </c>
      <c r="X20" s="103">
        <v>0</v>
      </c>
      <c r="Y20" s="103">
        <v>0</v>
      </c>
      <c r="Z20" s="103">
        <v>1969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36</v>
      </c>
      <c r="B21" s="113" t="s">
        <v>282</v>
      </c>
      <c r="C21" s="101" t="s">
        <v>283</v>
      </c>
      <c r="D21" s="103">
        <f>SUM(E21,+H21,+K21)</f>
        <v>3145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3145</v>
      </c>
      <c r="L21" s="103">
        <v>285</v>
      </c>
      <c r="M21" s="103">
        <v>2860</v>
      </c>
      <c r="N21" s="103">
        <f>SUM(O21,+V21,+AC21)</f>
        <v>3145</v>
      </c>
      <c r="O21" s="103">
        <f>SUM(P21:U21)</f>
        <v>285</v>
      </c>
      <c r="P21" s="103">
        <v>283</v>
      </c>
      <c r="Q21" s="103">
        <v>0</v>
      </c>
      <c r="R21" s="103">
        <v>0</v>
      </c>
      <c r="S21" s="103">
        <v>0</v>
      </c>
      <c r="T21" s="103">
        <v>0</v>
      </c>
      <c r="U21" s="103">
        <v>2</v>
      </c>
      <c r="V21" s="103">
        <f>SUM(W21:AB21)</f>
        <v>2860</v>
      </c>
      <c r="W21" s="103">
        <v>2835</v>
      </c>
      <c r="X21" s="103">
        <v>0</v>
      </c>
      <c r="Y21" s="103">
        <v>0</v>
      </c>
      <c r="Z21" s="103">
        <v>0</v>
      </c>
      <c r="AA21" s="103">
        <v>0</v>
      </c>
      <c r="AB21" s="103">
        <v>25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113</v>
      </c>
      <c r="AG21" s="103">
        <v>113</v>
      </c>
      <c r="AH21" s="103">
        <v>0</v>
      </c>
      <c r="AI21" s="103">
        <v>0</v>
      </c>
      <c r="AJ21" s="103">
        <f>SUM(AK21:AS21)</f>
        <v>113</v>
      </c>
      <c r="AK21" s="103">
        <v>0</v>
      </c>
      <c r="AL21" s="103">
        <v>0</v>
      </c>
      <c r="AM21" s="103">
        <v>113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36</v>
      </c>
      <c r="B22" s="113" t="s">
        <v>284</v>
      </c>
      <c r="C22" s="101" t="s">
        <v>285</v>
      </c>
      <c r="D22" s="103">
        <f>SUM(E22,+H22,+K22)</f>
        <v>2461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2461</v>
      </c>
      <c r="L22" s="103">
        <v>1081</v>
      </c>
      <c r="M22" s="103">
        <v>1380</v>
      </c>
      <c r="N22" s="103">
        <f>SUM(O22,+V22,+AC22)</f>
        <v>2461</v>
      </c>
      <c r="O22" s="103">
        <f>SUM(P22:U22)</f>
        <v>1081</v>
      </c>
      <c r="P22" s="103">
        <v>0</v>
      </c>
      <c r="Q22" s="103">
        <v>0</v>
      </c>
      <c r="R22" s="103">
        <v>0</v>
      </c>
      <c r="S22" s="103">
        <v>1081</v>
      </c>
      <c r="T22" s="103">
        <v>0</v>
      </c>
      <c r="U22" s="103">
        <v>0</v>
      </c>
      <c r="V22" s="103">
        <f>SUM(W22:AB22)</f>
        <v>1380</v>
      </c>
      <c r="W22" s="103">
        <v>0</v>
      </c>
      <c r="X22" s="103">
        <v>0</v>
      </c>
      <c r="Y22" s="103">
        <v>0</v>
      </c>
      <c r="Z22" s="103">
        <v>1380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36</v>
      </c>
      <c r="B23" s="113" t="s">
        <v>286</v>
      </c>
      <c r="C23" s="101" t="s">
        <v>287</v>
      </c>
      <c r="D23" s="103">
        <f>SUM(E23,+H23,+K23)</f>
        <v>3764</v>
      </c>
      <c r="E23" s="103">
        <f>SUM(F23:G23)</f>
        <v>0</v>
      </c>
      <c r="F23" s="103">
        <v>0</v>
      </c>
      <c r="G23" s="103">
        <v>0</v>
      </c>
      <c r="H23" s="103">
        <f>SUM(I23:J23)</f>
        <v>3574</v>
      </c>
      <c r="I23" s="103">
        <v>0</v>
      </c>
      <c r="J23" s="103">
        <v>3574</v>
      </c>
      <c r="K23" s="103">
        <f>SUM(L23:M23)</f>
        <v>190</v>
      </c>
      <c r="L23" s="103">
        <v>190</v>
      </c>
      <c r="M23" s="103">
        <v>0</v>
      </c>
      <c r="N23" s="103">
        <f>SUM(O23,+V23,+AC23)</f>
        <v>3764</v>
      </c>
      <c r="O23" s="103">
        <f>SUM(P23:U23)</f>
        <v>190</v>
      </c>
      <c r="P23" s="103">
        <v>0</v>
      </c>
      <c r="Q23" s="103">
        <v>0</v>
      </c>
      <c r="R23" s="103">
        <v>0</v>
      </c>
      <c r="S23" s="103">
        <v>190</v>
      </c>
      <c r="T23" s="103">
        <v>0</v>
      </c>
      <c r="U23" s="103">
        <v>0</v>
      </c>
      <c r="V23" s="103">
        <f>SUM(W23:AB23)</f>
        <v>3574</v>
      </c>
      <c r="W23" s="103">
        <v>3574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16</v>
      </c>
      <c r="AG23" s="103">
        <v>16</v>
      </c>
      <c r="AH23" s="103">
        <v>0</v>
      </c>
      <c r="AI23" s="103">
        <v>0</v>
      </c>
      <c r="AJ23" s="103">
        <f>SUM(AK23:AS23)</f>
        <v>3590</v>
      </c>
      <c r="AK23" s="103">
        <v>0</v>
      </c>
      <c r="AL23" s="103">
        <v>3574</v>
      </c>
      <c r="AM23" s="103">
        <v>0</v>
      </c>
      <c r="AN23" s="103">
        <v>0</v>
      </c>
      <c r="AO23" s="103">
        <v>0</v>
      </c>
      <c r="AP23" s="103">
        <v>0</v>
      </c>
      <c r="AQ23" s="103">
        <v>16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36</v>
      </c>
      <c r="B24" s="113" t="s">
        <v>288</v>
      </c>
      <c r="C24" s="101" t="s">
        <v>289</v>
      </c>
      <c r="D24" s="103">
        <f>SUM(E24,+H24,+K24)</f>
        <v>1900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1900</v>
      </c>
      <c r="L24" s="103">
        <v>435</v>
      </c>
      <c r="M24" s="103">
        <v>1465</v>
      </c>
      <c r="N24" s="103">
        <f>SUM(O24,+V24,+AC24)</f>
        <v>1904</v>
      </c>
      <c r="O24" s="103">
        <f>SUM(P24:U24)</f>
        <v>435</v>
      </c>
      <c r="P24" s="103">
        <v>434</v>
      </c>
      <c r="Q24" s="103">
        <v>0</v>
      </c>
      <c r="R24" s="103">
        <v>0</v>
      </c>
      <c r="S24" s="103">
        <v>0</v>
      </c>
      <c r="T24" s="103">
        <v>0</v>
      </c>
      <c r="U24" s="103">
        <v>1</v>
      </c>
      <c r="V24" s="103">
        <f>SUM(W24:AB24)</f>
        <v>1465</v>
      </c>
      <c r="W24" s="103">
        <v>1462</v>
      </c>
      <c r="X24" s="103">
        <v>0</v>
      </c>
      <c r="Y24" s="103">
        <v>0</v>
      </c>
      <c r="Z24" s="103">
        <v>0</v>
      </c>
      <c r="AA24" s="103">
        <v>0</v>
      </c>
      <c r="AB24" s="103">
        <v>3</v>
      </c>
      <c r="AC24" s="103">
        <f>SUM(AD24:AE24)</f>
        <v>4</v>
      </c>
      <c r="AD24" s="103">
        <v>1</v>
      </c>
      <c r="AE24" s="103">
        <v>3</v>
      </c>
      <c r="AF24" s="103">
        <f>SUM(AG24:AI24)</f>
        <v>50</v>
      </c>
      <c r="AG24" s="103">
        <v>50</v>
      </c>
      <c r="AH24" s="103">
        <v>0</v>
      </c>
      <c r="AI24" s="103">
        <v>0</v>
      </c>
      <c r="AJ24" s="103">
        <f>SUM(AK24:AS24)</f>
        <v>50</v>
      </c>
      <c r="AK24" s="103">
        <v>0</v>
      </c>
      <c r="AL24" s="103">
        <v>0</v>
      </c>
      <c r="AM24" s="103">
        <v>0</v>
      </c>
      <c r="AN24" s="103">
        <v>50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/>
      <c r="B25" s="113"/>
      <c r="C25" s="101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</row>
    <row r="26" spans="1:55" s="105" customFormat="1" ht="13.5" customHeight="1">
      <c r="A26" s="115"/>
      <c r="B26" s="113"/>
      <c r="C26" s="101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4">
    <sortCondition ref="A8:A24"/>
    <sortCondition ref="B8:B24"/>
    <sortCondition ref="C8:C24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23" man="1"/>
    <brk id="31" min="1" max="23" man="1"/>
    <brk id="45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18000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18201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18202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18204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18205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18206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18207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18208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18209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18210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18322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18382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18404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18423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18442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18481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18483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18501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>
        <f>+水洗化人口等!B25</f>
        <v>0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>
        <f>+水洗化人口等!B26</f>
        <v>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2022-02-01T00:33:29Z</dcterms:modified>
</cp:coreProperties>
</file>