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44大分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水洗化人口等!$A$6:$AA$24</definedName>
    <definedName name="_xlnm.Print_Area" localSheetId="2">し尿集計結果!$A$1:$M$36</definedName>
    <definedName name="_xlnm.Print_Area" localSheetId="1">し尿処理状況!$2:$25</definedName>
    <definedName name="_xlnm.Print_Area" localSheetId="0">水洗化人口等!$2:$25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O8" i="2"/>
  <c r="O9" i="2"/>
  <c r="O10" i="2"/>
  <c r="O11" i="2"/>
  <c r="O12" i="2"/>
  <c r="O13" i="2"/>
  <c r="O14" i="2"/>
  <c r="O15" i="2"/>
  <c r="N15" i="2" s="1"/>
  <c r="O16" i="2"/>
  <c r="O17" i="2"/>
  <c r="O18" i="2"/>
  <c r="O19" i="2"/>
  <c r="O20" i="2"/>
  <c r="O21" i="2"/>
  <c r="O22" i="2"/>
  <c r="O23" i="2"/>
  <c r="O24" i="2"/>
  <c r="O25" i="2"/>
  <c r="N8" i="2"/>
  <c r="N9" i="2"/>
  <c r="N10" i="2"/>
  <c r="N11" i="2"/>
  <c r="N12" i="2"/>
  <c r="N13" i="2"/>
  <c r="N14" i="2"/>
  <c r="N16" i="2"/>
  <c r="N17" i="2"/>
  <c r="N18" i="2"/>
  <c r="N19" i="2"/>
  <c r="N20" i="2"/>
  <c r="N21" i="2"/>
  <c r="N22" i="2"/>
  <c r="N23" i="2"/>
  <c r="N24" i="2"/>
  <c r="N25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E8" i="1"/>
  <c r="E9" i="1"/>
  <c r="E10" i="1"/>
  <c r="E11" i="1"/>
  <c r="D11" i="1" s="1"/>
  <c r="E12" i="1"/>
  <c r="E13" i="1"/>
  <c r="E14" i="1"/>
  <c r="E15" i="1"/>
  <c r="E16" i="1"/>
  <c r="D16" i="1" s="1"/>
  <c r="E17" i="1"/>
  <c r="E18" i="1"/>
  <c r="E19" i="1"/>
  <c r="E20" i="1"/>
  <c r="E21" i="1"/>
  <c r="E22" i="1"/>
  <c r="E23" i="1"/>
  <c r="E24" i="1"/>
  <c r="E25" i="1"/>
  <c r="D8" i="1"/>
  <c r="Q8" i="1" s="1"/>
  <c r="D9" i="1"/>
  <c r="J9" i="1" s="1"/>
  <c r="D10" i="1"/>
  <c r="Q10" i="1" s="1"/>
  <c r="D12" i="1"/>
  <c r="Q12" i="1" s="1"/>
  <c r="D13" i="1"/>
  <c r="Q13" i="1" s="1"/>
  <c r="D14" i="1"/>
  <c r="Q14" i="1" s="1"/>
  <c r="D15" i="1"/>
  <c r="Q15" i="1" s="1"/>
  <c r="D17" i="1"/>
  <c r="F17" i="1" s="1"/>
  <c r="D18" i="1"/>
  <c r="Q18" i="1" s="1"/>
  <c r="D19" i="1"/>
  <c r="Q19" i="1" s="1"/>
  <c r="D20" i="1"/>
  <c r="Q20" i="1" s="1"/>
  <c r="D21" i="1"/>
  <c r="J21" i="1" s="1"/>
  <c r="D22" i="1"/>
  <c r="F22" i="1" s="1"/>
  <c r="D23" i="1"/>
  <c r="F23" i="1" s="1"/>
  <c r="D24" i="1"/>
  <c r="Q24" i="1" s="1"/>
  <c r="D25" i="1"/>
  <c r="Q25" i="1" s="1"/>
  <c r="N16" i="1" l="1"/>
  <c r="L16" i="1"/>
  <c r="J16" i="1"/>
  <c r="Q16" i="1"/>
  <c r="F16" i="1"/>
  <c r="F11" i="1"/>
  <c r="Q11" i="1"/>
  <c r="N11" i="1"/>
  <c r="L11" i="1"/>
  <c r="J11" i="1"/>
  <c r="J22" i="1"/>
  <c r="L10" i="1"/>
  <c r="F15" i="1"/>
  <c r="J15" i="1"/>
  <c r="L21" i="1"/>
  <c r="L15" i="1"/>
  <c r="L9" i="1"/>
  <c r="N15" i="1"/>
  <c r="N9" i="1"/>
  <c r="Q21" i="1"/>
  <c r="Q9" i="1"/>
  <c r="F20" i="1"/>
  <c r="F14" i="1"/>
  <c r="F8" i="1"/>
  <c r="J20" i="1"/>
  <c r="J14" i="1"/>
  <c r="J8" i="1"/>
  <c r="L20" i="1"/>
  <c r="L14" i="1"/>
  <c r="L8" i="1"/>
  <c r="N20" i="1"/>
  <c r="N14" i="1"/>
  <c r="N8" i="1"/>
  <c r="F25" i="1"/>
  <c r="F19" i="1"/>
  <c r="F13" i="1"/>
  <c r="J25" i="1"/>
  <c r="J19" i="1"/>
  <c r="J13" i="1"/>
  <c r="L25" i="1"/>
  <c r="L19" i="1"/>
  <c r="L13" i="1"/>
  <c r="N25" i="1"/>
  <c r="N19" i="1"/>
  <c r="N13" i="1"/>
  <c r="F24" i="1"/>
  <c r="F18" i="1"/>
  <c r="F12" i="1"/>
  <c r="J24" i="1"/>
  <c r="J18" i="1"/>
  <c r="J12" i="1"/>
  <c r="L24" i="1"/>
  <c r="L18" i="1"/>
  <c r="L12" i="1"/>
  <c r="N24" i="1"/>
  <c r="N18" i="1"/>
  <c r="N12" i="1"/>
  <c r="J23" i="1"/>
  <c r="J17" i="1"/>
  <c r="L23" i="1"/>
  <c r="L17" i="1"/>
  <c r="N23" i="1"/>
  <c r="N17" i="1"/>
  <c r="Q23" i="1"/>
  <c r="Q17" i="1"/>
  <c r="L22" i="1"/>
  <c r="N22" i="1"/>
  <c r="N10" i="1"/>
  <c r="F10" i="1"/>
  <c r="Q22" i="1"/>
  <c r="F9" i="1"/>
  <c r="N21" i="1"/>
  <c r="J10" i="1"/>
  <c r="F21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<sst xmlns="http://schemas.openxmlformats.org/spreadsheetml/2006/main" count="646" uniqueCount="292">
  <si>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</si>
  <si>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</si>
  <si>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</si>
  <si>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</si>
  <si>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</si>
  <si>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</si>
  <si>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</si>
  <si>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</si>
  <si>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</si>
  <si>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</si>
  <si>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</si>
  <si>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</si>
  <si>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</si>
  <si>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</si>
  <si>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</si>
  <si>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</si>
  <si>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</si>
  <si>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</si>
  <si>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</si>
  <si>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</si>
  <si>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</si>
  <si>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</si>
  <si>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</si>
  <si>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</si>
  <si>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</si>
  <si>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</si>
  <si>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</si>
  <si>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</si>
  <si>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</si>
  <si>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</si>
  <si>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</si>
  <si>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</si>
  <si>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</si>
  <si>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</si>
  <si>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</si>
  <si>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</si>
  <si>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</si>
  <si>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</si>
  <si>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</si>
  <si>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</si>
  <si>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</si>
  <si>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</si>
  <si>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</si>
  <si>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</si>
  <si>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</si>
  <si>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</si>
  <si>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</si>
  <si>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</si>
  <si>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</si>
  <si>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</si>
  <si>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</si>
  <si>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</si>
  <si>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</si>
  <si>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</si>
  <si>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</si>
  <si>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</si>
  <si>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</si>
  <si>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</si>
  <si>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</si>
  <si>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</si>
  <si>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</si>
  <si>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</si>
  <si>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</si>
  <si>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</si>
  <si>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</si>
  <si>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</si>
  <si>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</si>
  <si>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</si>
  <si>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</si>
  <si>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</si>
  <si>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</si>
  <si>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</si>
  <si>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</si>
  <si>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</si>
  <si>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</si>
  <si>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</si>
  <si>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</si>
  <si>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</si>
  <si>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</si>
  <si>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</si>
  <si>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</si>
  <si>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</si>
  <si>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</si>
  <si>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</si>
  <si>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</si>
  <si>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</si>
  <si>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</si>
  <si>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</si>
  <si>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</si>
  <si>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</si>
  <si>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</si>
  <si>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</si>
  <si>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</si>
  <si>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</si>
  <si>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</si>
  <si>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</si>
  <si>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</si>
  <si>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</si>
  <si>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</si>
  <si>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</si>
  <si>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</si>
  <si>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</si>
  <si>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</si>
  <si>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</si>
  <si>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</si>
  <si>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</si>
  <si>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</si>
  <si>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</si>
  <si>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</si>
  <si>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</si>
  <si>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</si>
  <si>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</si>
  <si>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</si>
  <si>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</si>
  <si>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</si>
  <si>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</si>
  <si>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</si>
  <si>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</si>
  <si>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</si>
  <si>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</si>
  <si>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</si>
  <si>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</si>
  <si>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</si>
  <si>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</si>
  <si>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</si>
  <si>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</si>
  <si>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</si>
  <si>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</si>
  <si>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</si>
  <si>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</si>
  <si>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</si>
  <si>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</si>
  <si>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</si>
  <si>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</si>
  <si>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</si>
  <si>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</si>
  <si>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</si>
  <si>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</si>
  <si>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</si>
  <si>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</si>
  <si>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</si>
  <si>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</si>
  <si>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</si>
  <si>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</si>
  <si>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</si>
  <si>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</si>
  <si>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</si>
  <si>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</si>
  <si>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</si>
  <si>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</si>
  <si>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</si>
  <si>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</si>
  <si>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</si>
  <si>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</si>
  <si>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</si>
  <si>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</si>
  <si>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</si>
  <si>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</si>
  <si>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</si>
  <si>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</si>
  <si>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</si>
  <si>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</si>
  <si>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</si>
  <si>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</si>
  <si>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</si>
  <si>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</si>
  <si>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</si>
  <si>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</si>
  <si>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</si>
  <si>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</si>
  <si>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</si>
  <si>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</si>
  <si>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</si>
  <si>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</si>
  <si>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</si>
  <si>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</si>
  <si>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</si>
  <si>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</si>
  <si>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</si>
  <si>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</si>
  <si>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</si>
  <si>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</si>
  <si>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</si>
  <si>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</si>
  <si>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</si>
  <si>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</si>
  <si>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</si>
  <si>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</si>
  <si>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</si>
  <si>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</si>
  <si>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</si>
  <si>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</si>
  <si>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</si>
  <si>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</si>
  <si>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</si>
  <si>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</si>
  <si>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</si>
  <si>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</si>
  <si>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</si>
  <si>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</si>
  <si>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</si>
  <si>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</si>
  <si>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</si>
  <si>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</si>
  <si>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</si>
  <si>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</si>
  <si>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</si>
  <si>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</si>
  <si>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</si>
  <si>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</si>
  <si>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</si>
  <si>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</si>
  <si>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</si>
  <si>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</si>
  <si>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</si>
  <si>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</si>
  <si>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</si>
  <si>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</si>
  <si>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</si>
  <si>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</si>
  <si>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</si>
  <si>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</si>
  <si>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</si>
  <si>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</si>
  <si>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</si>
  <si>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</si>
  <si>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</si>
  <si>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</si>
  <si>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</si>
  <si>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</si>
  <si>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</si>
  <si>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</si>
  <si>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</si>
  <si>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</si>
  <si>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</si>
  <si>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</si>
  <si>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</si>
  <si>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</si>
  <si>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</si>
  <si>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</si>
  <si>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</si>
  <si>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</si>
  <si>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</si>
  <si>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</si>
  <si>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</si>
  <si>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</si>
  <si>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</si>
  <si>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</si>
  <si>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</si>
  <si>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</si>
  <si>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</si>
  <si>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44000</t>
  </si>
  <si>
    <t>水洗化人口等（令和1年度実績）</t>
    <phoneticPr fontId="3"/>
  </si>
  <si>
    <t>し尿処理の状況（令和1年度実績）</t>
    <phoneticPr fontId="3"/>
  </si>
  <si>
    <t>44201</t>
  </si>
  <si>
    <t>大分市</t>
  </si>
  <si>
    <t/>
  </si>
  <si>
    <t>○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</si>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</sst>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10</v>
      </c>
      <c r="B7" s="116" t="s">
        <v>251</v>
      </c>
      <c r="C7" s="109" t="s">
        <v>200</v>
      </c>
      <c r="D7" s="110">
        <f>+SUM(E7,+I7)</f>
        <v>1151796</v>
      </c>
      <c r="E7" s="110">
        <f>+SUM(G7,+H7)</f>
        <v>107277</v>
      </c>
      <c r="F7" s="111">
        <f>IF(D7&gt;0,E7/D7*100,"-")</f>
        <v>9.3138889178291997</v>
      </c>
      <c r="G7" s="108">
        <f>SUM(G$8:G$207)</f>
        <v>97049</v>
      </c>
      <c r="H7" s="108">
        <f>SUM(H$8:H$207)</f>
        <v>10228</v>
      </c>
      <c r="I7" s="110">
        <f>+SUM(K7,+M7,+O7)</f>
        <v>1044519</v>
      </c>
      <c r="J7" s="111">
        <f>IF(D7&gt;0,I7/D7*100,"-")</f>
        <v>90.686111082170811</v>
      </c>
      <c r="K7" s="108">
        <f>SUM(K$8:K$207)</f>
        <v>525691</v>
      </c>
      <c r="L7" s="111">
        <f>IF(D7&gt;0,K7/D7*100,"-")</f>
        <v>45.640981562707282</v>
      </c>
      <c r="M7" s="108">
        <f>SUM(M$8:M$207)</f>
        <v>608</v>
      </c>
      <c r="N7" s="111">
        <f>IF(D7&gt;0,M7/D7*100,"-")</f>
        <v>5.278712549791803E-2</v>
      </c>
      <c r="O7" s="108">
        <f>SUM(O$8:O$207)</f>
        <v>518220</v>
      </c>
      <c r="P7" s="108">
        <f>SUM(P$8:P$207)</f>
        <v>304022</v>
      </c>
      <c r="Q7" s="111">
        <f>IF(D7&gt;0,O7/D7*100,"-")</f>
        <v>44.992342393965593</v>
      </c>
      <c r="R7" s="108">
        <f>SUM(R$8:R$207)</f>
        <v>13061</v>
      </c>
      <c r="S7" s="112">
        <f t="shared" ref="S7:Z7" si="0">COUNTIF(S$8:S$207,"○")</f>
        <v>14</v>
      </c>
      <c r="T7" s="112">
        <f t="shared" si="0"/>
        <v>0</v>
      </c>
      <c r="U7" s="112">
        <f t="shared" si="0"/>
        <v>0</v>
      </c>
      <c r="V7" s="112">
        <f t="shared" si="0"/>
        <v>4</v>
      </c>
      <c r="W7" s="112">
        <f t="shared" si="0"/>
        <v>7</v>
      </c>
      <c r="X7" s="112">
        <f t="shared" si="0"/>
        <v>2</v>
      </c>
      <c r="Y7" s="112">
        <f t="shared" si="0"/>
        <v>0</v>
      </c>
      <c r="Z7" s="112">
        <f t="shared" si="0"/>
        <v>9</v>
      </c>
      <c r="AA7" s="188"/>
      <c r="AB7" s="188"/>
    </row>
    <row r="8" spans="1:28" s="105" customFormat="1" ht="13.5" customHeight="1">
      <c r="A8" s="101" t="s">
        <v>10</v>
      </c>
      <c r="B8" s="102" t="s">
        <v>254</v>
      </c>
      <c r="C8" s="101" t="s">
        <v>255</v>
      </c>
      <c r="D8" s="103">
        <f>+SUM(E8,+I8)</f>
        <v>478559</v>
      </c>
      <c r="E8" s="103">
        <f>+SUM(G8,+H8)</f>
        <v>7437</v>
      </c>
      <c r="F8" s="104">
        <f>IF(D8&gt;0,E8/D8*100,"-")</f>
        <v>1.5540403586600608</v>
      </c>
      <c r="G8" s="103">
        <v>7437</v>
      </c>
      <c r="H8" s="103">
        <v>0</v>
      </c>
      <c r="I8" s="103">
        <f>+SUM(K8,+M8,+O8)</f>
        <v>471122</v>
      </c>
      <c r="J8" s="104">
        <f>IF(D8&gt;0,I8/D8*100,"-")</f>
        <v>98.44595964133994</v>
      </c>
      <c r="K8" s="103">
        <v>281912</v>
      </c>
      <c r="L8" s="104">
        <f>IF(D8&gt;0,K8/D8*100,"-")</f>
        <v>58.908514937552113</v>
      </c>
      <c r="M8" s="103">
        <v>0</v>
      </c>
      <c r="N8" s="104">
        <f>IF(D8&gt;0,M8/D8*100,"-")</f>
        <v>0</v>
      </c>
      <c r="O8" s="103">
        <v>189210</v>
      </c>
      <c r="P8" s="103">
        <v>100483</v>
      </c>
      <c r="Q8" s="104">
        <f>IF(D8&gt;0,O8/D8*100,"-")</f>
        <v>39.537444703787827</v>
      </c>
      <c r="R8" s="103">
        <v>3373</v>
      </c>
      <c r="S8" s="101" t="s">
        <v>257</v>
      </c>
      <c r="T8" s="101"/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10</v>
      </c>
      <c r="B9" s="102" t="s">
        <v>258</v>
      </c>
      <c r="C9" s="101" t="s">
        <v>259</v>
      </c>
      <c r="D9" s="103">
        <f>+SUM(E9,+I9)</f>
        <v>117217</v>
      </c>
      <c r="E9" s="103">
        <f>+SUM(G9,+H9)</f>
        <v>836</v>
      </c>
      <c r="F9" s="104">
        <f>IF(D9&gt;0,E9/D9*100,"-")</f>
        <v>0.71320712865881231</v>
      </c>
      <c r="G9" s="103">
        <v>836</v>
      </c>
      <c r="H9" s="103">
        <v>0</v>
      </c>
      <c r="I9" s="103">
        <f>+SUM(K9,+M9,+O9)</f>
        <v>116381</v>
      </c>
      <c r="J9" s="104">
        <f>IF(D9&gt;0,I9/D9*100,"-")</f>
        <v>99.286792871341191</v>
      </c>
      <c r="K9" s="103">
        <v>69066</v>
      </c>
      <c r="L9" s="104">
        <f>IF(D9&gt;0,K9/D9*100,"-")</f>
        <v>58.92148749754729</v>
      </c>
      <c r="M9" s="103">
        <v>0</v>
      </c>
      <c r="N9" s="104">
        <f>IF(D9&gt;0,M9/D9*100,"-")</f>
        <v>0</v>
      </c>
      <c r="O9" s="103">
        <v>47315</v>
      </c>
      <c r="P9" s="103">
        <v>22104</v>
      </c>
      <c r="Q9" s="104">
        <f>IF(D9&gt;0,O9/D9*100,"-")</f>
        <v>40.365305373793902</v>
      </c>
      <c r="R9" s="103">
        <v>4463</v>
      </c>
      <c r="S9" s="101" t="s">
        <v>257</v>
      </c>
      <c r="T9" s="101"/>
      <c r="U9" s="101"/>
      <c r="V9" s="101"/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10</v>
      </c>
      <c r="B10" s="102" t="s">
        <v>260</v>
      </c>
      <c r="C10" s="101" t="s">
        <v>261</v>
      </c>
      <c r="D10" s="103">
        <f>+SUM(E10,+I10)</f>
        <v>84022</v>
      </c>
      <c r="E10" s="103">
        <f>+SUM(G10,+H10)</f>
        <v>25374</v>
      </c>
      <c r="F10" s="104">
        <f>IF(D10&gt;0,E10/D10*100,"-")</f>
        <v>30.199233534074409</v>
      </c>
      <c r="G10" s="103">
        <v>24288</v>
      </c>
      <c r="H10" s="103">
        <v>1086</v>
      </c>
      <c r="I10" s="103">
        <f>+SUM(K10,+M10,+O10)</f>
        <v>58648</v>
      </c>
      <c r="J10" s="104">
        <f>IF(D10&gt;0,I10/D10*100,"-")</f>
        <v>69.800766465925591</v>
      </c>
      <c r="K10" s="103">
        <v>28327</v>
      </c>
      <c r="L10" s="104">
        <f>IF(D10&gt;0,K10/D10*100,"-")</f>
        <v>33.713789245673752</v>
      </c>
      <c r="M10" s="103">
        <v>0</v>
      </c>
      <c r="N10" s="104">
        <f>IF(D10&gt;0,M10/D10*100,"-")</f>
        <v>0</v>
      </c>
      <c r="O10" s="103">
        <v>30321</v>
      </c>
      <c r="P10" s="103">
        <v>27730</v>
      </c>
      <c r="Q10" s="104">
        <f>IF(D10&gt;0,O10/D10*100,"-")</f>
        <v>36.086977220251839</v>
      </c>
      <c r="R10" s="103">
        <v>1423</v>
      </c>
      <c r="S10" s="101" t="s">
        <v>257</v>
      </c>
      <c r="T10" s="101"/>
      <c r="U10" s="101"/>
      <c r="V10" s="101"/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10</v>
      </c>
      <c r="B11" s="102" t="s">
        <v>262</v>
      </c>
      <c r="C11" s="101" t="s">
        <v>263</v>
      </c>
      <c r="D11" s="103">
        <f>+SUM(E11,+I11)</f>
        <v>65015</v>
      </c>
      <c r="E11" s="103">
        <f>+SUM(G11,+H11)</f>
        <v>11144</v>
      </c>
      <c r="F11" s="104">
        <f>IF(D11&gt;0,E11/D11*100,"-")</f>
        <v>17.140659847727445</v>
      </c>
      <c r="G11" s="103">
        <v>6647</v>
      </c>
      <c r="H11" s="103">
        <v>4497</v>
      </c>
      <c r="I11" s="103">
        <f>+SUM(K11,+M11,+O11)</f>
        <v>53871</v>
      </c>
      <c r="J11" s="104">
        <f>IF(D11&gt;0,I11/D11*100,"-")</f>
        <v>82.859340152272551</v>
      </c>
      <c r="K11" s="103">
        <v>42354</v>
      </c>
      <c r="L11" s="104">
        <f>IF(D11&gt;0,K11/D11*100,"-")</f>
        <v>65.144966546181649</v>
      </c>
      <c r="M11" s="103">
        <v>0</v>
      </c>
      <c r="N11" s="104">
        <f>IF(D11&gt;0,M11/D11*100,"-")</f>
        <v>0</v>
      </c>
      <c r="O11" s="103">
        <v>11517</v>
      </c>
      <c r="P11" s="103">
        <v>9187</v>
      </c>
      <c r="Q11" s="104">
        <f>IF(D11&gt;0,O11/D11*100,"-")</f>
        <v>17.714373606090902</v>
      </c>
      <c r="R11" s="103">
        <v>476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10</v>
      </c>
      <c r="B12" s="102" t="s">
        <v>264</v>
      </c>
      <c r="C12" s="101" t="s">
        <v>265</v>
      </c>
      <c r="D12" s="103">
        <f>+SUM(E12,+I12)</f>
        <v>70918</v>
      </c>
      <c r="E12" s="103">
        <f>+SUM(G12,+H12)</f>
        <v>3309</v>
      </c>
      <c r="F12" s="104">
        <f>IF(D12&gt;0,E12/D12*100,"-")</f>
        <v>4.6659522265151301</v>
      </c>
      <c r="G12" s="103">
        <v>3309</v>
      </c>
      <c r="H12" s="103">
        <v>0</v>
      </c>
      <c r="I12" s="103">
        <f>+SUM(K12,+M12,+O12)</f>
        <v>67609</v>
      </c>
      <c r="J12" s="104">
        <f>IF(D12&gt;0,I12/D12*100,"-")</f>
        <v>95.334047773484869</v>
      </c>
      <c r="K12" s="103">
        <v>20978</v>
      </c>
      <c r="L12" s="104">
        <f>IF(D12&gt;0,K12/D12*100,"-")</f>
        <v>29.580642432104685</v>
      </c>
      <c r="M12" s="103">
        <v>0</v>
      </c>
      <c r="N12" s="104">
        <f>IF(D12&gt;0,M12/D12*100,"-")</f>
        <v>0</v>
      </c>
      <c r="O12" s="103">
        <v>46631</v>
      </c>
      <c r="P12" s="103">
        <v>27226</v>
      </c>
      <c r="Q12" s="104">
        <f>IF(D12&gt;0,O12/D12*100,"-")</f>
        <v>65.753405341380187</v>
      </c>
      <c r="R12" s="103">
        <v>474</v>
      </c>
      <c r="S12" s="101" t="s">
        <v>257</v>
      </c>
      <c r="T12" s="101"/>
      <c r="U12" s="101"/>
      <c r="V12" s="101"/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10</v>
      </c>
      <c r="B13" s="102" t="s">
        <v>266</v>
      </c>
      <c r="C13" s="101" t="s">
        <v>267</v>
      </c>
      <c r="D13" s="103">
        <f>+SUM(E13,+I13)</f>
        <v>38326</v>
      </c>
      <c r="E13" s="103">
        <f>+SUM(G13,+H13)</f>
        <v>4494</v>
      </c>
      <c r="F13" s="104">
        <f>IF(D13&gt;0,E13/D13*100,"-")</f>
        <v>11.725721442362886</v>
      </c>
      <c r="G13" s="103">
        <v>4494</v>
      </c>
      <c r="H13" s="103">
        <v>0</v>
      </c>
      <c r="I13" s="103">
        <f>+SUM(K13,+M13,+O13)</f>
        <v>33832</v>
      </c>
      <c r="J13" s="104">
        <f>IF(D13&gt;0,I13/D13*100,"-")</f>
        <v>88.274278557637103</v>
      </c>
      <c r="K13" s="103">
        <v>15327</v>
      </c>
      <c r="L13" s="104">
        <f>IF(D13&gt;0,K13/D13*100,"-")</f>
        <v>39.991128737671552</v>
      </c>
      <c r="M13" s="103">
        <v>0</v>
      </c>
      <c r="N13" s="104">
        <f>IF(D13&gt;0,M13/D13*100,"-")</f>
        <v>0</v>
      </c>
      <c r="O13" s="103">
        <v>18505</v>
      </c>
      <c r="P13" s="103">
        <v>7535</v>
      </c>
      <c r="Q13" s="104">
        <f>IF(D13&gt;0,O13/D13*100,"-")</f>
        <v>48.283149819965558</v>
      </c>
      <c r="R13" s="103">
        <v>0</v>
      </c>
      <c r="S13" s="101"/>
      <c r="T13" s="101"/>
      <c r="U13" s="101"/>
      <c r="V13" s="101" t="s">
        <v>257</v>
      </c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10</v>
      </c>
      <c r="B14" s="102" t="s">
        <v>268</v>
      </c>
      <c r="C14" s="101" t="s">
        <v>269</v>
      </c>
      <c r="D14" s="103">
        <f>+SUM(E14,+I14)</f>
        <v>16994</v>
      </c>
      <c r="E14" s="103">
        <f>+SUM(G14,+H14)</f>
        <v>1579</v>
      </c>
      <c r="F14" s="104">
        <f>IF(D14&gt;0,E14/D14*100,"-")</f>
        <v>9.2915146522301981</v>
      </c>
      <c r="G14" s="103">
        <v>1579</v>
      </c>
      <c r="H14" s="103">
        <v>0</v>
      </c>
      <c r="I14" s="103">
        <f>+SUM(K14,+M14,+O14)</f>
        <v>15415</v>
      </c>
      <c r="J14" s="104">
        <f>IF(D14&gt;0,I14/D14*100,"-")</f>
        <v>90.708485347769795</v>
      </c>
      <c r="K14" s="103">
        <v>9299</v>
      </c>
      <c r="L14" s="104">
        <f>IF(D14&gt;0,K14/D14*100,"-")</f>
        <v>54.719312698599509</v>
      </c>
      <c r="M14" s="103">
        <v>0</v>
      </c>
      <c r="N14" s="104">
        <f>IF(D14&gt;0,M14/D14*100,"-")</f>
        <v>0</v>
      </c>
      <c r="O14" s="103">
        <v>6116</v>
      </c>
      <c r="P14" s="103">
        <v>2337</v>
      </c>
      <c r="Q14" s="104">
        <f>IF(D14&gt;0,O14/D14*100,"-")</f>
        <v>35.9891726491703</v>
      </c>
      <c r="R14" s="103">
        <v>39</v>
      </c>
      <c r="S14" s="101" t="s">
        <v>257</v>
      </c>
      <c r="T14" s="101"/>
      <c r="U14" s="101"/>
      <c r="V14" s="101"/>
      <c r="W14" s="101"/>
      <c r="X14" s="101" t="s">
        <v>257</v>
      </c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10</v>
      </c>
      <c r="B15" s="102" t="s">
        <v>270</v>
      </c>
      <c r="C15" s="101" t="s">
        <v>271</v>
      </c>
      <c r="D15" s="103">
        <f>+SUM(E15,+I15)</f>
        <v>21167</v>
      </c>
      <c r="E15" s="103">
        <f>+SUM(G15,+H15)</f>
        <v>4731</v>
      </c>
      <c r="F15" s="104">
        <f>IF(D15&gt;0,E15/D15*100,"-")</f>
        <v>22.350829120801247</v>
      </c>
      <c r="G15" s="103">
        <v>4731</v>
      </c>
      <c r="H15" s="103">
        <v>0</v>
      </c>
      <c r="I15" s="103">
        <f>+SUM(K15,+M15,+O15)</f>
        <v>16436</v>
      </c>
      <c r="J15" s="104">
        <f>IF(D15&gt;0,I15/D15*100,"-")</f>
        <v>77.649170879198749</v>
      </c>
      <c r="K15" s="103">
        <v>0</v>
      </c>
      <c r="L15" s="104">
        <f>IF(D15&gt;0,K15/D15*100,"-")</f>
        <v>0</v>
      </c>
      <c r="M15" s="103">
        <v>608</v>
      </c>
      <c r="N15" s="104">
        <f>IF(D15&gt;0,M15/D15*100,"-")</f>
        <v>2.8723957103037745</v>
      </c>
      <c r="O15" s="103">
        <v>15828</v>
      </c>
      <c r="P15" s="103">
        <v>8876</v>
      </c>
      <c r="Q15" s="104">
        <f>IF(D15&gt;0,O15/D15*100,"-")</f>
        <v>74.776775168894986</v>
      </c>
      <c r="R15" s="103">
        <v>224</v>
      </c>
      <c r="S15" s="101" t="s">
        <v>257</v>
      </c>
      <c r="T15" s="101"/>
      <c r="U15" s="101"/>
      <c r="V15" s="101"/>
      <c r="W15" s="101"/>
      <c r="X15" s="101" t="s">
        <v>257</v>
      </c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10</v>
      </c>
      <c r="B16" s="102" t="s">
        <v>272</v>
      </c>
      <c r="C16" s="101" t="s">
        <v>273</v>
      </c>
      <c r="D16" s="103">
        <f>+SUM(E16,+I16)</f>
        <v>22487</v>
      </c>
      <c r="E16" s="103">
        <f>+SUM(G16,+H16)</f>
        <v>5290</v>
      </c>
      <c r="F16" s="104">
        <f>IF(D16&gt;0,E16/D16*100,"-")</f>
        <v>23.524703161826832</v>
      </c>
      <c r="G16" s="103">
        <v>5290</v>
      </c>
      <c r="H16" s="103">
        <v>0</v>
      </c>
      <c r="I16" s="103">
        <f>+SUM(K16,+M16,+O16)</f>
        <v>17197</v>
      </c>
      <c r="J16" s="104">
        <f>IF(D16&gt;0,I16/D16*100,"-")</f>
        <v>76.475296838173165</v>
      </c>
      <c r="K16" s="103">
        <v>9526</v>
      </c>
      <c r="L16" s="104">
        <f>IF(D16&gt;0,K16/D16*100,"-")</f>
        <v>42.362253746609149</v>
      </c>
      <c r="M16" s="103">
        <v>0</v>
      </c>
      <c r="N16" s="104">
        <f>IF(D16&gt;0,M16/D16*100,"-")</f>
        <v>0</v>
      </c>
      <c r="O16" s="103">
        <v>7671</v>
      </c>
      <c r="P16" s="103">
        <v>5387</v>
      </c>
      <c r="Q16" s="104">
        <f>IF(D16&gt;0,O16/D16*100,"-")</f>
        <v>34.113043091564016</v>
      </c>
      <c r="R16" s="103">
        <v>621</v>
      </c>
      <c r="S16" s="101"/>
      <c r="T16" s="101"/>
      <c r="U16" s="101"/>
      <c r="V16" s="101" t="s">
        <v>257</v>
      </c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10</v>
      </c>
      <c r="B17" s="102" t="s">
        <v>274</v>
      </c>
      <c r="C17" s="101" t="s">
        <v>275</v>
      </c>
      <c r="D17" s="103">
        <f>+SUM(E17,+I17)</f>
        <v>28976</v>
      </c>
      <c r="E17" s="103">
        <f>+SUM(G17,+H17)</f>
        <v>9161</v>
      </c>
      <c r="F17" s="104">
        <f>IF(D17&gt;0,E17/D17*100,"-")</f>
        <v>31.615819988956378</v>
      </c>
      <c r="G17" s="103">
        <v>8637</v>
      </c>
      <c r="H17" s="103">
        <v>524</v>
      </c>
      <c r="I17" s="103">
        <f>+SUM(K17,+M17,+O17)</f>
        <v>19815</v>
      </c>
      <c r="J17" s="104">
        <f>IF(D17&gt;0,I17/D17*100,"-")</f>
        <v>68.384180011043625</v>
      </c>
      <c r="K17" s="103">
        <v>6648</v>
      </c>
      <c r="L17" s="104">
        <f>IF(D17&gt;0,K17/D17*100,"-")</f>
        <v>22.943125345113195</v>
      </c>
      <c r="M17" s="103">
        <v>0</v>
      </c>
      <c r="N17" s="104">
        <f>IF(D17&gt;0,M17/D17*100,"-")</f>
        <v>0</v>
      </c>
      <c r="O17" s="103">
        <v>13167</v>
      </c>
      <c r="P17" s="103">
        <v>7744</v>
      </c>
      <c r="Q17" s="104">
        <f>IF(D17&gt;0,O17/D17*100,"-")</f>
        <v>45.441054665930423</v>
      </c>
      <c r="R17" s="103">
        <v>184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10</v>
      </c>
      <c r="B18" s="102" t="s">
        <v>276</v>
      </c>
      <c r="C18" s="101" t="s">
        <v>277</v>
      </c>
      <c r="D18" s="103">
        <f>+SUM(E18,+I18)</f>
        <v>55802</v>
      </c>
      <c r="E18" s="103">
        <f>+SUM(G18,+H18)</f>
        <v>15342</v>
      </c>
      <c r="F18" s="104">
        <f>IF(D18&gt;0,E18/D18*100,"-")</f>
        <v>27.493638220852301</v>
      </c>
      <c r="G18" s="103">
        <v>12360</v>
      </c>
      <c r="H18" s="103">
        <v>2982</v>
      </c>
      <c r="I18" s="103">
        <f>+SUM(K18,+M18,+O18)</f>
        <v>40460</v>
      </c>
      <c r="J18" s="104">
        <f>IF(D18&gt;0,I18/D18*100,"-")</f>
        <v>72.506361779147696</v>
      </c>
      <c r="K18" s="103">
        <v>13456</v>
      </c>
      <c r="L18" s="104">
        <f>IF(D18&gt;0,K18/D18*100,"-")</f>
        <v>24.11383104548224</v>
      </c>
      <c r="M18" s="103">
        <v>0</v>
      </c>
      <c r="N18" s="104">
        <f>IF(D18&gt;0,M18/D18*100,"-")</f>
        <v>0</v>
      </c>
      <c r="O18" s="103">
        <v>27004</v>
      </c>
      <c r="P18" s="103">
        <v>19906</v>
      </c>
      <c r="Q18" s="104">
        <f>IF(D18&gt;0,O18/D18*100,"-")</f>
        <v>48.39253073366546</v>
      </c>
      <c r="R18" s="103">
        <v>708</v>
      </c>
      <c r="S18" s="101" t="s">
        <v>257</v>
      </c>
      <c r="T18" s="101"/>
      <c r="U18" s="101"/>
      <c r="V18" s="101"/>
      <c r="W18" s="101"/>
      <c r="X18" s="101"/>
      <c r="Y18" s="101"/>
      <c r="Z18" s="101" t="s">
        <v>257</v>
      </c>
      <c r="AA18" s="189" t="s">
        <v>256</v>
      </c>
      <c r="AB18" s="190"/>
    </row>
    <row r="19" spans="1:28" s="105" customFormat="1" ht="13.5" customHeight="1">
      <c r="A19" s="101" t="s">
        <v>10</v>
      </c>
      <c r="B19" s="102" t="s">
        <v>278</v>
      </c>
      <c r="C19" s="101" t="s">
        <v>279</v>
      </c>
      <c r="D19" s="103">
        <f>+SUM(E19,+I19)</f>
        <v>35091</v>
      </c>
      <c r="E19" s="103">
        <f>+SUM(G19,+H19)</f>
        <v>6183</v>
      </c>
      <c r="F19" s="104">
        <f>IF(D19&gt;0,E19/D19*100,"-")</f>
        <v>17.619902539112591</v>
      </c>
      <c r="G19" s="103">
        <v>6183</v>
      </c>
      <c r="H19" s="103">
        <v>0</v>
      </c>
      <c r="I19" s="103">
        <f>+SUM(K19,+M19,+O19)</f>
        <v>28908</v>
      </c>
      <c r="J19" s="104">
        <f>IF(D19&gt;0,I19/D19*100,"-")</f>
        <v>82.380097460887399</v>
      </c>
      <c r="K19" s="103">
        <v>1130</v>
      </c>
      <c r="L19" s="104">
        <f>IF(D19&gt;0,K19/D19*100,"-")</f>
        <v>3.2201989114017837</v>
      </c>
      <c r="M19" s="103">
        <v>0</v>
      </c>
      <c r="N19" s="104">
        <f>IF(D19&gt;0,M19/D19*100,"-")</f>
        <v>0</v>
      </c>
      <c r="O19" s="103">
        <v>27778</v>
      </c>
      <c r="P19" s="103">
        <v>15597</v>
      </c>
      <c r="Q19" s="104">
        <f>IF(D19&gt;0,O19/D19*100,"-")</f>
        <v>79.159898549485618</v>
      </c>
      <c r="R19" s="103">
        <v>0</v>
      </c>
      <c r="S19" s="101"/>
      <c r="T19" s="101"/>
      <c r="U19" s="101"/>
      <c r="V19" s="101" t="s">
        <v>257</v>
      </c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10</v>
      </c>
      <c r="B20" s="102" t="s">
        <v>280</v>
      </c>
      <c r="C20" s="101" t="s">
        <v>281</v>
      </c>
      <c r="D20" s="103">
        <f>+SUM(E20,+I20)</f>
        <v>34324</v>
      </c>
      <c r="E20" s="103">
        <f>+SUM(G20,+H20)</f>
        <v>1528</v>
      </c>
      <c r="F20" s="104">
        <f>IF(D20&gt;0,E20/D20*100,"-")</f>
        <v>4.4516956065726605</v>
      </c>
      <c r="G20" s="103">
        <v>1310</v>
      </c>
      <c r="H20" s="103">
        <v>218</v>
      </c>
      <c r="I20" s="103">
        <f>+SUM(K20,+M20,+O20)</f>
        <v>32796</v>
      </c>
      <c r="J20" s="104">
        <f>IF(D20&gt;0,I20/D20*100,"-")</f>
        <v>95.548304393427344</v>
      </c>
      <c r="K20" s="103">
        <v>833</v>
      </c>
      <c r="L20" s="104">
        <f>IF(D20&gt;0,K20/D20*100,"-")</f>
        <v>2.4268733247873211</v>
      </c>
      <c r="M20" s="103">
        <v>0</v>
      </c>
      <c r="N20" s="104">
        <f>IF(D20&gt;0,M20/D20*100,"-")</f>
        <v>0</v>
      </c>
      <c r="O20" s="103">
        <v>31963</v>
      </c>
      <c r="P20" s="103">
        <v>24558</v>
      </c>
      <c r="Q20" s="104">
        <f>IF(D20&gt;0,O20/D20*100,"-")</f>
        <v>93.121431068640021</v>
      </c>
      <c r="R20" s="103">
        <v>473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10</v>
      </c>
      <c r="B21" s="102" t="s">
        <v>282</v>
      </c>
      <c r="C21" s="101" t="s">
        <v>283</v>
      </c>
      <c r="D21" s="103">
        <f>+SUM(E21,+I21)</f>
        <v>27784</v>
      </c>
      <c r="E21" s="103">
        <f>+SUM(G21,+H21)</f>
        <v>4395</v>
      </c>
      <c r="F21" s="104">
        <f>IF(D21&gt;0,E21/D21*100,"-")</f>
        <v>15.818456665706881</v>
      </c>
      <c r="G21" s="103">
        <v>4395</v>
      </c>
      <c r="H21" s="103">
        <v>0</v>
      </c>
      <c r="I21" s="103">
        <f>+SUM(K21,+M21,+O21)</f>
        <v>23389</v>
      </c>
      <c r="J21" s="104">
        <f>IF(D21&gt;0,I21/D21*100,"-")</f>
        <v>84.181543334293124</v>
      </c>
      <c r="K21" s="103">
        <v>12040</v>
      </c>
      <c r="L21" s="104">
        <f>IF(D21&gt;0,K21/D21*100,"-")</f>
        <v>43.334293118341492</v>
      </c>
      <c r="M21" s="103">
        <v>0</v>
      </c>
      <c r="N21" s="104">
        <f>IF(D21&gt;0,M21/D21*100,"-")</f>
        <v>0</v>
      </c>
      <c r="O21" s="103">
        <v>11349</v>
      </c>
      <c r="P21" s="103">
        <v>5315</v>
      </c>
      <c r="Q21" s="104">
        <f>IF(D21&gt;0,O21/D21*100,"-")</f>
        <v>40.847250215951625</v>
      </c>
      <c r="R21" s="103">
        <v>262</v>
      </c>
      <c r="S21" s="101"/>
      <c r="T21" s="101"/>
      <c r="U21" s="101"/>
      <c r="V21" s="101" t="s">
        <v>257</v>
      </c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10</v>
      </c>
      <c r="B22" s="102" t="s">
        <v>284</v>
      </c>
      <c r="C22" s="101" t="s">
        <v>285</v>
      </c>
      <c r="D22" s="103">
        <f>+SUM(E22,+I22)</f>
        <v>2001</v>
      </c>
      <c r="E22" s="103">
        <f>+SUM(G22,+H22)</f>
        <v>72</v>
      </c>
      <c r="F22" s="104">
        <f>IF(D22&gt;0,E22/D22*100,"-")</f>
        <v>3.5982008995502248</v>
      </c>
      <c r="G22" s="103">
        <v>72</v>
      </c>
      <c r="H22" s="103">
        <v>0</v>
      </c>
      <c r="I22" s="103">
        <f>+SUM(K22,+M22,+O22)</f>
        <v>1929</v>
      </c>
      <c r="J22" s="104">
        <f>IF(D22&gt;0,I22/D22*100,"-")</f>
        <v>96.401799100449765</v>
      </c>
      <c r="K22" s="103">
        <v>1594</v>
      </c>
      <c r="L22" s="104">
        <f>IF(D22&gt;0,K22/D22*100,"-")</f>
        <v>79.660169915042474</v>
      </c>
      <c r="M22" s="103">
        <v>0</v>
      </c>
      <c r="N22" s="104">
        <f>IF(D22&gt;0,M22/D22*100,"-")</f>
        <v>0</v>
      </c>
      <c r="O22" s="103">
        <v>335</v>
      </c>
      <c r="P22" s="103">
        <v>0</v>
      </c>
      <c r="Q22" s="104">
        <f>IF(D22&gt;0,O22/D22*100,"-")</f>
        <v>16.741629185407298</v>
      </c>
      <c r="R22" s="103">
        <v>0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10</v>
      </c>
      <c r="B23" s="102" t="s">
        <v>286</v>
      </c>
      <c r="C23" s="101" t="s">
        <v>287</v>
      </c>
      <c r="D23" s="103">
        <f>+SUM(E23,+I23)</f>
        <v>28436</v>
      </c>
      <c r="E23" s="103">
        <f>+SUM(G23,+H23)</f>
        <v>1726</v>
      </c>
      <c r="F23" s="104">
        <f>IF(D23&gt;0,E23/D23*100,"-")</f>
        <v>6.0697707131804748</v>
      </c>
      <c r="G23" s="103">
        <v>1381</v>
      </c>
      <c r="H23" s="103">
        <v>345</v>
      </c>
      <c r="I23" s="103">
        <f>+SUM(K23,+M23,+O23)</f>
        <v>26710</v>
      </c>
      <c r="J23" s="104">
        <f>IF(D23&gt;0,I23/D23*100,"-")</f>
        <v>93.930229286819525</v>
      </c>
      <c r="K23" s="103">
        <v>13201</v>
      </c>
      <c r="L23" s="104">
        <f>IF(D23&gt;0,K23/D23*100,"-")</f>
        <v>46.423547615698411</v>
      </c>
      <c r="M23" s="103">
        <v>0</v>
      </c>
      <c r="N23" s="104">
        <f>IF(D23&gt;0,M23/D23*100,"-")</f>
        <v>0</v>
      </c>
      <c r="O23" s="103">
        <v>13509</v>
      </c>
      <c r="P23" s="103">
        <v>6593</v>
      </c>
      <c r="Q23" s="104">
        <f>IF(D23&gt;0,O23/D23*100,"-")</f>
        <v>47.506681671121115</v>
      </c>
      <c r="R23" s="103">
        <v>136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10</v>
      </c>
      <c r="B24" s="102" t="s">
        <v>288</v>
      </c>
      <c r="C24" s="101" t="s">
        <v>289</v>
      </c>
      <c r="D24" s="103">
        <f>+SUM(E24,+I24)</f>
        <v>9390</v>
      </c>
      <c r="E24" s="103">
        <f>+SUM(G24,+H24)</f>
        <v>1246</v>
      </c>
      <c r="F24" s="104">
        <f>IF(D24&gt;0,E24/D24*100,"-")</f>
        <v>13.269435569755059</v>
      </c>
      <c r="G24" s="103">
        <v>900</v>
      </c>
      <c r="H24" s="103">
        <v>346</v>
      </c>
      <c r="I24" s="103">
        <f>+SUM(K24,+M24,+O24)</f>
        <v>8144</v>
      </c>
      <c r="J24" s="104">
        <f>IF(D24&gt;0,I24/D24*100,"-")</f>
        <v>86.730564430244939</v>
      </c>
      <c r="K24" s="103">
        <v>0</v>
      </c>
      <c r="L24" s="104">
        <f>IF(D24&gt;0,K24/D24*100,"-")</f>
        <v>0</v>
      </c>
      <c r="M24" s="103">
        <v>0</v>
      </c>
      <c r="N24" s="104">
        <f>IF(D24&gt;0,M24/D24*100,"-")</f>
        <v>0</v>
      </c>
      <c r="O24" s="103">
        <v>8144</v>
      </c>
      <c r="P24" s="103">
        <v>5538</v>
      </c>
      <c r="Q24" s="104">
        <f>IF(D24&gt;0,O24/D24*100,"-")</f>
        <v>86.730564430244939</v>
      </c>
      <c r="R24" s="103">
        <v>104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10</v>
      </c>
      <c r="B25" s="102" t="s">
        <v>290</v>
      </c>
      <c r="C25" s="101" t="s">
        <v>291</v>
      </c>
      <c r="D25" s="103">
        <f>+SUM(E25,+I25)</f>
        <v>15287</v>
      </c>
      <c r="E25" s="103">
        <f>+SUM(G25,+H25)</f>
        <v>3430</v>
      </c>
      <c r="F25" s="104">
        <f>IF(D25&gt;0,E25/D25*100,"-")</f>
        <v>22.437365081441747</v>
      </c>
      <c r="G25" s="103">
        <v>3200</v>
      </c>
      <c r="H25" s="103">
        <v>230</v>
      </c>
      <c r="I25" s="103">
        <f>+SUM(K25,+M25,+O25)</f>
        <v>11857</v>
      </c>
      <c r="J25" s="104">
        <f>IF(D25&gt;0,I25/D25*100,"-")</f>
        <v>77.562634918558246</v>
      </c>
      <c r="K25" s="103">
        <v>0</v>
      </c>
      <c r="L25" s="104">
        <f>IF(D25&gt;0,K25/D25*100,"-")</f>
        <v>0</v>
      </c>
      <c r="M25" s="103">
        <v>0</v>
      </c>
      <c r="N25" s="104">
        <f>IF(D25&gt;0,M25/D25*100,"-")</f>
        <v>0</v>
      </c>
      <c r="O25" s="103">
        <v>11857</v>
      </c>
      <c r="P25" s="103">
        <v>7906</v>
      </c>
      <c r="Q25" s="104">
        <f>IF(D25&gt;0,O25/D25*100,"-")</f>
        <v>77.562634918558246</v>
      </c>
      <c r="R25" s="103">
        <v>101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/>
      <c r="B26" s="102"/>
      <c r="C26" s="101"/>
      <c r="D26" s="103"/>
      <c r="E26" s="103"/>
      <c r="F26" s="104"/>
      <c r="G26" s="103"/>
      <c r="H26" s="103"/>
      <c r="I26" s="103"/>
      <c r="J26" s="104"/>
      <c r="K26" s="103"/>
      <c r="L26" s="104"/>
      <c r="M26" s="103"/>
      <c r="N26" s="104"/>
      <c r="O26" s="103"/>
      <c r="P26" s="103"/>
      <c r="Q26" s="104"/>
      <c r="R26" s="103"/>
      <c r="S26" s="101"/>
      <c r="T26" s="101"/>
      <c r="U26" s="101"/>
      <c r="V26" s="101"/>
      <c r="W26" s="101"/>
      <c r="X26" s="101"/>
      <c r="Y26" s="101"/>
      <c r="Z26" s="101"/>
      <c r="AA26" s="190"/>
      <c r="AB26" s="190"/>
    </row>
    <row r="27" spans="1:28" s="105" customFormat="1" ht="13.5" customHeight="1">
      <c r="A27" s="101"/>
      <c r="B27" s="102"/>
      <c r="C27" s="101"/>
      <c r="D27" s="103"/>
      <c r="E27" s="103"/>
      <c r="F27" s="104"/>
      <c r="G27" s="103"/>
      <c r="H27" s="103"/>
      <c r="I27" s="103"/>
      <c r="J27" s="104"/>
      <c r="K27" s="103"/>
      <c r="L27" s="104"/>
      <c r="M27" s="103"/>
      <c r="N27" s="104"/>
      <c r="O27" s="103"/>
      <c r="P27" s="103"/>
      <c r="Q27" s="104"/>
      <c r="R27" s="103"/>
      <c r="S27" s="101"/>
      <c r="T27" s="101"/>
      <c r="U27" s="101"/>
      <c r="V27" s="101"/>
      <c r="W27" s="101"/>
      <c r="X27" s="101"/>
      <c r="Y27" s="101"/>
      <c r="Z27" s="101"/>
      <c r="AA27" s="190"/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5">
    <sortCondition ref="A8:A25"/>
    <sortCondition ref="B8:B25"/>
    <sortCondition ref="C8:C25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大分県</v>
      </c>
      <c r="B7" s="107" t="str">
        <f>水洗化人口等!B7</f>
        <v>44000</v>
      </c>
      <c r="C7" s="106" t="s">
        <v>200</v>
      </c>
      <c r="D7" s="108">
        <f>SUM(E7,+H7,+K7)</f>
        <v>415467</v>
      </c>
      <c r="E7" s="108">
        <f>SUM(F7:G7)</f>
        <v>1002</v>
      </c>
      <c r="F7" s="108">
        <f>SUM(F$8:F$207)</f>
        <v>1002</v>
      </c>
      <c r="G7" s="108">
        <f>SUM(G$8:G$207)</f>
        <v>0</v>
      </c>
      <c r="H7" s="108">
        <f>SUM(I7:J7)</f>
        <v>51336</v>
      </c>
      <c r="I7" s="108">
        <f>SUM(I$8:I$207)</f>
        <v>20957</v>
      </c>
      <c r="J7" s="108">
        <f>SUM(J$8:J$207)</f>
        <v>30379</v>
      </c>
      <c r="K7" s="108">
        <f>SUM(L7:M7)</f>
        <v>363129</v>
      </c>
      <c r="L7" s="108">
        <f>SUM(L$8:L$207)</f>
        <v>65815</v>
      </c>
      <c r="M7" s="108">
        <f>SUM(M$8:M$207)</f>
        <v>297314</v>
      </c>
      <c r="N7" s="108">
        <f>SUM(O7,+V7,+AC7)</f>
        <v>425265</v>
      </c>
      <c r="O7" s="108">
        <f>SUM(P7:U7)</f>
        <v>87774</v>
      </c>
      <c r="P7" s="108">
        <f t="shared" ref="P7:U7" si="0">SUM(P$8:P$207)</f>
        <v>87774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327693</v>
      </c>
      <c r="W7" s="108">
        <f t="shared" ref="W7:AB7" si="1">SUM(W$8:W$207)</f>
        <v>327693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9798</v>
      </c>
      <c r="AD7" s="108">
        <f>SUM(AD$8:AD$207)</f>
        <v>9798</v>
      </c>
      <c r="AE7" s="108">
        <f>SUM(AE$8:AE$207)</f>
        <v>0</v>
      </c>
      <c r="AF7" s="108">
        <f>SUM(AG7:AI7)</f>
        <v>10280</v>
      </c>
      <c r="AG7" s="108">
        <f>SUM(AG$8:AG$207)</f>
        <v>10280</v>
      </c>
      <c r="AH7" s="108">
        <f>SUM(AH$8:AH$207)</f>
        <v>0</v>
      </c>
      <c r="AI7" s="108">
        <f>SUM(AI$8:AI$207)</f>
        <v>0</v>
      </c>
      <c r="AJ7" s="108">
        <f>SUM(AK7:AS7)</f>
        <v>36875</v>
      </c>
      <c r="AK7" s="108">
        <f t="shared" ref="AK7:AS7" si="2">SUM(AK$8:AK$207)</f>
        <v>0</v>
      </c>
      <c r="AL7" s="108">
        <f t="shared" si="2"/>
        <v>26595</v>
      </c>
      <c r="AM7" s="108">
        <f t="shared" si="2"/>
        <v>8835</v>
      </c>
      <c r="AN7" s="108">
        <f t="shared" si="2"/>
        <v>0</v>
      </c>
      <c r="AO7" s="108">
        <f t="shared" si="2"/>
        <v>0</v>
      </c>
      <c r="AP7" s="108">
        <f t="shared" si="2"/>
        <v>0</v>
      </c>
      <c r="AQ7" s="108">
        <f t="shared" si="2"/>
        <v>1318</v>
      </c>
      <c r="AR7" s="108">
        <f t="shared" si="2"/>
        <v>6</v>
      </c>
      <c r="AS7" s="108">
        <f t="shared" si="2"/>
        <v>121</v>
      </c>
      <c r="AT7" s="108">
        <f>SUM(AU7:AY7)</f>
        <v>44</v>
      </c>
      <c r="AU7" s="108">
        <f>SUM(AU$8:AU$207)</f>
        <v>0</v>
      </c>
      <c r="AV7" s="108">
        <f>SUM(AV$8:AV$207)</f>
        <v>0</v>
      </c>
      <c r="AW7" s="108">
        <f>SUM(AW$8:AW$207)</f>
        <v>44</v>
      </c>
      <c r="AX7" s="108">
        <f>SUM(AX$8:AX$207)</f>
        <v>0</v>
      </c>
      <c r="AY7" s="108">
        <f>SUM(AY$8:AY$207)</f>
        <v>0</v>
      </c>
      <c r="AZ7" s="108">
        <f>SUM(BA7:BC7)</f>
        <v>442</v>
      </c>
      <c r="BA7" s="108">
        <f>SUM(BA$8:BA$207)</f>
        <v>442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10</v>
      </c>
      <c r="B8" s="113" t="s">
        <v>254</v>
      </c>
      <c r="C8" s="101" t="s">
        <v>255</v>
      </c>
      <c r="D8" s="103">
        <f>SUM(E8,+H8,+K8)</f>
        <v>121804</v>
      </c>
      <c r="E8" s="103">
        <f>SUM(F8:G8)</f>
        <v>926</v>
      </c>
      <c r="F8" s="103">
        <v>926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120878</v>
      </c>
      <c r="L8" s="103">
        <v>11670</v>
      </c>
      <c r="M8" s="103">
        <v>109208</v>
      </c>
      <c r="N8" s="103">
        <f>SUM(O8,+V8,+AC8)</f>
        <v>121804</v>
      </c>
      <c r="O8" s="103">
        <f>SUM(P8:U8)</f>
        <v>12596</v>
      </c>
      <c r="P8" s="103">
        <v>12596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109208</v>
      </c>
      <c r="W8" s="103">
        <v>109208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4830</v>
      </c>
      <c r="AG8" s="103">
        <v>4830</v>
      </c>
      <c r="AH8" s="103">
        <v>0</v>
      </c>
      <c r="AI8" s="103">
        <v>0</v>
      </c>
      <c r="AJ8" s="103">
        <f>SUM(AK8:AS8)</f>
        <v>4830</v>
      </c>
      <c r="AK8" s="103">
        <v>0</v>
      </c>
      <c r="AL8" s="103">
        <v>0</v>
      </c>
      <c r="AM8" s="103">
        <v>4830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10</v>
      </c>
      <c r="B9" s="113" t="s">
        <v>258</v>
      </c>
      <c r="C9" s="101" t="s">
        <v>259</v>
      </c>
      <c r="D9" s="103">
        <f>SUM(E9,+H9,+K9)</f>
        <v>26227</v>
      </c>
      <c r="E9" s="103">
        <f>SUM(F9:G9)</f>
        <v>76</v>
      </c>
      <c r="F9" s="103">
        <v>76</v>
      </c>
      <c r="G9" s="103">
        <v>0</v>
      </c>
      <c r="H9" s="103">
        <f>SUM(I9:J9)</f>
        <v>26151</v>
      </c>
      <c r="I9" s="103">
        <v>1245</v>
      </c>
      <c r="J9" s="103">
        <v>24906</v>
      </c>
      <c r="K9" s="103">
        <f>SUM(L9:M9)</f>
        <v>0</v>
      </c>
      <c r="L9" s="103">
        <v>0</v>
      </c>
      <c r="M9" s="103">
        <v>0</v>
      </c>
      <c r="N9" s="103">
        <f>SUM(O9,+V9,+AC9)</f>
        <v>26227</v>
      </c>
      <c r="O9" s="103">
        <f>SUM(P9:U9)</f>
        <v>1321</v>
      </c>
      <c r="P9" s="103">
        <v>1321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24906</v>
      </c>
      <c r="W9" s="103">
        <v>24906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754</v>
      </c>
      <c r="AG9" s="103">
        <v>754</v>
      </c>
      <c r="AH9" s="103">
        <v>0</v>
      </c>
      <c r="AI9" s="103">
        <v>0</v>
      </c>
      <c r="AJ9" s="103">
        <f>SUM(AK9:AS9)</f>
        <v>754</v>
      </c>
      <c r="AK9" s="103">
        <v>0</v>
      </c>
      <c r="AL9" s="103">
        <v>0</v>
      </c>
      <c r="AM9" s="103">
        <v>745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9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10</v>
      </c>
      <c r="B10" s="113" t="s">
        <v>260</v>
      </c>
      <c r="C10" s="101" t="s">
        <v>261</v>
      </c>
      <c r="D10" s="103">
        <f>SUM(E10,+H10,+K10)</f>
        <v>54823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54823</v>
      </c>
      <c r="L10" s="103">
        <v>30252</v>
      </c>
      <c r="M10" s="103">
        <v>24571</v>
      </c>
      <c r="N10" s="103">
        <f>SUM(O10,+V10,+AC10)</f>
        <v>56155</v>
      </c>
      <c r="O10" s="103">
        <f>SUM(P10:U10)</f>
        <v>30252</v>
      </c>
      <c r="P10" s="103">
        <v>30252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24571</v>
      </c>
      <c r="W10" s="103">
        <v>24571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1332</v>
      </c>
      <c r="AD10" s="103">
        <v>1332</v>
      </c>
      <c r="AE10" s="103">
        <v>0</v>
      </c>
      <c r="AF10" s="103">
        <f>SUM(AG10:AI10)</f>
        <v>1575</v>
      </c>
      <c r="AG10" s="103">
        <v>1575</v>
      </c>
      <c r="AH10" s="103">
        <v>0</v>
      </c>
      <c r="AI10" s="103">
        <v>0</v>
      </c>
      <c r="AJ10" s="103">
        <f>SUM(AK10:AS10)</f>
        <v>1575</v>
      </c>
      <c r="AK10" s="103">
        <v>0</v>
      </c>
      <c r="AL10" s="103">
        <v>0</v>
      </c>
      <c r="AM10" s="103">
        <v>1515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60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10</v>
      </c>
      <c r="B11" s="113" t="s">
        <v>262</v>
      </c>
      <c r="C11" s="101" t="s">
        <v>263</v>
      </c>
      <c r="D11" s="103">
        <f>SUM(E11,+H11,+K11)</f>
        <v>19510</v>
      </c>
      <c r="E11" s="103">
        <f>SUM(F11:G11)</f>
        <v>0</v>
      </c>
      <c r="F11" s="103">
        <v>0</v>
      </c>
      <c r="G11" s="103">
        <v>0</v>
      </c>
      <c r="H11" s="103">
        <f>SUM(I11:J11)</f>
        <v>6996</v>
      </c>
      <c r="I11" s="103">
        <v>6996</v>
      </c>
      <c r="J11" s="103">
        <v>0</v>
      </c>
      <c r="K11" s="103">
        <f>SUM(L11:M11)</f>
        <v>12514</v>
      </c>
      <c r="L11" s="103">
        <v>0</v>
      </c>
      <c r="M11" s="103">
        <v>12514</v>
      </c>
      <c r="N11" s="103">
        <f>SUM(O11,+V11,+AC11)</f>
        <v>24243</v>
      </c>
      <c r="O11" s="103">
        <f>SUM(P11:U11)</f>
        <v>6996</v>
      </c>
      <c r="P11" s="103">
        <v>6996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12514</v>
      </c>
      <c r="W11" s="103">
        <v>12514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4733</v>
      </c>
      <c r="AD11" s="103">
        <v>4733</v>
      </c>
      <c r="AE11" s="103">
        <v>0</v>
      </c>
      <c r="AF11" s="103">
        <f>SUM(AG11:AI11)</f>
        <v>28</v>
      </c>
      <c r="AG11" s="103">
        <v>28</v>
      </c>
      <c r="AH11" s="103">
        <v>0</v>
      </c>
      <c r="AI11" s="103">
        <v>0</v>
      </c>
      <c r="AJ11" s="103">
        <f>SUM(AK11:AS11)</f>
        <v>28</v>
      </c>
      <c r="AK11" s="103">
        <v>0</v>
      </c>
      <c r="AL11" s="103">
        <v>0</v>
      </c>
      <c r="AM11" s="103">
        <v>28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1</v>
      </c>
      <c r="AU11" s="103">
        <v>0</v>
      </c>
      <c r="AV11" s="103">
        <v>0</v>
      </c>
      <c r="AW11" s="103">
        <v>1</v>
      </c>
      <c r="AX11" s="103">
        <v>0</v>
      </c>
      <c r="AY11" s="103">
        <v>0</v>
      </c>
      <c r="AZ11" s="103">
        <f>SUM(BA11:BC11)</f>
        <v>127</v>
      </c>
      <c r="BA11" s="103">
        <v>127</v>
      </c>
      <c r="BB11" s="103">
        <v>0</v>
      </c>
      <c r="BC11" s="103">
        <v>0</v>
      </c>
    </row>
    <row r="12" spans="1:55" s="105" customFormat="1" ht="13.5" customHeight="1">
      <c r="A12" s="115" t="s">
        <v>10</v>
      </c>
      <c r="B12" s="113" t="s">
        <v>264</v>
      </c>
      <c r="C12" s="101" t="s">
        <v>265</v>
      </c>
      <c r="D12" s="103">
        <f>SUM(E12,+H12,+K12)</f>
        <v>34778</v>
      </c>
      <c r="E12" s="103">
        <f>SUM(F12:G12)</f>
        <v>0</v>
      </c>
      <c r="F12" s="103">
        <v>0</v>
      </c>
      <c r="G12" s="103">
        <v>0</v>
      </c>
      <c r="H12" s="103">
        <f>SUM(I12:J12)</f>
        <v>4</v>
      </c>
      <c r="I12" s="103">
        <v>4</v>
      </c>
      <c r="J12" s="103">
        <v>0</v>
      </c>
      <c r="K12" s="103">
        <f>SUM(L12:M12)</f>
        <v>34774</v>
      </c>
      <c r="L12" s="103">
        <v>2931</v>
      </c>
      <c r="M12" s="103">
        <v>31843</v>
      </c>
      <c r="N12" s="103">
        <f>SUM(O12,+V12,+AC12)</f>
        <v>34778</v>
      </c>
      <c r="O12" s="103">
        <f>SUM(P12:U12)</f>
        <v>2935</v>
      </c>
      <c r="P12" s="103">
        <v>2935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31843</v>
      </c>
      <c r="W12" s="103">
        <v>31843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1084</v>
      </c>
      <c r="AG12" s="103">
        <v>1084</v>
      </c>
      <c r="AH12" s="103">
        <v>0</v>
      </c>
      <c r="AI12" s="103">
        <v>0</v>
      </c>
      <c r="AJ12" s="103">
        <f>SUM(AK12:AS12)</f>
        <v>1084</v>
      </c>
      <c r="AK12" s="103">
        <v>0</v>
      </c>
      <c r="AL12" s="103">
        <v>0</v>
      </c>
      <c r="AM12" s="103">
        <v>1045</v>
      </c>
      <c r="AN12" s="103">
        <v>0</v>
      </c>
      <c r="AO12" s="103">
        <v>0</v>
      </c>
      <c r="AP12" s="103">
        <v>0</v>
      </c>
      <c r="AQ12" s="103">
        <v>0</v>
      </c>
      <c r="AR12" s="103">
        <v>3</v>
      </c>
      <c r="AS12" s="103">
        <v>36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10</v>
      </c>
      <c r="B13" s="113" t="s">
        <v>266</v>
      </c>
      <c r="C13" s="101" t="s">
        <v>267</v>
      </c>
      <c r="D13" s="103">
        <f>SUM(E13,+H13,+K13)</f>
        <v>14399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14399</v>
      </c>
      <c r="L13" s="103">
        <v>1629</v>
      </c>
      <c r="M13" s="103">
        <v>12770</v>
      </c>
      <c r="N13" s="103">
        <f>SUM(O13,+V13,+AC13)</f>
        <v>14399</v>
      </c>
      <c r="O13" s="103">
        <f>SUM(P13:U13)</f>
        <v>1629</v>
      </c>
      <c r="P13" s="103">
        <v>1629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12770</v>
      </c>
      <c r="W13" s="103">
        <v>12770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13</v>
      </c>
      <c r="AG13" s="103">
        <v>13</v>
      </c>
      <c r="AH13" s="103">
        <v>0</v>
      </c>
      <c r="AI13" s="103">
        <v>0</v>
      </c>
      <c r="AJ13" s="103">
        <f>SUM(AK13:AS13)</f>
        <v>13</v>
      </c>
      <c r="AK13" s="103">
        <v>0</v>
      </c>
      <c r="AL13" s="103">
        <v>0</v>
      </c>
      <c r="AM13" s="103">
        <v>13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17</v>
      </c>
      <c r="BA13" s="103">
        <v>17</v>
      </c>
      <c r="BB13" s="103">
        <v>0</v>
      </c>
      <c r="BC13" s="103">
        <v>0</v>
      </c>
    </row>
    <row r="14" spans="1:55" s="105" customFormat="1" ht="13.5" customHeight="1">
      <c r="A14" s="115" t="s">
        <v>10</v>
      </c>
      <c r="B14" s="113" t="s">
        <v>268</v>
      </c>
      <c r="C14" s="101" t="s">
        <v>269</v>
      </c>
      <c r="D14" s="103">
        <f>SUM(E14,+H14,+K14)</f>
        <v>6778</v>
      </c>
      <c r="E14" s="103">
        <f>SUM(F14:G14)</f>
        <v>0</v>
      </c>
      <c r="F14" s="103">
        <v>0</v>
      </c>
      <c r="G14" s="103">
        <v>0</v>
      </c>
      <c r="H14" s="103">
        <f>SUM(I14:J14)</f>
        <v>6228</v>
      </c>
      <c r="I14" s="103">
        <v>755</v>
      </c>
      <c r="J14" s="103">
        <v>5473</v>
      </c>
      <c r="K14" s="103">
        <f>SUM(L14:M14)</f>
        <v>550</v>
      </c>
      <c r="L14" s="103">
        <v>550</v>
      </c>
      <c r="M14" s="103">
        <v>0</v>
      </c>
      <c r="N14" s="103">
        <f>SUM(O14,+V14,+AC14)</f>
        <v>6778</v>
      </c>
      <c r="O14" s="103">
        <f>SUM(P14:U14)</f>
        <v>1305</v>
      </c>
      <c r="P14" s="103">
        <v>1305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5473</v>
      </c>
      <c r="W14" s="103">
        <v>5473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0</v>
      </c>
      <c r="AG14" s="103">
        <v>0</v>
      </c>
      <c r="AH14" s="103">
        <v>0</v>
      </c>
      <c r="AI14" s="103">
        <v>0</v>
      </c>
      <c r="AJ14" s="103">
        <f>SUM(AK14:AS14)</f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10</v>
      </c>
      <c r="B15" s="113" t="s">
        <v>270</v>
      </c>
      <c r="C15" s="101" t="s">
        <v>271</v>
      </c>
      <c r="D15" s="103">
        <f>SUM(E15,+H15,+K15)</f>
        <v>16064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16064</v>
      </c>
      <c r="L15" s="103">
        <v>2679</v>
      </c>
      <c r="M15" s="103">
        <v>13385</v>
      </c>
      <c r="N15" s="103">
        <f>SUM(O15,+V15,+AC15)</f>
        <v>16064</v>
      </c>
      <c r="O15" s="103">
        <f>SUM(P15:U15)</f>
        <v>2679</v>
      </c>
      <c r="P15" s="103">
        <v>2679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13385</v>
      </c>
      <c r="W15" s="103">
        <v>13385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497</v>
      </c>
      <c r="AG15" s="103">
        <v>497</v>
      </c>
      <c r="AH15" s="103">
        <v>0</v>
      </c>
      <c r="AI15" s="103">
        <v>0</v>
      </c>
      <c r="AJ15" s="103">
        <f>SUM(AK15:AS15)</f>
        <v>497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497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10</v>
      </c>
      <c r="B16" s="113" t="s">
        <v>272</v>
      </c>
      <c r="C16" s="101" t="s">
        <v>273</v>
      </c>
      <c r="D16" s="103">
        <f>SUM(E16,+H16,+K16)</f>
        <v>7807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7807</v>
      </c>
      <c r="L16" s="103">
        <v>3325</v>
      </c>
      <c r="M16" s="103">
        <v>4482</v>
      </c>
      <c r="N16" s="103">
        <f>SUM(O16,+V16,+AC16)</f>
        <v>7807</v>
      </c>
      <c r="O16" s="103">
        <f>SUM(P16:U16)</f>
        <v>3325</v>
      </c>
      <c r="P16" s="103">
        <v>3325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4482</v>
      </c>
      <c r="W16" s="103">
        <v>4482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251</v>
      </c>
      <c r="AG16" s="103">
        <v>251</v>
      </c>
      <c r="AH16" s="103">
        <v>0</v>
      </c>
      <c r="AI16" s="103">
        <v>0</v>
      </c>
      <c r="AJ16" s="103">
        <f>SUM(AK16:AS16)</f>
        <v>251</v>
      </c>
      <c r="AK16" s="103">
        <v>0</v>
      </c>
      <c r="AL16" s="103">
        <v>0</v>
      </c>
      <c r="AM16" s="103">
        <v>251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29</v>
      </c>
      <c r="AU16" s="103">
        <v>0</v>
      </c>
      <c r="AV16" s="103">
        <v>0</v>
      </c>
      <c r="AW16" s="103">
        <v>29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10</v>
      </c>
      <c r="B17" s="113" t="s">
        <v>274</v>
      </c>
      <c r="C17" s="101" t="s">
        <v>275</v>
      </c>
      <c r="D17" s="103">
        <f>SUM(E17,+H17,+K17)</f>
        <v>13294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13294</v>
      </c>
      <c r="L17" s="103">
        <v>2203</v>
      </c>
      <c r="M17" s="103">
        <v>11091</v>
      </c>
      <c r="N17" s="103">
        <f>SUM(O17,+V17,+AC17)</f>
        <v>13459</v>
      </c>
      <c r="O17" s="103">
        <f>SUM(P17:U17)</f>
        <v>2203</v>
      </c>
      <c r="P17" s="103">
        <v>2203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11091</v>
      </c>
      <c r="W17" s="103">
        <v>11091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165</v>
      </c>
      <c r="AD17" s="103">
        <v>165</v>
      </c>
      <c r="AE17" s="103">
        <v>0</v>
      </c>
      <c r="AF17" s="103">
        <f>SUM(AG17:AI17)</f>
        <v>24</v>
      </c>
      <c r="AG17" s="103">
        <v>24</v>
      </c>
      <c r="AH17" s="103">
        <v>0</v>
      </c>
      <c r="AI17" s="103">
        <v>0</v>
      </c>
      <c r="AJ17" s="103">
        <f>SUM(AK17:AS17)</f>
        <v>24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24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10</v>
      </c>
      <c r="B18" s="113" t="s">
        <v>276</v>
      </c>
      <c r="C18" s="101" t="s">
        <v>277</v>
      </c>
      <c r="D18" s="103">
        <f>SUM(E18,+H18,+K18)</f>
        <v>21853</v>
      </c>
      <c r="E18" s="103">
        <f>SUM(F18:G18)</f>
        <v>0</v>
      </c>
      <c r="F18" s="103">
        <v>0</v>
      </c>
      <c r="G18" s="103">
        <v>0</v>
      </c>
      <c r="H18" s="103">
        <f>SUM(I18:J18)</f>
        <v>11957</v>
      </c>
      <c r="I18" s="103">
        <v>11957</v>
      </c>
      <c r="J18" s="103">
        <v>0</v>
      </c>
      <c r="K18" s="103">
        <f>SUM(L18:M18)</f>
        <v>9896</v>
      </c>
      <c r="L18" s="103">
        <v>0</v>
      </c>
      <c r="M18" s="103">
        <v>9896</v>
      </c>
      <c r="N18" s="103">
        <f>SUM(O18,+V18,+AC18)</f>
        <v>24738</v>
      </c>
      <c r="O18" s="103">
        <f>SUM(P18:U18)</f>
        <v>11957</v>
      </c>
      <c r="P18" s="103">
        <v>11957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9896</v>
      </c>
      <c r="W18" s="103">
        <v>9896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2885</v>
      </c>
      <c r="AD18" s="103">
        <v>2885</v>
      </c>
      <c r="AE18" s="103">
        <v>0</v>
      </c>
      <c r="AF18" s="103">
        <f>SUM(AG18:AI18)</f>
        <v>795</v>
      </c>
      <c r="AG18" s="103">
        <v>795</v>
      </c>
      <c r="AH18" s="103">
        <v>0</v>
      </c>
      <c r="AI18" s="103">
        <v>0</v>
      </c>
      <c r="AJ18" s="103">
        <f>SUM(AK18:AS18)</f>
        <v>795</v>
      </c>
      <c r="AK18" s="103">
        <v>0</v>
      </c>
      <c r="AL18" s="103">
        <v>0</v>
      </c>
      <c r="AM18" s="103">
        <v>9</v>
      </c>
      <c r="AN18" s="103">
        <v>0</v>
      </c>
      <c r="AO18" s="103">
        <v>0</v>
      </c>
      <c r="AP18" s="103">
        <v>0</v>
      </c>
      <c r="AQ18" s="103">
        <v>786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10</v>
      </c>
      <c r="B19" s="113" t="s">
        <v>278</v>
      </c>
      <c r="C19" s="101" t="s">
        <v>279</v>
      </c>
      <c r="D19" s="103">
        <f>SUM(E19,+H19,+K19)</f>
        <v>15626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15626</v>
      </c>
      <c r="L19" s="103">
        <v>2204</v>
      </c>
      <c r="M19" s="103">
        <v>13422</v>
      </c>
      <c r="N19" s="103">
        <f>SUM(O19,+V19,+AC19)</f>
        <v>15626</v>
      </c>
      <c r="O19" s="103">
        <f>SUM(P19:U19)</f>
        <v>2204</v>
      </c>
      <c r="P19" s="103">
        <v>2204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13422</v>
      </c>
      <c r="W19" s="103">
        <v>13422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118</v>
      </c>
      <c r="AG19" s="103">
        <v>118</v>
      </c>
      <c r="AH19" s="103">
        <v>0</v>
      </c>
      <c r="AI19" s="103">
        <v>0</v>
      </c>
      <c r="AJ19" s="103">
        <f>SUM(AK19:AS19)</f>
        <v>118</v>
      </c>
      <c r="AK19" s="103">
        <v>0</v>
      </c>
      <c r="AL19" s="103">
        <v>0</v>
      </c>
      <c r="AM19" s="103">
        <v>118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14</v>
      </c>
      <c r="AU19" s="103">
        <v>0</v>
      </c>
      <c r="AV19" s="103">
        <v>0</v>
      </c>
      <c r="AW19" s="103">
        <v>14</v>
      </c>
      <c r="AX19" s="103">
        <v>0</v>
      </c>
      <c r="AY19" s="103">
        <v>0</v>
      </c>
      <c r="AZ19" s="103">
        <f>SUM(BA19:BC19)</f>
        <v>146</v>
      </c>
      <c r="BA19" s="103">
        <v>146</v>
      </c>
      <c r="BB19" s="103">
        <v>0</v>
      </c>
      <c r="BC19" s="103">
        <v>0</v>
      </c>
    </row>
    <row r="20" spans="1:55" s="105" customFormat="1" ht="13.5" customHeight="1">
      <c r="A20" s="115" t="s">
        <v>10</v>
      </c>
      <c r="B20" s="113" t="s">
        <v>280</v>
      </c>
      <c r="C20" s="101" t="s">
        <v>281</v>
      </c>
      <c r="D20" s="103">
        <f>SUM(E20,+H20,+K20)</f>
        <v>26595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26595</v>
      </c>
      <c r="L20" s="103">
        <v>3002</v>
      </c>
      <c r="M20" s="103">
        <v>23593</v>
      </c>
      <c r="N20" s="103">
        <f>SUM(O20,+V20,+AC20)</f>
        <v>26706</v>
      </c>
      <c r="O20" s="103">
        <f>SUM(P20:U20)</f>
        <v>3002</v>
      </c>
      <c r="P20" s="103">
        <v>3002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23593</v>
      </c>
      <c r="W20" s="103">
        <v>23593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111</v>
      </c>
      <c r="AD20" s="103">
        <v>111</v>
      </c>
      <c r="AE20" s="103">
        <v>0</v>
      </c>
      <c r="AF20" s="103">
        <f>SUM(AG20:AI20)</f>
        <v>13</v>
      </c>
      <c r="AG20" s="103">
        <v>13</v>
      </c>
      <c r="AH20" s="103">
        <v>0</v>
      </c>
      <c r="AI20" s="103">
        <v>0</v>
      </c>
      <c r="AJ20" s="103">
        <f>SUM(AK20:AS20)</f>
        <v>26608</v>
      </c>
      <c r="AK20" s="103">
        <v>0</v>
      </c>
      <c r="AL20" s="103">
        <v>26595</v>
      </c>
      <c r="AM20" s="103">
        <v>13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10</v>
      </c>
      <c r="B21" s="113" t="s">
        <v>282</v>
      </c>
      <c r="C21" s="101" t="s">
        <v>283</v>
      </c>
      <c r="D21" s="103">
        <f>SUM(E21,+H21,+K21)</f>
        <v>9345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9345</v>
      </c>
      <c r="L21" s="103">
        <v>2316</v>
      </c>
      <c r="M21" s="103">
        <v>7029</v>
      </c>
      <c r="N21" s="103">
        <f>SUM(O21,+V21,+AC21)</f>
        <v>9345</v>
      </c>
      <c r="O21" s="103">
        <f>SUM(P21:U21)</f>
        <v>2316</v>
      </c>
      <c r="P21" s="103">
        <v>2316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7029</v>
      </c>
      <c r="W21" s="103">
        <v>7029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248</v>
      </c>
      <c r="AG21" s="103">
        <v>248</v>
      </c>
      <c r="AH21" s="103">
        <v>0</v>
      </c>
      <c r="AI21" s="103">
        <v>0</v>
      </c>
      <c r="AJ21" s="103">
        <f>SUM(AK21:AS21)</f>
        <v>248</v>
      </c>
      <c r="AK21" s="103">
        <v>0</v>
      </c>
      <c r="AL21" s="103">
        <v>0</v>
      </c>
      <c r="AM21" s="103">
        <v>248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10</v>
      </c>
      <c r="B22" s="113" t="s">
        <v>284</v>
      </c>
      <c r="C22" s="101" t="s">
        <v>285</v>
      </c>
      <c r="D22" s="103">
        <f>SUM(E22,+H22,+K22)</f>
        <v>106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106</v>
      </c>
      <c r="L22" s="103">
        <v>60</v>
      </c>
      <c r="M22" s="103">
        <v>46</v>
      </c>
      <c r="N22" s="103">
        <f>SUM(O22,+V22,+AC22)</f>
        <v>106</v>
      </c>
      <c r="O22" s="103">
        <f>SUM(P22:U22)</f>
        <v>60</v>
      </c>
      <c r="P22" s="103">
        <v>60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46</v>
      </c>
      <c r="W22" s="103">
        <v>46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10</v>
      </c>
      <c r="B23" s="113" t="s">
        <v>286</v>
      </c>
      <c r="C23" s="101" t="s">
        <v>287</v>
      </c>
      <c r="D23" s="103">
        <f>SUM(E23,+H23,+K23)</f>
        <v>6115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6115</v>
      </c>
      <c r="L23" s="103">
        <v>305</v>
      </c>
      <c r="M23" s="103">
        <v>5810</v>
      </c>
      <c r="N23" s="103">
        <f>SUM(O23,+V23,+AC23)</f>
        <v>6211</v>
      </c>
      <c r="O23" s="103">
        <f>SUM(P23:U23)</f>
        <v>305</v>
      </c>
      <c r="P23" s="103">
        <v>305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5810</v>
      </c>
      <c r="W23" s="103">
        <v>5810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96</v>
      </c>
      <c r="AD23" s="103">
        <v>96</v>
      </c>
      <c r="AE23" s="103">
        <v>0</v>
      </c>
      <c r="AF23" s="103">
        <f>SUM(AG23:AI23)</f>
        <v>11</v>
      </c>
      <c r="AG23" s="103">
        <v>11</v>
      </c>
      <c r="AH23" s="103">
        <v>0</v>
      </c>
      <c r="AI23" s="103">
        <v>0</v>
      </c>
      <c r="AJ23" s="103">
        <f>SUM(AK23:AS23)</f>
        <v>11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11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10</v>
      </c>
      <c r="B24" s="113" t="s">
        <v>288</v>
      </c>
      <c r="C24" s="101" t="s">
        <v>289</v>
      </c>
      <c r="D24" s="103">
        <f>SUM(E24,+H24,+K24)</f>
        <v>8129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8129</v>
      </c>
      <c r="L24" s="103">
        <v>1021</v>
      </c>
      <c r="M24" s="103">
        <v>7108</v>
      </c>
      <c r="N24" s="103">
        <f>SUM(O24,+V24,+AC24)</f>
        <v>8527</v>
      </c>
      <c r="O24" s="103">
        <f>SUM(P24:U24)</f>
        <v>1021</v>
      </c>
      <c r="P24" s="103">
        <v>1021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7108</v>
      </c>
      <c r="W24" s="103">
        <v>7108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398</v>
      </c>
      <c r="AD24" s="103">
        <v>398</v>
      </c>
      <c r="AE24" s="103">
        <v>0</v>
      </c>
      <c r="AF24" s="103">
        <f>SUM(AG24:AI24)</f>
        <v>15</v>
      </c>
      <c r="AG24" s="103">
        <v>15</v>
      </c>
      <c r="AH24" s="103">
        <v>0</v>
      </c>
      <c r="AI24" s="103">
        <v>0</v>
      </c>
      <c r="AJ24" s="103">
        <f>SUM(AK24:AS24)</f>
        <v>15</v>
      </c>
      <c r="AK24" s="103">
        <v>0</v>
      </c>
      <c r="AL24" s="103">
        <v>0</v>
      </c>
      <c r="AM24" s="103">
        <v>8</v>
      </c>
      <c r="AN24" s="103">
        <v>0</v>
      </c>
      <c r="AO24" s="103">
        <v>0</v>
      </c>
      <c r="AP24" s="103">
        <v>0</v>
      </c>
      <c r="AQ24" s="103">
        <v>0</v>
      </c>
      <c r="AR24" s="103">
        <v>1</v>
      </c>
      <c r="AS24" s="103">
        <v>6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61</v>
      </c>
      <c r="BA24" s="103">
        <v>61</v>
      </c>
      <c r="BB24" s="103">
        <v>0</v>
      </c>
      <c r="BC24" s="103">
        <v>0</v>
      </c>
    </row>
    <row r="25" spans="1:55" s="105" customFormat="1" ht="13.5" customHeight="1">
      <c r="A25" s="115" t="s">
        <v>10</v>
      </c>
      <c r="B25" s="113" t="s">
        <v>290</v>
      </c>
      <c r="C25" s="101" t="s">
        <v>291</v>
      </c>
      <c r="D25" s="103">
        <f>SUM(E25,+H25,+K25)</f>
        <v>12214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12214</v>
      </c>
      <c r="L25" s="103">
        <v>1668</v>
      </c>
      <c r="M25" s="103">
        <v>10546</v>
      </c>
      <c r="N25" s="103">
        <f>SUM(O25,+V25,+AC25)</f>
        <v>12292</v>
      </c>
      <c r="O25" s="103">
        <f>SUM(P25:U25)</f>
        <v>1668</v>
      </c>
      <c r="P25" s="103">
        <v>1668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10546</v>
      </c>
      <c r="W25" s="103">
        <v>10546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78</v>
      </c>
      <c r="AD25" s="103">
        <v>78</v>
      </c>
      <c r="AE25" s="103">
        <v>0</v>
      </c>
      <c r="AF25" s="103">
        <f>SUM(AG25:AI25)</f>
        <v>24</v>
      </c>
      <c r="AG25" s="103">
        <v>24</v>
      </c>
      <c r="AH25" s="103">
        <v>0</v>
      </c>
      <c r="AI25" s="103">
        <v>0</v>
      </c>
      <c r="AJ25" s="103">
        <f>SUM(AK25:AS25)</f>
        <v>24</v>
      </c>
      <c r="AK25" s="103">
        <v>0</v>
      </c>
      <c r="AL25" s="103">
        <v>0</v>
      </c>
      <c r="AM25" s="103">
        <v>12</v>
      </c>
      <c r="AN25" s="103">
        <v>0</v>
      </c>
      <c r="AO25" s="103">
        <v>0</v>
      </c>
      <c r="AP25" s="103">
        <v>0</v>
      </c>
      <c r="AQ25" s="103">
        <v>0</v>
      </c>
      <c r="AR25" s="103">
        <v>2</v>
      </c>
      <c r="AS25" s="103">
        <v>10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91</v>
      </c>
      <c r="BA25" s="103">
        <v>91</v>
      </c>
      <c r="BB25" s="103">
        <v>0</v>
      </c>
      <c r="BC25" s="103">
        <v>0</v>
      </c>
    </row>
    <row r="26" spans="1:55" s="105" customFormat="1" ht="13.5" customHeight="1">
      <c r="A26" s="115"/>
      <c r="B26" s="113"/>
      <c r="C26" s="101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</row>
    <row r="27" spans="1:55" s="105" customFormat="1" ht="13.5" customHeight="1">
      <c r="A27" s="115"/>
      <c r="B27" s="113"/>
      <c r="C27" s="10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5">
    <sortCondition ref="A8:A25"/>
    <sortCondition ref="B8:B25"/>
    <sortCondition ref="C8:C25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24" man="1"/>
    <brk id="31" min="1" max="24" man="1"/>
    <brk id="45" min="1" max="2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44000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44201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44202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44203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44204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44205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44206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44207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44208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44209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44210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44211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44212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44213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44214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44322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44341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44461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44462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>
        <f>+水洗化人口等!B26</f>
        <v>0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>
        <f>+水洗化人口等!B27</f>
        <v>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2016-10-24T05:42:31Z</cp:lastPrinted>
  <dcterms:created xsi:type="dcterms:W3CDTF">2008-01-06T09:25:24Z</dcterms:created>
  <dcterms:modified xsi:type="dcterms:W3CDTF">2021-01-12T10:00:02Z</dcterms:modified>
</cp:coreProperties>
</file>