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1佐賀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水洗化人口等!$A$6:$AA$26</definedName>
    <definedName name="_xlnm.Print_Area" localSheetId="2">し尿集計結果!$A$1:$M$36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V8" i="2"/>
  <c r="V9" i="2"/>
  <c r="V10" i="2"/>
  <c r="N10" i="2" s="1"/>
  <c r="V11" i="2"/>
  <c r="V12" i="2"/>
  <c r="V13" i="2"/>
  <c r="V14" i="2"/>
  <c r="V15" i="2"/>
  <c r="V16" i="2"/>
  <c r="N16" i="2" s="1"/>
  <c r="V17" i="2"/>
  <c r="V18" i="2"/>
  <c r="V19" i="2"/>
  <c r="V20" i="2"/>
  <c r="V21" i="2"/>
  <c r="V22" i="2"/>
  <c r="N22" i="2" s="1"/>
  <c r="V23" i="2"/>
  <c r="V24" i="2"/>
  <c r="V25" i="2"/>
  <c r="V26" i="2"/>
  <c r="V27" i="2"/>
  <c r="O8" i="2"/>
  <c r="O9" i="2"/>
  <c r="O10" i="2"/>
  <c r="O11" i="2"/>
  <c r="N11" i="2" s="1"/>
  <c r="O12" i="2"/>
  <c r="O13" i="2"/>
  <c r="O14" i="2"/>
  <c r="O15" i="2"/>
  <c r="O16" i="2"/>
  <c r="O17" i="2"/>
  <c r="N17" i="2" s="1"/>
  <c r="O18" i="2"/>
  <c r="O19" i="2"/>
  <c r="O20" i="2"/>
  <c r="O21" i="2"/>
  <c r="O22" i="2"/>
  <c r="O23" i="2"/>
  <c r="N23" i="2" s="1"/>
  <c r="O24" i="2"/>
  <c r="O25" i="2"/>
  <c r="O26" i="2"/>
  <c r="O27" i="2"/>
  <c r="N8" i="2"/>
  <c r="N9" i="2"/>
  <c r="N12" i="2"/>
  <c r="N13" i="2"/>
  <c r="N14" i="2"/>
  <c r="N15" i="2"/>
  <c r="N18" i="2"/>
  <c r="N19" i="2"/>
  <c r="N20" i="2"/>
  <c r="N21" i="2"/>
  <c r="N24" i="2"/>
  <c r="N25" i="2"/>
  <c r="N26" i="2"/>
  <c r="N2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H8" i="2"/>
  <c r="D8" i="2" s="1"/>
  <c r="H9" i="2"/>
  <c r="D9" i="2" s="1"/>
  <c r="H10" i="2"/>
  <c r="H11" i="2"/>
  <c r="H12" i="2"/>
  <c r="H13" i="2"/>
  <c r="H14" i="2"/>
  <c r="D14" i="2" s="1"/>
  <c r="H15" i="2"/>
  <c r="D15" i="2" s="1"/>
  <c r="H16" i="2"/>
  <c r="H17" i="2"/>
  <c r="H18" i="2"/>
  <c r="H19" i="2"/>
  <c r="H20" i="2"/>
  <c r="D20" i="2" s="1"/>
  <c r="H21" i="2"/>
  <c r="D21" i="2" s="1"/>
  <c r="H22" i="2"/>
  <c r="H23" i="2"/>
  <c r="H24" i="2"/>
  <c r="H25" i="2"/>
  <c r="H26" i="2"/>
  <c r="D26" i="2" s="1"/>
  <c r="H27" i="2"/>
  <c r="D27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10" i="2"/>
  <c r="D11" i="2"/>
  <c r="D12" i="2"/>
  <c r="D13" i="2"/>
  <c r="D16" i="2"/>
  <c r="D17" i="2"/>
  <c r="D18" i="2"/>
  <c r="D19" i="2"/>
  <c r="D22" i="2"/>
  <c r="D23" i="2"/>
  <c r="D24" i="2"/>
  <c r="D25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E8" i="1"/>
  <c r="E9" i="1"/>
  <c r="E10" i="1"/>
  <c r="D10" i="1" s="1"/>
  <c r="E11" i="1"/>
  <c r="D11" i="1" s="1"/>
  <c r="E12" i="1"/>
  <c r="E13" i="1"/>
  <c r="E14" i="1"/>
  <c r="E15" i="1"/>
  <c r="E16" i="1"/>
  <c r="D16" i="1" s="1"/>
  <c r="E17" i="1"/>
  <c r="D17" i="1" s="1"/>
  <c r="E18" i="1"/>
  <c r="E19" i="1"/>
  <c r="E20" i="1"/>
  <c r="E21" i="1"/>
  <c r="E22" i="1"/>
  <c r="D22" i="1" s="1"/>
  <c r="E23" i="1"/>
  <c r="D23" i="1" s="1"/>
  <c r="E24" i="1"/>
  <c r="E25" i="1"/>
  <c r="E26" i="1"/>
  <c r="E27" i="1"/>
  <c r="D8" i="1"/>
  <c r="Q8" i="1" s="1"/>
  <c r="D9" i="1"/>
  <c r="Q9" i="1" s="1"/>
  <c r="D12" i="1"/>
  <c r="N12" i="1" s="1"/>
  <c r="D13" i="1"/>
  <c r="N13" i="1" s="1"/>
  <c r="D14" i="1"/>
  <c r="Q14" i="1" s="1"/>
  <c r="D15" i="1"/>
  <c r="Q15" i="1" s="1"/>
  <c r="D18" i="1"/>
  <c r="N18" i="1" s="1"/>
  <c r="D19" i="1"/>
  <c r="N19" i="1" s="1"/>
  <c r="D20" i="1"/>
  <c r="Q20" i="1" s="1"/>
  <c r="D21" i="1"/>
  <c r="Q21" i="1" s="1"/>
  <c r="D24" i="1"/>
  <c r="N24" i="1" s="1"/>
  <c r="D25" i="1"/>
  <c r="N25" i="1" s="1"/>
  <c r="D26" i="1"/>
  <c r="Q26" i="1" s="1"/>
  <c r="D27" i="1"/>
  <c r="Q27" i="1" s="1"/>
  <c r="L17" i="1" l="1"/>
  <c r="F17" i="1"/>
  <c r="Q17" i="1"/>
  <c r="J17" i="1"/>
  <c r="N17" i="1"/>
  <c r="L22" i="1"/>
  <c r="Q22" i="1"/>
  <c r="J22" i="1"/>
  <c r="N22" i="1"/>
  <c r="F22" i="1"/>
  <c r="L23" i="1"/>
  <c r="F23" i="1"/>
  <c r="Q23" i="1"/>
  <c r="J23" i="1"/>
  <c r="N23" i="1"/>
  <c r="F10" i="1"/>
  <c r="Q10" i="1"/>
  <c r="J10" i="1"/>
  <c r="N10" i="1"/>
  <c r="L10" i="1"/>
  <c r="L11" i="1"/>
  <c r="F11" i="1"/>
  <c r="Q11" i="1"/>
  <c r="J11" i="1"/>
  <c r="N11" i="1"/>
  <c r="L16" i="1"/>
  <c r="F16" i="1"/>
  <c r="Q16" i="1"/>
  <c r="J16" i="1"/>
  <c r="N16" i="1"/>
  <c r="F27" i="1"/>
  <c r="F21" i="1"/>
  <c r="F15" i="1"/>
  <c r="F9" i="1"/>
  <c r="J25" i="1"/>
  <c r="J19" i="1"/>
  <c r="J13" i="1"/>
  <c r="L27" i="1"/>
  <c r="L21" i="1"/>
  <c r="L15" i="1"/>
  <c r="L9" i="1"/>
  <c r="Q25" i="1"/>
  <c r="Q19" i="1"/>
  <c r="Q13" i="1"/>
  <c r="F26" i="1"/>
  <c r="F20" i="1"/>
  <c r="F14" i="1"/>
  <c r="F8" i="1"/>
  <c r="J24" i="1"/>
  <c r="J18" i="1"/>
  <c r="J12" i="1"/>
  <c r="L26" i="1"/>
  <c r="L20" i="1"/>
  <c r="L14" i="1"/>
  <c r="L8" i="1"/>
  <c r="Q24" i="1"/>
  <c r="Q18" i="1"/>
  <c r="Q12" i="1"/>
  <c r="F25" i="1"/>
  <c r="F19" i="1"/>
  <c r="F13" i="1"/>
  <c r="L25" i="1"/>
  <c r="L19" i="1"/>
  <c r="L13" i="1"/>
  <c r="N27" i="1"/>
  <c r="N21" i="1"/>
  <c r="N15" i="1"/>
  <c r="N9" i="1"/>
  <c r="F24" i="1"/>
  <c r="F18" i="1"/>
  <c r="F12" i="1"/>
  <c r="L24" i="1"/>
  <c r="L18" i="1"/>
  <c r="L12" i="1"/>
  <c r="N26" i="1"/>
  <c r="N20" i="1"/>
  <c r="N14" i="1"/>
  <c r="N8" i="1"/>
  <c r="J27" i="1"/>
  <c r="J21" i="1"/>
  <c r="J15" i="1"/>
  <c r="J9" i="1"/>
  <c r="J26" i="1"/>
  <c r="J20" i="1"/>
  <c r="J14" i="1"/>
  <c r="J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<sst xmlns="http://schemas.openxmlformats.org/spreadsheetml/2006/main" count="664" uniqueCount="296">
  <si>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</si>
  <si>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</si>
  <si>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</si>
  <si>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</si>
  <si>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</si>
  <si>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</si>
  <si>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</si>
  <si>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</si>
  <si>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</si>
  <si>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</si>
  <si>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</si>
  <si>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</si>
  <si>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</si>
  <si>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</si>
  <si>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</si>
  <si>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</si>
  <si>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</si>
  <si>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</si>
  <si>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</si>
  <si>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</si>
  <si>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</si>
  <si>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</si>
  <si>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</si>
  <si>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</si>
  <si>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</si>
  <si>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</si>
  <si>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</si>
  <si>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</si>
  <si>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</si>
  <si>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</si>
  <si>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</si>
  <si>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</si>
  <si>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</si>
  <si>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</si>
  <si>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</si>
  <si>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</si>
  <si>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</si>
  <si>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</si>
  <si>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</si>
  <si>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</si>
  <si>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</si>
  <si>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</si>
  <si>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</si>
  <si>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</si>
  <si>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</si>
  <si>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</si>
  <si>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</si>
  <si>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</si>
  <si>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</si>
  <si>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</si>
  <si>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</si>
  <si>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</si>
  <si>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</si>
  <si>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</si>
  <si>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</si>
  <si>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</si>
  <si>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</si>
  <si>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</si>
  <si>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</si>
  <si>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</si>
  <si>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</si>
  <si>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</si>
  <si>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</si>
  <si>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</si>
  <si>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</si>
  <si>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</si>
  <si>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</si>
  <si>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</si>
  <si>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</si>
  <si>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</si>
  <si>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</si>
  <si>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</si>
  <si>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</si>
  <si>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</si>
  <si>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</si>
  <si>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</si>
  <si>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</si>
  <si>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</si>
  <si>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</si>
  <si>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</si>
  <si>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</si>
  <si>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</si>
  <si>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</si>
  <si>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</si>
  <si>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</si>
  <si>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</si>
  <si>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</si>
  <si>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</si>
  <si>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</si>
  <si>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</si>
  <si>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</si>
  <si>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</si>
  <si>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</si>
  <si>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</si>
  <si>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</si>
  <si>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</si>
  <si>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</si>
  <si>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</si>
  <si>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</si>
  <si>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</si>
  <si>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</si>
  <si>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</si>
  <si>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</si>
  <si>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</si>
  <si>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</si>
  <si>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</si>
  <si>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</si>
  <si>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</si>
  <si>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</si>
  <si>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</si>
  <si>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</si>
  <si>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</si>
  <si>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</si>
  <si>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</si>
  <si>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</si>
  <si>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</si>
  <si>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</si>
  <si>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</si>
  <si>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</si>
  <si>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</si>
  <si>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</si>
  <si>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</si>
  <si>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</si>
  <si>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</si>
  <si>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</si>
  <si>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</si>
  <si>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</si>
  <si>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</si>
  <si>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</si>
  <si>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</si>
  <si>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</si>
  <si>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</si>
  <si>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</si>
  <si>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</si>
  <si>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</si>
  <si>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</si>
  <si>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</si>
  <si>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</si>
  <si>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</si>
  <si>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</si>
  <si>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</si>
  <si>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</si>
  <si>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</si>
  <si>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</si>
  <si>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</si>
  <si>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</si>
  <si>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</si>
  <si>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</si>
  <si>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</si>
  <si>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</si>
  <si>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</si>
  <si>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</si>
  <si>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</si>
  <si>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</si>
  <si>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</si>
  <si>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</si>
  <si>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</si>
  <si>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</si>
  <si>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</si>
  <si>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</si>
  <si>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</si>
  <si>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</si>
  <si>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</si>
  <si>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</si>
  <si>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</si>
  <si>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</si>
  <si>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</si>
  <si>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</si>
  <si>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</si>
  <si>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</si>
  <si>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</si>
  <si>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</si>
  <si>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</si>
  <si>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</si>
  <si>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</si>
  <si>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</si>
  <si>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</si>
  <si>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</si>
  <si>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</si>
  <si>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</si>
  <si>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</si>
  <si>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</si>
  <si>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</si>
  <si>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</si>
  <si>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</si>
  <si>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</si>
  <si>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</si>
  <si>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</si>
  <si>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</si>
  <si>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</si>
  <si>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</si>
  <si>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</si>
  <si>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</si>
  <si>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</si>
  <si>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</si>
  <si>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</si>
  <si>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</si>
  <si>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</si>
  <si>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</si>
  <si>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</si>
  <si>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</si>
  <si>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</si>
  <si>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</si>
  <si>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</si>
  <si>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</si>
  <si>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</si>
  <si>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</si>
  <si>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</si>
  <si>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</si>
  <si>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</si>
  <si>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</si>
  <si>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</si>
  <si>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</si>
  <si>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</si>
  <si>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</si>
  <si>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</si>
  <si>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</si>
  <si>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</si>
  <si>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</si>
  <si>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</si>
  <si>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</si>
  <si>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</si>
  <si>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</si>
  <si>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</si>
  <si>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</si>
  <si>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</si>
  <si>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</si>
  <si>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</si>
  <si>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</si>
  <si>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</si>
  <si>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</si>
  <si>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</si>
  <si>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</si>
  <si>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</si>
  <si>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</si>
  <si>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</si>
  <si>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</si>
  <si>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</si>
  <si>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</si>
  <si>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</si>
  <si>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</si>
  <si>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</si>
  <si>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</si>
  <si>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</si>
  <si>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</si>
  <si>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</si>
  <si>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</si>
  <si>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</si>
  <si>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</si>
  <si>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</si>
  <si>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</si>
  <si>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41000</t>
  </si>
  <si>
    <t>水洗化人口等（令和1年度実績）</t>
    <phoneticPr fontId="3"/>
  </si>
  <si>
    <t>し尿処理の状況（令和1年度実績）</t>
    <phoneticPr fontId="3"/>
  </si>
  <si>
    <t>41201</t>
  </si>
  <si>
    <t>佐賀市</t>
  </si>
  <si>
    <t/>
  </si>
  <si>
    <t>○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</si>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</sst>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13</v>
      </c>
      <c r="B7" s="116" t="s">
        <v>251</v>
      </c>
      <c r="C7" s="109" t="s">
        <v>200</v>
      </c>
      <c r="D7" s="110">
        <f>+SUM(E7,+I7)</f>
        <v>824306</v>
      </c>
      <c r="E7" s="110">
        <f>+SUM(G7,+H7)</f>
        <v>149316</v>
      </c>
      <c r="F7" s="111">
        <f>IF(D7&gt;0,E7/D7*100,"-")</f>
        <v>18.114146930872757</v>
      </c>
      <c r="G7" s="108">
        <f>SUM(G$8:G$207)</f>
        <v>148776</v>
      </c>
      <c r="H7" s="108">
        <f>SUM(H$8:H$207)</f>
        <v>540</v>
      </c>
      <c r="I7" s="110">
        <f>+SUM(K7,+M7,+O7)</f>
        <v>674990</v>
      </c>
      <c r="J7" s="111">
        <f>IF(D7&gt;0,I7/D7*100,"-")</f>
        <v>81.885853069127251</v>
      </c>
      <c r="K7" s="108">
        <f>SUM(K$8:K$207)</f>
        <v>449029</v>
      </c>
      <c r="L7" s="111">
        <f>IF(D7&gt;0,K7/D7*100,"-")</f>
        <v>54.473581412727803</v>
      </c>
      <c r="M7" s="108">
        <f>SUM(M$8:M$207)</f>
        <v>563</v>
      </c>
      <c r="N7" s="111">
        <f>IF(D7&gt;0,M7/D7*100,"-")</f>
        <v>6.8299878928456181E-2</v>
      </c>
      <c r="O7" s="108">
        <f>SUM(O$8:O$207)</f>
        <v>225398</v>
      </c>
      <c r="P7" s="108">
        <f>SUM(P$8:P$207)</f>
        <v>189581</v>
      </c>
      <c r="Q7" s="111">
        <f>IF(D7&gt;0,O7/D7*100,"-")</f>
        <v>27.343971777470987</v>
      </c>
      <c r="R7" s="108">
        <f>SUM(R$8:R$207)</f>
        <v>6700</v>
      </c>
      <c r="S7" s="112">
        <f t="shared" ref="S7:Z7" si="0">COUNTIF(S$8:S$207,"○")</f>
        <v>18</v>
      </c>
      <c r="T7" s="112">
        <f t="shared" si="0"/>
        <v>0</v>
      </c>
      <c r="U7" s="112">
        <f t="shared" si="0"/>
        <v>0</v>
      </c>
      <c r="V7" s="112">
        <f t="shared" si="0"/>
        <v>2</v>
      </c>
      <c r="W7" s="112">
        <f t="shared" si="0"/>
        <v>16</v>
      </c>
      <c r="X7" s="112">
        <f t="shared" si="0"/>
        <v>1</v>
      </c>
      <c r="Y7" s="112">
        <f t="shared" si="0"/>
        <v>0</v>
      </c>
      <c r="Z7" s="112">
        <f t="shared" si="0"/>
        <v>3</v>
      </c>
      <c r="AA7" s="188"/>
      <c r="AB7" s="188"/>
    </row>
    <row r="8" spans="1:28" s="105" customFormat="1" ht="13.5" customHeight="1">
      <c r="A8" s="101" t="s">
        <v>13</v>
      </c>
      <c r="B8" s="102" t="s">
        <v>254</v>
      </c>
      <c r="C8" s="101" t="s">
        <v>255</v>
      </c>
      <c r="D8" s="103">
        <f>+SUM(E8,+I8)</f>
        <v>232624</v>
      </c>
      <c r="E8" s="103">
        <f>+SUM(G8,+H8)</f>
        <v>24144</v>
      </c>
      <c r="F8" s="104">
        <f>IF(D8&gt;0,E8/D8*100,"-")</f>
        <v>10.378980672673499</v>
      </c>
      <c r="G8" s="103">
        <v>24144</v>
      </c>
      <c r="H8" s="103">
        <v>0</v>
      </c>
      <c r="I8" s="103">
        <f>+SUM(K8,+M8,+O8)</f>
        <v>208480</v>
      </c>
      <c r="J8" s="104">
        <f>IF(D8&gt;0,I8/D8*100,"-")</f>
        <v>89.621019327326508</v>
      </c>
      <c r="K8" s="103">
        <v>176908</v>
      </c>
      <c r="L8" s="104">
        <f>IF(D8&gt;0,K8/D8*100,"-")</f>
        <v>76.048902950684365</v>
      </c>
      <c r="M8" s="103">
        <v>0</v>
      </c>
      <c r="N8" s="104">
        <f>IF(D8&gt;0,M8/D8*100,"-")</f>
        <v>0</v>
      </c>
      <c r="O8" s="103">
        <v>31572</v>
      </c>
      <c r="P8" s="103">
        <v>26027</v>
      </c>
      <c r="Q8" s="104">
        <f>IF(D8&gt;0,O8/D8*100,"-")</f>
        <v>13.572116376642136</v>
      </c>
      <c r="R8" s="103">
        <v>1841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13</v>
      </c>
      <c r="B9" s="102" t="s">
        <v>258</v>
      </c>
      <c r="C9" s="101" t="s">
        <v>259</v>
      </c>
      <c r="D9" s="103">
        <f>+SUM(E9,+I9)</f>
        <v>121454</v>
      </c>
      <c r="E9" s="103">
        <f>+SUM(G9,+H9)</f>
        <v>13168</v>
      </c>
      <c r="F9" s="104">
        <f>IF(D9&gt;0,E9/D9*100,"-")</f>
        <v>10.841964859123619</v>
      </c>
      <c r="G9" s="103">
        <v>12939</v>
      </c>
      <c r="H9" s="103">
        <v>229</v>
      </c>
      <c r="I9" s="103">
        <f>+SUM(K9,+M9,+O9)</f>
        <v>108286</v>
      </c>
      <c r="J9" s="104">
        <f>IF(D9&gt;0,I9/D9*100,"-")</f>
        <v>89.158035140876379</v>
      </c>
      <c r="K9" s="103">
        <v>82211</v>
      </c>
      <c r="L9" s="104">
        <f>IF(D9&gt;0,K9/D9*100,"-")</f>
        <v>67.689001597312554</v>
      </c>
      <c r="M9" s="103">
        <v>0</v>
      </c>
      <c r="N9" s="104">
        <f>IF(D9&gt;0,M9/D9*100,"-")</f>
        <v>0</v>
      </c>
      <c r="O9" s="103">
        <v>26075</v>
      </c>
      <c r="P9" s="103">
        <v>22110</v>
      </c>
      <c r="Q9" s="104">
        <f>IF(D9&gt;0,O9/D9*100,"-")</f>
        <v>21.469033543563818</v>
      </c>
      <c r="R9" s="103">
        <v>712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13</v>
      </c>
      <c r="B10" s="102" t="s">
        <v>260</v>
      </c>
      <c r="C10" s="101" t="s">
        <v>261</v>
      </c>
      <c r="D10" s="103">
        <f>+SUM(E10,+I10)</f>
        <v>73683</v>
      </c>
      <c r="E10" s="103">
        <f>+SUM(G10,+H10)</f>
        <v>4762</v>
      </c>
      <c r="F10" s="104">
        <f>IF(D10&gt;0,E10/D10*100,"-")</f>
        <v>6.4628204606218524</v>
      </c>
      <c r="G10" s="103">
        <v>4762</v>
      </c>
      <c r="H10" s="103">
        <v>0</v>
      </c>
      <c r="I10" s="103">
        <f>+SUM(K10,+M10,+O10)</f>
        <v>68921</v>
      </c>
      <c r="J10" s="104">
        <f>IF(D10&gt;0,I10/D10*100,"-")</f>
        <v>93.537179539378144</v>
      </c>
      <c r="K10" s="103">
        <v>67426</v>
      </c>
      <c r="L10" s="104">
        <f>IF(D10&gt;0,K10/D10*100,"-")</f>
        <v>91.508217635004002</v>
      </c>
      <c r="M10" s="103">
        <v>0</v>
      </c>
      <c r="N10" s="104">
        <f>IF(D10&gt;0,M10/D10*100,"-")</f>
        <v>0</v>
      </c>
      <c r="O10" s="103">
        <v>1495</v>
      </c>
      <c r="P10" s="103">
        <v>1456</v>
      </c>
      <c r="Q10" s="104">
        <f>IF(D10&gt;0,O10/D10*100,"-")</f>
        <v>2.0289619043741434</v>
      </c>
      <c r="R10" s="103">
        <v>1237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13</v>
      </c>
      <c r="B11" s="102" t="s">
        <v>262</v>
      </c>
      <c r="C11" s="101" t="s">
        <v>263</v>
      </c>
      <c r="D11" s="103">
        <f>+SUM(E11,+I11)</f>
        <v>19067</v>
      </c>
      <c r="E11" s="103">
        <f>+SUM(G11,+H11)</f>
        <v>8385</v>
      </c>
      <c r="F11" s="104">
        <f>IF(D11&gt;0,E11/D11*100,"-")</f>
        <v>43.976503907274349</v>
      </c>
      <c r="G11" s="103">
        <v>8385</v>
      </c>
      <c r="H11" s="103">
        <v>0</v>
      </c>
      <c r="I11" s="103">
        <f>+SUM(K11,+M11,+O11)</f>
        <v>10682</v>
      </c>
      <c r="J11" s="104">
        <f>IF(D11&gt;0,I11/D11*100,"-")</f>
        <v>56.023496092725658</v>
      </c>
      <c r="K11" s="103">
        <v>3962</v>
      </c>
      <c r="L11" s="104">
        <f>IF(D11&gt;0,K11/D11*100,"-")</f>
        <v>20.779357004248176</v>
      </c>
      <c r="M11" s="103">
        <v>456</v>
      </c>
      <c r="N11" s="104">
        <f>IF(D11&gt;0,M11/D11*100,"-")</f>
        <v>2.3915665810038287</v>
      </c>
      <c r="O11" s="103">
        <v>6264</v>
      </c>
      <c r="P11" s="103">
        <v>5065</v>
      </c>
      <c r="Q11" s="104">
        <f>IF(D11&gt;0,O11/D11*100,"-")</f>
        <v>32.852572507473646</v>
      </c>
      <c r="R11" s="103">
        <v>195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13</v>
      </c>
      <c r="B12" s="102" t="s">
        <v>264</v>
      </c>
      <c r="C12" s="101" t="s">
        <v>265</v>
      </c>
      <c r="D12" s="103">
        <f>+SUM(E12,+I12)</f>
        <v>54672</v>
      </c>
      <c r="E12" s="103">
        <f>+SUM(G12,+H12)</f>
        <v>14289</v>
      </c>
      <c r="F12" s="104">
        <f>IF(D12&gt;0,E12/D12*100,"-")</f>
        <v>26.135864793678664</v>
      </c>
      <c r="G12" s="103">
        <v>14142</v>
      </c>
      <c r="H12" s="103">
        <v>147</v>
      </c>
      <c r="I12" s="103">
        <f>+SUM(K12,+M12,+O12)</f>
        <v>40383</v>
      </c>
      <c r="J12" s="104">
        <f>IF(D12&gt;0,I12/D12*100,"-")</f>
        <v>73.864135206321336</v>
      </c>
      <c r="K12" s="103">
        <v>29141</v>
      </c>
      <c r="L12" s="104">
        <f>IF(D12&gt;0,K12/D12*100,"-")</f>
        <v>53.301507170032195</v>
      </c>
      <c r="M12" s="103">
        <v>0</v>
      </c>
      <c r="N12" s="104">
        <f>IF(D12&gt;0,M12/D12*100,"-")</f>
        <v>0</v>
      </c>
      <c r="O12" s="103">
        <v>11242</v>
      </c>
      <c r="P12" s="103">
        <v>9600</v>
      </c>
      <c r="Q12" s="104">
        <f>IF(D12&gt;0,O12/D12*100,"-")</f>
        <v>20.562628036289144</v>
      </c>
      <c r="R12" s="103">
        <v>587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13</v>
      </c>
      <c r="B13" s="102" t="s">
        <v>266</v>
      </c>
      <c r="C13" s="101" t="s">
        <v>267</v>
      </c>
      <c r="D13" s="103">
        <f>+SUM(E13,+I13)</f>
        <v>48896</v>
      </c>
      <c r="E13" s="103">
        <f>+SUM(G13,+H13)</f>
        <v>13689</v>
      </c>
      <c r="F13" s="104">
        <f>IF(D13&gt;0,E13/D13*100,"-")</f>
        <v>27.996155104712038</v>
      </c>
      <c r="G13" s="103">
        <v>13689</v>
      </c>
      <c r="H13" s="103">
        <v>0</v>
      </c>
      <c r="I13" s="103">
        <f>+SUM(K13,+M13,+O13)</f>
        <v>35207</v>
      </c>
      <c r="J13" s="104">
        <f>IF(D13&gt;0,I13/D13*100,"-")</f>
        <v>72.003844895287955</v>
      </c>
      <c r="K13" s="103">
        <v>1409</v>
      </c>
      <c r="L13" s="104">
        <f>IF(D13&gt;0,K13/D13*100,"-")</f>
        <v>2.8816263089005236</v>
      </c>
      <c r="M13" s="103">
        <v>0</v>
      </c>
      <c r="N13" s="104">
        <f>IF(D13&gt;0,M13/D13*100,"-")</f>
        <v>0</v>
      </c>
      <c r="O13" s="103">
        <v>33798</v>
      </c>
      <c r="P13" s="103">
        <v>31190</v>
      </c>
      <c r="Q13" s="104">
        <f>IF(D13&gt;0,O13/D13*100,"-")</f>
        <v>69.122218586387433</v>
      </c>
      <c r="R13" s="103">
        <v>238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13</v>
      </c>
      <c r="B14" s="102" t="s">
        <v>268</v>
      </c>
      <c r="C14" s="101" t="s">
        <v>269</v>
      </c>
      <c r="D14" s="103">
        <f>+SUM(E14,+I14)</f>
        <v>29050</v>
      </c>
      <c r="E14" s="103">
        <f>+SUM(G14,+H14)</f>
        <v>12020</v>
      </c>
      <c r="F14" s="104">
        <f>IF(D14&gt;0,E14/D14*100,"-")</f>
        <v>41.37693631669535</v>
      </c>
      <c r="G14" s="103">
        <v>12020</v>
      </c>
      <c r="H14" s="103">
        <v>0</v>
      </c>
      <c r="I14" s="103">
        <f>+SUM(K14,+M14,+O14)</f>
        <v>17030</v>
      </c>
      <c r="J14" s="104">
        <f>IF(D14&gt;0,I14/D14*100,"-")</f>
        <v>58.623063683304643</v>
      </c>
      <c r="K14" s="103">
        <v>8429</v>
      </c>
      <c r="L14" s="104">
        <f>IF(D14&gt;0,K14/D14*100,"-")</f>
        <v>29.015490533562822</v>
      </c>
      <c r="M14" s="103">
        <v>0</v>
      </c>
      <c r="N14" s="104">
        <f>IF(D14&gt;0,M14/D14*100,"-")</f>
        <v>0</v>
      </c>
      <c r="O14" s="103">
        <v>8601</v>
      </c>
      <c r="P14" s="103">
        <v>1243</v>
      </c>
      <c r="Q14" s="104">
        <f>IF(D14&gt;0,O14/D14*100,"-")</f>
        <v>29.607573149741821</v>
      </c>
      <c r="R14" s="103">
        <v>159</v>
      </c>
      <c r="S14" s="101" t="s">
        <v>257</v>
      </c>
      <c r="T14" s="101"/>
      <c r="U14" s="101"/>
      <c r="V14" s="101"/>
      <c r="W14" s="101"/>
      <c r="X14" s="101" t="s">
        <v>257</v>
      </c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13</v>
      </c>
      <c r="B15" s="102" t="s">
        <v>270</v>
      </c>
      <c r="C15" s="101" t="s">
        <v>271</v>
      </c>
      <c r="D15" s="103">
        <f>+SUM(E15,+I15)</f>
        <v>45245</v>
      </c>
      <c r="E15" s="103">
        <f>+SUM(G15,+H15)</f>
        <v>12419</v>
      </c>
      <c r="F15" s="104">
        <f>IF(D15&gt;0,E15/D15*100,"-")</f>
        <v>27.448336832799203</v>
      </c>
      <c r="G15" s="103">
        <v>12337</v>
      </c>
      <c r="H15" s="103">
        <v>82</v>
      </c>
      <c r="I15" s="103">
        <f>+SUM(K15,+M15,+O15)</f>
        <v>32826</v>
      </c>
      <c r="J15" s="104">
        <f>IF(D15&gt;0,I15/D15*100,"-")</f>
        <v>72.5516631672008</v>
      </c>
      <c r="K15" s="103">
        <v>14880</v>
      </c>
      <c r="L15" s="104">
        <f>IF(D15&gt;0,K15/D15*100,"-")</f>
        <v>32.887611890816665</v>
      </c>
      <c r="M15" s="103">
        <v>0</v>
      </c>
      <c r="N15" s="104">
        <f>IF(D15&gt;0,M15/D15*100,"-")</f>
        <v>0</v>
      </c>
      <c r="O15" s="103">
        <v>17946</v>
      </c>
      <c r="P15" s="103">
        <v>16156</v>
      </c>
      <c r="Q15" s="104">
        <f>IF(D15&gt;0,O15/D15*100,"-")</f>
        <v>39.664051276384136</v>
      </c>
      <c r="R15" s="103">
        <v>278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13</v>
      </c>
      <c r="B16" s="102" t="s">
        <v>272</v>
      </c>
      <c r="C16" s="101" t="s">
        <v>273</v>
      </c>
      <c r="D16" s="103">
        <f>+SUM(E16,+I16)</f>
        <v>25984</v>
      </c>
      <c r="E16" s="103">
        <f>+SUM(G16,+H16)</f>
        <v>9535</v>
      </c>
      <c r="F16" s="104">
        <f>IF(D16&gt;0,E16/D16*100,"-")</f>
        <v>36.695658866995075</v>
      </c>
      <c r="G16" s="103">
        <v>9473</v>
      </c>
      <c r="H16" s="103">
        <v>62</v>
      </c>
      <c r="I16" s="103">
        <f>+SUM(K16,+M16,+O16)</f>
        <v>16449</v>
      </c>
      <c r="J16" s="104">
        <f>IF(D16&gt;0,I16/D16*100,"-")</f>
        <v>63.304341133004925</v>
      </c>
      <c r="K16" s="103">
        <v>3871</v>
      </c>
      <c r="L16" s="104">
        <f>IF(D16&gt;0,K16/D16*100,"-")</f>
        <v>14.897629310344829</v>
      </c>
      <c r="M16" s="103">
        <v>0</v>
      </c>
      <c r="N16" s="104">
        <f>IF(D16&gt;0,M16/D16*100,"-")</f>
        <v>0</v>
      </c>
      <c r="O16" s="103">
        <v>12578</v>
      </c>
      <c r="P16" s="103">
        <v>9925</v>
      </c>
      <c r="Q16" s="104">
        <f>IF(D16&gt;0,O16/D16*100,"-")</f>
        <v>48.4067118226601</v>
      </c>
      <c r="R16" s="103">
        <v>170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13</v>
      </c>
      <c r="B17" s="102" t="s">
        <v>274</v>
      </c>
      <c r="C17" s="101" t="s">
        <v>275</v>
      </c>
      <c r="D17" s="103">
        <f>+SUM(E17,+I17)</f>
        <v>31588</v>
      </c>
      <c r="E17" s="103">
        <f>+SUM(G17,+H17)</f>
        <v>5522</v>
      </c>
      <c r="F17" s="104">
        <f>IF(D17&gt;0,E17/D17*100,"-")</f>
        <v>17.481322021020638</v>
      </c>
      <c r="G17" s="103">
        <v>5522</v>
      </c>
      <c r="H17" s="103">
        <v>0</v>
      </c>
      <c r="I17" s="103">
        <f>+SUM(K17,+M17,+O17)</f>
        <v>26066</v>
      </c>
      <c r="J17" s="104">
        <f>IF(D17&gt;0,I17/D17*100,"-")</f>
        <v>82.518677978979355</v>
      </c>
      <c r="K17" s="103">
        <v>8926</v>
      </c>
      <c r="L17" s="104">
        <f>IF(D17&gt;0,K17/D17*100,"-")</f>
        <v>28.257566164366217</v>
      </c>
      <c r="M17" s="103">
        <v>0</v>
      </c>
      <c r="N17" s="104">
        <f>IF(D17&gt;0,M17/D17*100,"-")</f>
        <v>0</v>
      </c>
      <c r="O17" s="103">
        <v>17140</v>
      </c>
      <c r="P17" s="103">
        <v>13823</v>
      </c>
      <c r="Q17" s="104">
        <f>IF(D17&gt;0,O17/D17*100,"-")</f>
        <v>54.261111814613137</v>
      </c>
      <c r="R17" s="103">
        <v>222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13</v>
      </c>
      <c r="B18" s="102" t="s">
        <v>276</v>
      </c>
      <c r="C18" s="101" t="s">
        <v>277</v>
      </c>
      <c r="D18" s="103">
        <f>+SUM(E18,+I18)</f>
        <v>16157</v>
      </c>
      <c r="E18" s="103">
        <f>+SUM(G18,+H18)</f>
        <v>1238</v>
      </c>
      <c r="F18" s="104">
        <f>IF(D18&gt;0,E18/D18*100,"-")</f>
        <v>7.6623135483072353</v>
      </c>
      <c r="G18" s="103">
        <v>1238</v>
      </c>
      <c r="H18" s="103">
        <v>0</v>
      </c>
      <c r="I18" s="103">
        <f>+SUM(K18,+M18,+O18)</f>
        <v>14919</v>
      </c>
      <c r="J18" s="104">
        <f>IF(D18&gt;0,I18/D18*100,"-")</f>
        <v>92.337686451692775</v>
      </c>
      <c r="K18" s="103">
        <v>13647</v>
      </c>
      <c r="L18" s="104">
        <f>IF(D18&gt;0,K18/D18*100,"-")</f>
        <v>84.464937797858511</v>
      </c>
      <c r="M18" s="103">
        <v>0</v>
      </c>
      <c r="N18" s="104">
        <f>IF(D18&gt;0,M18/D18*100,"-")</f>
        <v>0</v>
      </c>
      <c r="O18" s="103">
        <v>1272</v>
      </c>
      <c r="P18" s="103">
        <v>1268</v>
      </c>
      <c r="Q18" s="104">
        <f>IF(D18&gt;0,O18/D18*100,"-")</f>
        <v>7.8727486538342513</v>
      </c>
      <c r="R18" s="103">
        <v>153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13</v>
      </c>
      <c r="B19" s="102" t="s">
        <v>278</v>
      </c>
      <c r="C19" s="101" t="s">
        <v>279</v>
      </c>
      <c r="D19" s="103">
        <f>+SUM(E19,+I19)</f>
        <v>17428</v>
      </c>
      <c r="E19" s="103">
        <f>+SUM(G19,+H19)</f>
        <v>714</v>
      </c>
      <c r="F19" s="104">
        <f>IF(D19&gt;0,E19/D19*100,"-")</f>
        <v>4.0968556346109706</v>
      </c>
      <c r="G19" s="103">
        <v>714</v>
      </c>
      <c r="H19" s="103">
        <v>0</v>
      </c>
      <c r="I19" s="103">
        <f>+SUM(K19,+M19,+O19)</f>
        <v>16714</v>
      </c>
      <c r="J19" s="104">
        <f>IF(D19&gt;0,I19/D19*100,"-")</f>
        <v>95.903144365389025</v>
      </c>
      <c r="K19" s="103">
        <v>13366</v>
      </c>
      <c r="L19" s="104">
        <f>IF(D19&gt;0,K19/D19*100,"-")</f>
        <v>76.692678448473714</v>
      </c>
      <c r="M19" s="103">
        <v>107</v>
      </c>
      <c r="N19" s="104">
        <f>IF(D19&gt;0,M19/D19*100,"-")</f>
        <v>0.61395455588707826</v>
      </c>
      <c r="O19" s="103">
        <v>3241</v>
      </c>
      <c r="P19" s="103">
        <v>2945</v>
      </c>
      <c r="Q19" s="104">
        <f>IF(D19&gt;0,O19/D19*100,"-")</f>
        <v>18.596511361028231</v>
      </c>
      <c r="R19" s="103">
        <v>232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13</v>
      </c>
      <c r="B20" s="102" t="s">
        <v>280</v>
      </c>
      <c r="C20" s="101" t="s">
        <v>281</v>
      </c>
      <c r="D20" s="103">
        <f>+SUM(E20,+I20)</f>
        <v>9575</v>
      </c>
      <c r="E20" s="103">
        <f>+SUM(G20,+H20)</f>
        <v>311</v>
      </c>
      <c r="F20" s="104">
        <f>IF(D20&gt;0,E20/D20*100,"-")</f>
        <v>3.2480417754569189</v>
      </c>
      <c r="G20" s="103">
        <v>311</v>
      </c>
      <c r="H20" s="103">
        <v>0</v>
      </c>
      <c r="I20" s="103">
        <f>+SUM(K20,+M20,+O20)</f>
        <v>9264</v>
      </c>
      <c r="J20" s="104">
        <f>IF(D20&gt;0,I20/D20*100,"-")</f>
        <v>96.751958224543074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9264</v>
      </c>
      <c r="P20" s="103">
        <v>9009</v>
      </c>
      <c r="Q20" s="104">
        <f>IF(D20&gt;0,O20/D20*100,"-")</f>
        <v>96.751958224543074</v>
      </c>
      <c r="R20" s="103">
        <v>57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13</v>
      </c>
      <c r="B21" s="102" t="s">
        <v>282</v>
      </c>
      <c r="C21" s="101" t="s">
        <v>283</v>
      </c>
      <c r="D21" s="103">
        <f>+SUM(E21,+I21)</f>
        <v>25706</v>
      </c>
      <c r="E21" s="103">
        <f>+SUM(G21,+H21)</f>
        <v>5896</v>
      </c>
      <c r="F21" s="104">
        <f>IF(D21&gt;0,E21/D21*100,"-")</f>
        <v>22.93627946782852</v>
      </c>
      <c r="G21" s="103">
        <v>5896</v>
      </c>
      <c r="H21" s="103">
        <v>0</v>
      </c>
      <c r="I21" s="103">
        <f>+SUM(K21,+M21,+O21)</f>
        <v>19810</v>
      </c>
      <c r="J21" s="104">
        <f>IF(D21&gt;0,I21/D21*100,"-")</f>
        <v>77.063720532171473</v>
      </c>
      <c r="K21" s="103">
        <v>7117</v>
      </c>
      <c r="L21" s="104">
        <f>IF(D21&gt;0,K21/D21*100,"-")</f>
        <v>27.686143312845253</v>
      </c>
      <c r="M21" s="103">
        <v>0</v>
      </c>
      <c r="N21" s="104">
        <f>IF(D21&gt;0,M21/D21*100,"-")</f>
        <v>0</v>
      </c>
      <c r="O21" s="103">
        <v>12693</v>
      </c>
      <c r="P21" s="103">
        <v>11023</v>
      </c>
      <c r="Q21" s="104">
        <f>IF(D21&gt;0,O21/D21*100,"-")</f>
        <v>49.377577219326227</v>
      </c>
      <c r="R21" s="103">
        <v>171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13</v>
      </c>
      <c r="B22" s="102" t="s">
        <v>284</v>
      </c>
      <c r="C22" s="101" t="s">
        <v>285</v>
      </c>
      <c r="D22" s="103">
        <f>+SUM(E22,+I22)</f>
        <v>5574</v>
      </c>
      <c r="E22" s="103">
        <f>+SUM(G22,+H22)</f>
        <v>560</v>
      </c>
      <c r="F22" s="104">
        <f>IF(D22&gt;0,E22/D22*100,"-")</f>
        <v>10.04664513814137</v>
      </c>
      <c r="G22" s="103">
        <v>560</v>
      </c>
      <c r="H22" s="103">
        <v>0</v>
      </c>
      <c r="I22" s="103">
        <f>+SUM(K22,+M22,+O22)</f>
        <v>5014</v>
      </c>
      <c r="J22" s="104">
        <f>IF(D22&gt;0,I22/D22*100,"-")</f>
        <v>89.953354861858628</v>
      </c>
      <c r="K22" s="103">
        <v>3832</v>
      </c>
      <c r="L22" s="104">
        <f>IF(D22&gt;0,K22/D22*100,"-")</f>
        <v>68.747757445281664</v>
      </c>
      <c r="M22" s="103">
        <v>0</v>
      </c>
      <c r="N22" s="104">
        <f>IF(D22&gt;0,M22/D22*100,"-")</f>
        <v>0</v>
      </c>
      <c r="O22" s="103">
        <v>1182</v>
      </c>
      <c r="P22" s="103">
        <v>1182</v>
      </c>
      <c r="Q22" s="104">
        <f>IF(D22&gt;0,O22/D22*100,"-")</f>
        <v>21.205597416576964</v>
      </c>
      <c r="R22" s="103">
        <v>6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13</v>
      </c>
      <c r="B23" s="102" t="s">
        <v>286</v>
      </c>
      <c r="C23" s="101" t="s">
        <v>287</v>
      </c>
      <c r="D23" s="103">
        <f>+SUM(E23,+I23)</f>
        <v>19852</v>
      </c>
      <c r="E23" s="103">
        <f>+SUM(G23,+H23)</f>
        <v>5673</v>
      </c>
      <c r="F23" s="104">
        <f>IF(D23&gt;0,E23/D23*100,"-")</f>
        <v>28.576465847269795</v>
      </c>
      <c r="G23" s="103">
        <v>5673</v>
      </c>
      <c r="H23" s="103">
        <v>0</v>
      </c>
      <c r="I23" s="103">
        <f>+SUM(K23,+M23,+O23)</f>
        <v>14179</v>
      </c>
      <c r="J23" s="104">
        <f>IF(D23&gt;0,I23/D23*100,"-")</f>
        <v>71.423534152730213</v>
      </c>
      <c r="K23" s="103">
        <v>5565</v>
      </c>
      <c r="L23" s="104">
        <f>IF(D23&gt;0,K23/D23*100,"-")</f>
        <v>28.032440056417489</v>
      </c>
      <c r="M23" s="103">
        <v>0</v>
      </c>
      <c r="N23" s="104">
        <f>IF(D23&gt;0,M23/D23*100,"-")</f>
        <v>0</v>
      </c>
      <c r="O23" s="103">
        <v>8614</v>
      </c>
      <c r="P23" s="103">
        <v>8032</v>
      </c>
      <c r="Q23" s="104">
        <f>IF(D23&gt;0,O23/D23*100,"-")</f>
        <v>43.391094096312713</v>
      </c>
      <c r="R23" s="103">
        <v>144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13</v>
      </c>
      <c r="B24" s="102" t="s">
        <v>288</v>
      </c>
      <c r="C24" s="101" t="s">
        <v>289</v>
      </c>
      <c r="D24" s="103">
        <f>+SUM(E24,+I24)</f>
        <v>6433</v>
      </c>
      <c r="E24" s="103">
        <f>+SUM(G24,+H24)</f>
        <v>2766</v>
      </c>
      <c r="F24" s="104">
        <f>IF(D24&gt;0,E24/D24*100,"-")</f>
        <v>42.997046479092184</v>
      </c>
      <c r="G24" s="103">
        <v>2766</v>
      </c>
      <c r="H24" s="103">
        <v>0</v>
      </c>
      <c r="I24" s="103">
        <f>+SUM(K24,+M24,+O24)</f>
        <v>3667</v>
      </c>
      <c r="J24" s="104">
        <f>IF(D24&gt;0,I24/D24*100,"-")</f>
        <v>57.002953520907816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3667</v>
      </c>
      <c r="P24" s="103">
        <v>3377</v>
      </c>
      <c r="Q24" s="104">
        <f>IF(D24&gt;0,O24/D24*100,"-")</f>
        <v>57.002953520907816</v>
      </c>
      <c r="R24" s="103">
        <v>26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13</v>
      </c>
      <c r="B25" s="102" t="s">
        <v>290</v>
      </c>
      <c r="C25" s="101" t="s">
        <v>291</v>
      </c>
      <c r="D25" s="103">
        <f>+SUM(E25,+I25)</f>
        <v>9697</v>
      </c>
      <c r="E25" s="103">
        <f>+SUM(G25,+H25)</f>
        <v>1471</v>
      </c>
      <c r="F25" s="104">
        <f>IF(D25&gt;0,E25/D25*100,"-")</f>
        <v>15.169640094874703</v>
      </c>
      <c r="G25" s="103">
        <v>1471</v>
      </c>
      <c r="H25" s="103">
        <v>0</v>
      </c>
      <c r="I25" s="103">
        <f>+SUM(K25,+M25,+O25)</f>
        <v>8226</v>
      </c>
      <c r="J25" s="104">
        <f>IF(D25&gt;0,I25/D25*100,"-")</f>
        <v>84.830359905125292</v>
      </c>
      <c r="K25" s="103">
        <v>5885</v>
      </c>
      <c r="L25" s="104">
        <f>IF(D25&gt;0,K25/D25*100,"-")</f>
        <v>60.688872847272357</v>
      </c>
      <c r="M25" s="103">
        <v>0</v>
      </c>
      <c r="N25" s="104">
        <f>IF(D25&gt;0,M25/D25*100,"-")</f>
        <v>0</v>
      </c>
      <c r="O25" s="103">
        <v>2341</v>
      </c>
      <c r="P25" s="103">
        <v>2060</v>
      </c>
      <c r="Q25" s="104">
        <f>IF(D25&gt;0,O25/D25*100,"-")</f>
        <v>24.141487057852945</v>
      </c>
      <c r="R25" s="103">
        <v>73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13</v>
      </c>
      <c r="B26" s="102" t="s">
        <v>292</v>
      </c>
      <c r="C26" s="101" t="s">
        <v>293</v>
      </c>
      <c r="D26" s="103">
        <f>+SUM(E26,+I26)</f>
        <v>22889</v>
      </c>
      <c r="E26" s="103">
        <f>+SUM(G26,+H26)</f>
        <v>9021</v>
      </c>
      <c r="F26" s="104">
        <f>IF(D26&gt;0,E26/D26*100,"-")</f>
        <v>39.411944602210667</v>
      </c>
      <c r="G26" s="103">
        <v>9021</v>
      </c>
      <c r="H26" s="103">
        <v>0</v>
      </c>
      <c r="I26" s="103">
        <f>+SUM(K26,+M26,+O26)</f>
        <v>13868</v>
      </c>
      <c r="J26" s="104">
        <f>IF(D26&gt;0,I26/D26*100,"-")</f>
        <v>60.588055397789333</v>
      </c>
      <c r="K26" s="103">
        <v>2454</v>
      </c>
      <c r="L26" s="104">
        <f>IF(D26&gt;0,K26/D26*100,"-")</f>
        <v>10.721307178120494</v>
      </c>
      <c r="M26" s="103">
        <v>0</v>
      </c>
      <c r="N26" s="104">
        <f>IF(D26&gt;0,M26/D26*100,"-")</f>
        <v>0</v>
      </c>
      <c r="O26" s="103">
        <v>11414</v>
      </c>
      <c r="P26" s="103">
        <v>10638</v>
      </c>
      <c r="Q26" s="104">
        <f>IF(D26&gt;0,O26/D26*100,"-")</f>
        <v>49.866748219668835</v>
      </c>
      <c r="R26" s="103">
        <v>151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13</v>
      </c>
      <c r="B27" s="102" t="s">
        <v>294</v>
      </c>
      <c r="C27" s="101" t="s">
        <v>295</v>
      </c>
      <c r="D27" s="103">
        <f>+SUM(E27,+I27)</f>
        <v>8732</v>
      </c>
      <c r="E27" s="103">
        <f>+SUM(G27,+H27)</f>
        <v>3733</v>
      </c>
      <c r="F27" s="104">
        <f>IF(D27&gt;0,E27/D27*100,"-")</f>
        <v>42.750801649106734</v>
      </c>
      <c r="G27" s="103">
        <v>3713</v>
      </c>
      <c r="H27" s="103">
        <v>20</v>
      </c>
      <c r="I27" s="103">
        <f>+SUM(K27,+M27,+O27)</f>
        <v>4999</v>
      </c>
      <c r="J27" s="104">
        <f>IF(D27&gt;0,I27/D27*100,"-")</f>
        <v>57.249198350893273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4999</v>
      </c>
      <c r="P27" s="103">
        <v>3452</v>
      </c>
      <c r="Q27" s="104">
        <f>IF(D27&gt;0,O27/D27*100,"-")</f>
        <v>57.249198350893273</v>
      </c>
      <c r="R27" s="103">
        <v>48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7">
    <sortCondition ref="A8:A27"/>
    <sortCondition ref="B8:B27"/>
    <sortCondition ref="C8:C2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佐賀県</v>
      </c>
      <c r="B7" s="107" t="str">
        <f>水洗化人口等!B7</f>
        <v>41000</v>
      </c>
      <c r="C7" s="106" t="s">
        <v>200</v>
      </c>
      <c r="D7" s="108">
        <f>SUM(E7,+H7,+K7)</f>
        <v>376076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36549</v>
      </c>
      <c r="I7" s="108">
        <f>SUM(I$8:I$207)</f>
        <v>10553</v>
      </c>
      <c r="J7" s="108">
        <f>SUM(J$8:J$207)</f>
        <v>25996</v>
      </c>
      <c r="K7" s="108">
        <f>SUM(L7:M7)</f>
        <v>339527</v>
      </c>
      <c r="L7" s="108">
        <f>SUM(L$8:L$207)</f>
        <v>197764</v>
      </c>
      <c r="M7" s="108">
        <f>SUM(M$8:M$207)</f>
        <v>141763</v>
      </c>
      <c r="N7" s="108">
        <f>SUM(O7,+V7,+AC7)</f>
        <v>376502</v>
      </c>
      <c r="O7" s="108">
        <f>SUM(P7:U7)</f>
        <v>208317</v>
      </c>
      <c r="P7" s="108">
        <f t="shared" ref="P7:U7" si="0">SUM(P$8:P$207)</f>
        <v>208317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167759</v>
      </c>
      <c r="W7" s="108">
        <f t="shared" ref="W7:AB7" si="1">SUM(W$8:W$207)</f>
        <v>164460</v>
      </c>
      <c r="X7" s="108">
        <f t="shared" si="1"/>
        <v>3299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426</v>
      </c>
      <c r="AD7" s="108">
        <f>SUM(AD$8:AD$207)</f>
        <v>426</v>
      </c>
      <c r="AE7" s="108">
        <f>SUM(AE$8:AE$207)</f>
        <v>0</v>
      </c>
      <c r="AF7" s="108">
        <f>SUM(AG7:AI7)</f>
        <v>6927</v>
      </c>
      <c r="AG7" s="108">
        <f>SUM(AG$8:AG$207)</f>
        <v>6927</v>
      </c>
      <c r="AH7" s="108">
        <f>SUM(AH$8:AH$207)</f>
        <v>0</v>
      </c>
      <c r="AI7" s="108">
        <f>SUM(AI$8:AI$207)</f>
        <v>0</v>
      </c>
      <c r="AJ7" s="108">
        <f>SUM(AK7:AS7)</f>
        <v>15210</v>
      </c>
      <c r="AK7" s="108">
        <f t="shared" ref="AK7:AS7" si="2">SUM(AK$8:AK$207)</f>
        <v>5980</v>
      </c>
      <c r="AL7" s="108">
        <f t="shared" si="2"/>
        <v>2303</v>
      </c>
      <c r="AM7" s="108">
        <f t="shared" si="2"/>
        <v>3554</v>
      </c>
      <c r="AN7" s="108">
        <f t="shared" si="2"/>
        <v>1476</v>
      </c>
      <c r="AO7" s="108">
        <f t="shared" si="2"/>
        <v>448</v>
      </c>
      <c r="AP7" s="108">
        <f t="shared" si="2"/>
        <v>1015</v>
      </c>
      <c r="AQ7" s="108">
        <f t="shared" si="2"/>
        <v>424</v>
      </c>
      <c r="AR7" s="108">
        <f t="shared" si="2"/>
        <v>0</v>
      </c>
      <c r="AS7" s="108">
        <f t="shared" si="2"/>
        <v>10</v>
      </c>
      <c r="AT7" s="108">
        <f>SUM(AU7:AY7)</f>
        <v>2</v>
      </c>
      <c r="AU7" s="108">
        <f>SUM(AU$8:AU$207)</f>
        <v>0</v>
      </c>
      <c r="AV7" s="108">
        <f>SUM(AV$8:AV$207)</f>
        <v>0</v>
      </c>
      <c r="AW7" s="108">
        <f>SUM(AW$8:AW$207)</f>
        <v>2</v>
      </c>
      <c r="AX7" s="108">
        <f>SUM(AX$8:AX$207)</f>
        <v>0</v>
      </c>
      <c r="AY7" s="108">
        <f>SUM(AY$8:AY$207)</f>
        <v>0</v>
      </c>
      <c r="AZ7" s="108">
        <f>SUM(BA7:BC7)</f>
        <v>1094</v>
      </c>
      <c r="BA7" s="108">
        <f>SUM(BA$8:BA$207)</f>
        <v>726</v>
      </c>
      <c r="BB7" s="108">
        <f>SUM(BB$8:BB$207)</f>
        <v>368</v>
      </c>
      <c r="BC7" s="108">
        <f>SUM(BC$8:BC$207)</f>
        <v>0</v>
      </c>
    </row>
    <row r="8" spans="1:55" s="105" customFormat="1" ht="13.5" customHeight="1">
      <c r="A8" s="115" t="s">
        <v>13</v>
      </c>
      <c r="B8" s="113" t="s">
        <v>254</v>
      </c>
      <c r="C8" s="101" t="s">
        <v>255</v>
      </c>
      <c r="D8" s="103">
        <f>SUM(E8,+H8,+K8)</f>
        <v>49220</v>
      </c>
      <c r="E8" s="103">
        <f>SUM(F8:G8)</f>
        <v>0</v>
      </c>
      <c r="F8" s="103">
        <v>0</v>
      </c>
      <c r="G8" s="103">
        <v>0</v>
      </c>
      <c r="H8" s="103">
        <f>SUM(I8:J8)</f>
        <v>11304</v>
      </c>
      <c r="I8" s="103">
        <v>170</v>
      </c>
      <c r="J8" s="103">
        <v>11134</v>
      </c>
      <c r="K8" s="103">
        <f>SUM(L8:M8)</f>
        <v>37916</v>
      </c>
      <c r="L8" s="103">
        <v>23310</v>
      </c>
      <c r="M8" s="103">
        <v>14606</v>
      </c>
      <c r="N8" s="103">
        <f>SUM(O8,+V8,+AC8)</f>
        <v>49220</v>
      </c>
      <c r="O8" s="103">
        <f>SUM(P8:U8)</f>
        <v>23480</v>
      </c>
      <c r="P8" s="103">
        <v>23480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25740</v>
      </c>
      <c r="W8" s="103">
        <v>25573</v>
      </c>
      <c r="X8" s="103">
        <v>167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1111</v>
      </c>
      <c r="AG8" s="103">
        <v>1111</v>
      </c>
      <c r="AH8" s="103">
        <v>0</v>
      </c>
      <c r="AI8" s="103">
        <v>0</v>
      </c>
      <c r="AJ8" s="103">
        <f>SUM(AK8:AS8)</f>
        <v>1962</v>
      </c>
      <c r="AK8" s="103">
        <v>793</v>
      </c>
      <c r="AL8" s="103">
        <v>58</v>
      </c>
      <c r="AM8" s="103">
        <v>921</v>
      </c>
      <c r="AN8" s="103">
        <v>160</v>
      </c>
      <c r="AO8" s="103">
        <v>0</v>
      </c>
      <c r="AP8" s="103">
        <v>30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197</v>
      </c>
      <c r="BA8" s="103">
        <v>30</v>
      </c>
      <c r="BB8" s="103">
        <v>167</v>
      </c>
      <c r="BC8" s="103">
        <v>0</v>
      </c>
    </row>
    <row r="9" spans="1:55" s="105" customFormat="1" ht="13.5" customHeight="1">
      <c r="A9" s="115" t="s">
        <v>13</v>
      </c>
      <c r="B9" s="113" t="s">
        <v>258</v>
      </c>
      <c r="C9" s="101" t="s">
        <v>259</v>
      </c>
      <c r="D9" s="103">
        <f>SUM(E9,+H9,+K9)</f>
        <v>37770</v>
      </c>
      <c r="E9" s="103">
        <f>SUM(F9:G9)</f>
        <v>0</v>
      </c>
      <c r="F9" s="103">
        <v>0</v>
      </c>
      <c r="G9" s="103">
        <v>0</v>
      </c>
      <c r="H9" s="103">
        <f>SUM(I9:J9)</f>
        <v>8655</v>
      </c>
      <c r="I9" s="103">
        <v>30</v>
      </c>
      <c r="J9" s="103">
        <v>8625</v>
      </c>
      <c r="K9" s="103">
        <f>SUM(L9:M9)</f>
        <v>29115</v>
      </c>
      <c r="L9" s="103">
        <v>17342</v>
      </c>
      <c r="M9" s="103">
        <v>11773</v>
      </c>
      <c r="N9" s="103">
        <f>SUM(O9,+V9,+AC9)</f>
        <v>37996</v>
      </c>
      <c r="O9" s="103">
        <f>SUM(P9:U9)</f>
        <v>17372</v>
      </c>
      <c r="P9" s="103">
        <v>17372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20398</v>
      </c>
      <c r="W9" s="103">
        <v>20398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226</v>
      </c>
      <c r="AD9" s="103">
        <v>226</v>
      </c>
      <c r="AE9" s="103">
        <v>0</v>
      </c>
      <c r="AF9" s="103">
        <f>SUM(AG9:AI9)</f>
        <v>262</v>
      </c>
      <c r="AG9" s="103">
        <v>262</v>
      </c>
      <c r="AH9" s="103">
        <v>0</v>
      </c>
      <c r="AI9" s="103">
        <v>0</v>
      </c>
      <c r="AJ9" s="103">
        <f>SUM(AK9:AS9)</f>
        <v>1457</v>
      </c>
      <c r="AK9" s="103">
        <v>660</v>
      </c>
      <c r="AL9" s="103">
        <v>535</v>
      </c>
      <c r="AM9" s="103">
        <v>188</v>
      </c>
      <c r="AN9" s="103">
        <v>0</v>
      </c>
      <c r="AO9" s="103">
        <v>0</v>
      </c>
      <c r="AP9" s="103">
        <v>0</v>
      </c>
      <c r="AQ9" s="103">
        <v>64</v>
      </c>
      <c r="AR9" s="103">
        <v>0</v>
      </c>
      <c r="AS9" s="103">
        <v>10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74</v>
      </c>
      <c r="BA9" s="103">
        <v>74</v>
      </c>
      <c r="BB9" s="103">
        <v>0</v>
      </c>
      <c r="BC9" s="103">
        <v>0</v>
      </c>
    </row>
    <row r="10" spans="1:55" s="105" customFormat="1" ht="13.5" customHeight="1">
      <c r="A10" s="115" t="s">
        <v>13</v>
      </c>
      <c r="B10" s="113" t="s">
        <v>260</v>
      </c>
      <c r="C10" s="101" t="s">
        <v>261</v>
      </c>
      <c r="D10" s="103">
        <f>SUM(E10,+H10,+K10)</f>
        <v>5143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5143</v>
      </c>
      <c r="L10" s="103">
        <v>3224</v>
      </c>
      <c r="M10" s="103">
        <v>1919</v>
      </c>
      <c r="N10" s="103">
        <f>SUM(O10,+V10,+AC10)</f>
        <v>5143</v>
      </c>
      <c r="O10" s="103">
        <f>SUM(P10:U10)</f>
        <v>3224</v>
      </c>
      <c r="P10" s="103">
        <v>3224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1919</v>
      </c>
      <c r="W10" s="103">
        <v>1858</v>
      </c>
      <c r="X10" s="103">
        <v>61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992</v>
      </c>
      <c r="AG10" s="103">
        <v>992</v>
      </c>
      <c r="AH10" s="103">
        <v>0</v>
      </c>
      <c r="AI10" s="103">
        <v>0</v>
      </c>
      <c r="AJ10" s="103">
        <f>SUM(AK10:AS10)</f>
        <v>992</v>
      </c>
      <c r="AK10" s="103">
        <v>0</v>
      </c>
      <c r="AL10" s="103">
        <v>0</v>
      </c>
      <c r="AM10" s="103">
        <v>1</v>
      </c>
      <c r="AN10" s="103">
        <v>6</v>
      </c>
      <c r="AO10" s="103">
        <v>0</v>
      </c>
      <c r="AP10" s="103">
        <v>985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2</v>
      </c>
      <c r="BA10" s="103">
        <v>1</v>
      </c>
      <c r="BB10" s="103">
        <v>1</v>
      </c>
      <c r="BC10" s="103">
        <v>0</v>
      </c>
    </row>
    <row r="11" spans="1:55" s="105" customFormat="1" ht="13.5" customHeight="1">
      <c r="A11" s="115" t="s">
        <v>13</v>
      </c>
      <c r="B11" s="113" t="s">
        <v>262</v>
      </c>
      <c r="C11" s="101" t="s">
        <v>263</v>
      </c>
      <c r="D11" s="103">
        <f>SUM(E11,+H11,+K11)</f>
        <v>16670</v>
      </c>
      <c r="E11" s="103">
        <f>SUM(F11:G11)</f>
        <v>0</v>
      </c>
      <c r="F11" s="103">
        <v>0</v>
      </c>
      <c r="G11" s="103">
        <v>0</v>
      </c>
      <c r="H11" s="103">
        <f>SUM(I11:J11)</f>
        <v>38</v>
      </c>
      <c r="I11" s="103">
        <v>0</v>
      </c>
      <c r="J11" s="103">
        <v>38</v>
      </c>
      <c r="K11" s="103">
        <f>SUM(L11:M11)</f>
        <v>16632</v>
      </c>
      <c r="L11" s="103">
        <v>11854</v>
      </c>
      <c r="M11" s="103">
        <v>4778</v>
      </c>
      <c r="N11" s="103">
        <f>SUM(O11,+V11,+AC11)</f>
        <v>16670</v>
      </c>
      <c r="O11" s="103">
        <f>SUM(P11:U11)</f>
        <v>11854</v>
      </c>
      <c r="P11" s="103">
        <v>11854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4816</v>
      </c>
      <c r="W11" s="103">
        <v>4778</v>
      </c>
      <c r="X11" s="103">
        <v>38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66</v>
      </c>
      <c r="AG11" s="103">
        <v>66</v>
      </c>
      <c r="AH11" s="103">
        <v>0</v>
      </c>
      <c r="AI11" s="103">
        <v>0</v>
      </c>
      <c r="AJ11" s="103">
        <f>SUM(AK11:AS11)</f>
        <v>1069</v>
      </c>
      <c r="AK11" s="103">
        <v>1003</v>
      </c>
      <c r="AL11" s="103">
        <v>0</v>
      </c>
      <c r="AM11" s="103">
        <v>41</v>
      </c>
      <c r="AN11" s="103">
        <v>0</v>
      </c>
      <c r="AO11" s="103">
        <v>0</v>
      </c>
      <c r="AP11" s="103">
        <v>0</v>
      </c>
      <c r="AQ11" s="103">
        <v>25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63</v>
      </c>
      <c r="BA11" s="103">
        <v>25</v>
      </c>
      <c r="BB11" s="103">
        <v>38</v>
      </c>
      <c r="BC11" s="103">
        <v>0</v>
      </c>
    </row>
    <row r="12" spans="1:55" s="105" customFormat="1" ht="13.5" customHeight="1">
      <c r="A12" s="115" t="s">
        <v>13</v>
      </c>
      <c r="B12" s="113" t="s">
        <v>264</v>
      </c>
      <c r="C12" s="101" t="s">
        <v>265</v>
      </c>
      <c r="D12" s="103">
        <f>SUM(E12,+H12,+K12)</f>
        <v>35672</v>
      </c>
      <c r="E12" s="103">
        <f>SUM(F12:G12)</f>
        <v>0</v>
      </c>
      <c r="F12" s="103">
        <v>0</v>
      </c>
      <c r="G12" s="103">
        <v>0</v>
      </c>
      <c r="H12" s="103">
        <f>SUM(I12:J12)</f>
        <v>84</v>
      </c>
      <c r="I12" s="103">
        <v>0</v>
      </c>
      <c r="J12" s="103">
        <v>84</v>
      </c>
      <c r="K12" s="103">
        <f>SUM(L12:M12)</f>
        <v>35588</v>
      </c>
      <c r="L12" s="103">
        <v>28640</v>
      </c>
      <c r="M12" s="103">
        <v>6948</v>
      </c>
      <c r="N12" s="103">
        <f>SUM(O12,+V12,+AC12)</f>
        <v>35747</v>
      </c>
      <c r="O12" s="103">
        <f>SUM(P12:U12)</f>
        <v>28640</v>
      </c>
      <c r="P12" s="103">
        <v>28640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7032</v>
      </c>
      <c r="W12" s="103">
        <v>6948</v>
      </c>
      <c r="X12" s="103">
        <v>84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75</v>
      </c>
      <c r="AD12" s="103">
        <v>75</v>
      </c>
      <c r="AE12" s="103">
        <v>0</v>
      </c>
      <c r="AF12" s="103">
        <f>SUM(AG12:AI12)</f>
        <v>152</v>
      </c>
      <c r="AG12" s="103">
        <v>152</v>
      </c>
      <c r="AH12" s="103">
        <v>0</v>
      </c>
      <c r="AI12" s="103">
        <v>0</v>
      </c>
      <c r="AJ12" s="103">
        <f>SUM(AK12:AS12)</f>
        <v>1413</v>
      </c>
      <c r="AK12" s="103">
        <v>1261</v>
      </c>
      <c r="AL12" s="103">
        <v>0</v>
      </c>
      <c r="AM12" s="103">
        <v>152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13</v>
      </c>
      <c r="B13" s="113" t="s">
        <v>266</v>
      </c>
      <c r="C13" s="101" t="s">
        <v>267</v>
      </c>
      <c r="D13" s="103">
        <f>SUM(E13,+H13,+K13)</f>
        <v>49117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49117</v>
      </c>
      <c r="L13" s="103">
        <v>24230</v>
      </c>
      <c r="M13" s="103">
        <v>24887</v>
      </c>
      <c r="N13" s="103">
        <f>SUM(O13,+V13,+AC13)</f>
        <v>49117</v>
      </c>
      <c r="O13" s="103">
        <f>SUM(P13:U13)</f>
        <v>24230</v>
      </c>
      <c r="P13" s="103">
        <v>24230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24887</v>
      </c>
      <c r="W13" s="103">
        <v>24887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1715</v>
      </c>
      <c r="AG13" s="103">
        <v>1715</v>
      </c>
      <c r="AH13" s="103">
        <v>0</v>
      </c>
      <c r="AI13" s="103">
        <v>0</v>
      </c>
      <c r="AJ13" s="103">
        <f>SUM(AK13:AS13)</f>
        <v>1715</v>
      </c>
      <c r="AK13" s="103">
        <v>0</v>
      </c>
      <c r="AL13" s="103">
        <v>0</v>
      </c>
      <c r="AM13" s="103">
        <v>1485</v>
      </c>
      <c r="AN13" s="103">
        <v>230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13</v>
      </c>
      <c r="B14" s="113" t="s">
        <v>268</v>
      </c>
      <c r="C14" s="101" t="s">
        <v>269</v>
      </c>
      <c r="D14" s="103">
        <f>SUM(E14,+H14,+K14)</f>
        <v>23532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23532</v>
      </c>
      <c r="L14" s="103">
        <v>16860</v>
      </c>
      <c r="M14" s="103">
        <v>6672</v>
      </c>
      <c r="N14" s="103">
        <f>SUM(O14,+V14,+AC14)</f>
        <v>23532</v>
      </c>
      <c r="O14" s="103">
        <f>SUM(P14:U14)</f>
        <v>16860</v>
      </c>
      <c r="P14" s="103">
        <v>16860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6672</v>
      </c>
      <c r="W14" s="103">
        <v>6672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824</v>
      </c>
      <c r="AG14" s="103">
        <v>824</v>
      </c>
      <c r="AH14" s="103">
        <v>0</v>
      </c>
      <c r="AI14" s="103">
        <v>0</v>
      </c>
      <c r="AJ14" s="103">
        <f>SUM(AK14:AS14)</f>
        <v>824</v>
      </c>
      <c r="AK14" s="103">
        <v>0</v>
      </c>
      <c r="AL14" s="103">
        <v>0</v>
      </c>
      <c r="AM14" s="103">
        <v>265</v>
      </c>
      <c r="AN14" s="103">
        <v>559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13</v>
      </c>
      <c r="B15" s="113" t="s">
        <v>270</v>
      </c>
      <c r="C15" s="101" t="s">
        <v>271</v>
      </c>
      <c r="D15" s="103">
        <f>SUM(E15,+H15,+K15)</f>
        <v>27099</v>
      </c>
      <c r="E15" s="103">
        <f>SUM(F15:G15)</f>
        <v>0</v>
      </c>
      <c r="F15" s="103">
        <v>0</v>
      </c>
      <c r="G15" s="103">
        <v>0</v>
      </c>
      <c r="H15" s="103">
        <f>SUM(I15:J15)</f>
        <v>97</v>
      </c>
      <c r="I15" s="103">
        <v>0</v>
      </c>
      <c r="J15" s="103">
        <v>97</v>
      </c>
      <c r="K15" s="103">
        <f>SUM(L15:M15)</f>
        <v>27002</v>
      </c>
      <c r="L15" s="103">
        <v>14286</v>
      </c>
      <c r="M15" s="103">
        <v>12716</v>
      </c>
      <c r="N15" s="103">
        <f>SUM(O15,+V15,+AC15)</f>
        <v>27139</v>
      </c>
      <c r="O15" s="103">
        <f>SUM(P15:U15)</f>
        <v>14286</v>
      </c>
      <c r="P15" s="103">
        <v>14286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12813</v>
      </c>
      <c r="W15" s="103">
        <v>12716</v>
      </c>
      <c r="X15" s="103">
        <v>97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40</v>
      </c>
      <c r="AD15" s="103">
        <v>40</v>
      </c>
      <c r="AE15" s="103">
        <v>0</v>
      </c>
      <c r="AF15" s="103">
        <f>SUM(AG15:AI15)</f>
        <v>108</v>
      </c>
      <c r="AG15" s="103">
        <v>108</v>
      </c>
      <c r="AH15" s="103">
        <v>0</v>
      </c>
      <c r="AI15" s="103">
        <v>0</v>
      </c>
      <c r="AJ15" s="103">
        <f>SUM(AK15:AS15)</f>
        <v>1736</v>
      </c>
      <c r="AK15" s="103">
        <v>1628</v>
      </c>
      <c r="AL15" s="103">
        <v>0</v>
      </c>
      <c r="AM15" s="103">
        <v>67</v>
      </c>
      <c r="AN15" s="103">
        <v>0</v>
      </c>
      <c r="AO15" s="103">
        <v>0</v>
      </c>
      <c r="AP15" s="103">
        <v>0</v>
      </c>
      <c r="AQ15" s="103">
        <v>41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138</v>
      </c>
      <c r="BA15" s="103">
        <v>41</v>
      </c>
      <c r="BB15" s="103">
        <v>97</v>
      </c>
      <c r="BC15" s="103">
        <v>0</v>
      </c>
    </row>
    <row r="16" spans="1:55" s="105" customFormat="1" ht="13.5" customHeight="1">
      <c r="A16" s="115" t="s">
        <v>13</v>
      </c>
      <c r="B16" s="113" t="s">
        <v>272</v>
      </c>
      <c r="C16" s="101" t="s">
        <v>273</v>
      </c>
      <c r="D16" s="103">
        <f>SUM(E16,+H16,+K16)</f>
        <v>21050</v>
      </c>
      <c r="E16" s="103">
        <f>SUM(F16:G16)</f>
        <v>0</v>
      </c>
      <c r="F16" s="103">
        <v>0</v>
      </c>
      <c r="G16" s="103">
        <v>0</v>
      </c>
      <c r="H16" s="103">
        <f>SUM(I16:J16)</f>
        <v>13519</v>
      </c>
      <c r="I16" s="103">
        <v>10353</v>
      </c>
      <c r="J16" s="103">
        <v>3166</v>
      </c>
      <c r="K16" s="103">
        <f>SUM(L16:M16)</f>
        <v>7531</v>
      </c>
      <c r="L16" s="103">
        <v>0</v>
      </c>
      <c r="M16" s="103">
        <v>7531</v>
      </c>
      <c r="N16" s="103">
        <f>SUM(O16,+V16,+AC16)</f>
        <v>21115</v>
      </c>
      <c r="O16" s="103">
        <f>SUM(P16:U16)</f>
        <v>10353</v>
      </c>
      <c r="P16" s="103">
        <v>10353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10697</v>
      </c>
      <c r="W16" s="103">
        <v>10697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65</v>
      </c>
      <c r="AD16" s="103">
        <v>65</v>
      </c>
      <c r="AE16" s="103">
        <v>0</v>
      </c>
      <c r="AF16" s="103">
        <f>SUM(AG16:AI16)</f>
        <v>201</v>
      </c>
      <c r="AG16" s="103">
        <v>201</v>
      </c>
      <c r="AH16" s="103">
        <v>0</v>
      </c>
      <c r="AI16" s="103">
        <v>0</v>
      </c>
      <c r="AJ16" s="103">
        <f>SUM(AK16:AS16)</f>
        <v>234</v>
      </c>
      <c r="AK16" s="103">
        <v>0</v>
      </c>
      <c r="AL16" s="103">
        <v>33</v>
      </c>
      <c r="AM16" s="103">
        <v>201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33</v>
      </c>
      <c r="BA16" s="103">
        <v>33</v>
      </c>
      <c r="BB16" s="103">
        <v>0</v>
      </c>
      <c r="BC16" s="103">
        <v>0</v>
      </c>
    </row>
    <row r="17" spans="1:55" s="105" customFormat="1" ht="13.5" customHeight="1">
      <c r="A17" s="115" t="s">
        <v>13</v>
      </c>
      <c r="B17" s="113" t="s">
        <v>274</v>
      </c>
      <c r="C17" s="101" t="s">
        <v>275</v>
      </c>
      <c r="D17" s="103">
        <f>SUM(E17,+H17,+K17)</f>
        <v>19699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19699</v>
      </c>
      <c r="L17" s="103">
        <v>7312</v>
      </c>
      <c r="M17" s="103">
        <v>12387</v>
      </c>
      <c r="N17" s="103">
        <f>SUM(O17,+V17,+AC17)</f>
        <v>19699</v>
      </c>
      <c r="O17" s="103">
        <f>SUM(P17:U17)</f>
        <v>7312</v>
      </c>
      <c r="P17" s="103">
        <v>7312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12387</v>
      </c>
      <c r="W17" s="103">
        <v>12387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157</v>
      </c>
      <c r="AG17" s="103">
        <v>157</v>
      </c>
      <c r="AH17" s="103">
        <v>0</v>
      </c>
      <c r="AI17" s="103">
        <v>0</v>
      </c>
      <c r="AJ17" s="103">
        <f>SUM(AK17:AS17)</f>
        <v>773</v>
      </c>
      <c r="AK17" s="103">
        <v>0</v>
      </c>
      <c r="AL17" s="103">
        <v>616</v>
      </c>
      <c r="AM17" s="103">
        <v>8</v>
      </c>
      <c r="AN17" s="103">
        <v>40</v>
      </c>
      <c r="AO17" s="103">
        <v>0</v>
      </c>
      <c r="AP17" s="103">
        <v>0</v>
      </c>
      <c r="AQ17" s="103">
        <v>109</v>
      </c>
      <c r="AR17" s="103">
        <v>0</v>
      </c>
      <c r="AS17" s="103">
        <v>0</v>
      </c>
      <c r="AT17" s="103">
        <f>SUM(AU17:AY17)</f>
        <v>1</v>
      </c>
      <c r="AU17" s="103">
        <v>0</v>
      </c>
      <c r="AV17" s="103">
        <v>0</v>
      </c>
      <c r="AW17" s="103">
        <v>1</v>
      </c>
      <c r="AX17" s="103">
        <v>0</v>
      </c>
      <c r="AY17" s="103">
        <v>0</v>
      </c>
      <c r="AZ17" s="103">
        <f>SUM(BA17:BC17)</f>
        <v>109</v>
      </c>
      <c r="BA17" s="103">
        <v>109</v>
      </c>
      <c r="BB17" s="103">
        <v>0</v>
      </c>
      <c r="BC17" s="103">
        <v>0</v>
      </c>
    </row>
    <row r="18" spans="1:55" s="105" customFormat="1" ht="13.5" customHeight="1">
      <c r="A18" s="115" t="s">
        <v>13</v>
      </c>
      <c r="B18" s="113" t="s">
        <v>276</v>
      </c>
      <c r="C18" s="101" t="s">
        <v>277</v>
      </c>
      <c r="D18" s="103">
        <f>SUM(E18,+H18,+K18)</f>
        <v>3145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3145</v>
      </c>
      <c r="L18" s="103">
        <v>974</v>
      </c>
      <c r="M18" s="103">
        <v>2171</v>
      </c>
      <c r="N18" s="103">
        <f>SUM(O18,+V18,+AC18)</f>
        <v>3145</v>
      </c>
      <c r="O18" s="103">
        <f>SUM(P18:U18)</f>
        <v>974</v>
      </c>
      <c r="P18" s="103">
        <v>974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2171</v>
      </c>
      <c r="W18" s="103">
        <v>2171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24</v>
      </c>
      <c r="AG18" s="103">
        <v>24</v>
      </c>
      <c r="AH18" s="103">
        <v>0</v>
      </c>
      <c r="AI18" s="103">
        <v>0</v>
      </c>
      <c r="AJ18" s="103">
        <f>SUM(AK18:AS18)</f>
        <v>122</v>
      </c>
      <c r="AK18" s="103">
        <v>0</v>
      </c>
      <c r="AL18" s="103">
        <v>98</v>
      </c>
      <c r="AM18" s="103">
        <v>1</v>
      </c>
      <c r="AN18" s="103">
        <v>6</v>
      </c>
      <c r="AO18" s="103">
        <v>0</v>
      </c>
      <c r="AP18" s="103">
        <v>0</v>
      </c>
      <c r="AQ18" s="103">
        <v>17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17</v>
      </c>
      <c r="BA18" s="103">
        <v>17</v>
      </c>
      <c r="BB18" s="103">
        <v>0</v>
      </c>
      <c r="BC18" s="103">
        <v>0</v>
      </c>
    </row>
    <row r="19" spans="1:55" s="105" customFormat="1" ht="13.5" customHeight="1">
      <c r="A19" s="115" t="s">
        <v>13</v>
      </c>
      <c r="B19" s="113" t="s">
        <v>278</v>
      </c>
      <c r="C19" s="101" t="s">
        <v>279</v>
      </c>
      <c r="D19" s="103">
        <f>SUM(E19,+H19,+K19)</f>
        <v>6252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6252</v>
      </c>
      <c r="L19" s="103">
        <v>2139</v>
      </c>
      <c r="M19" s="103">
        <v>4113</v>
      </c>
      <c r="N19" s="103">
        <f>SUM(O19,+V19,+AC19)</f>
        <v>6252</v>
      </c>
      <c r="O19" s="103">
        <f>SUM(P19:U19)</f>
        <v>2139</v>
      </c>
      <c r="P19" s="103">
        <v>2139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4113</v>
      </c>
      <c r="W19" s="103">
        <v>4113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51</v>
      </c>
      <c r="AG19" s="103">
        <v>51</v>
      </c>
      <c r="AH19" s="103">
        <v>0</v>
      </c>
      <c r="AI19" s="103">
        <v>0</v>
      </c>
      <c r="AJ19" s="103">
        <f>SUM(AK19:AS19)</f>
        <v>247</v>
      </c>
      <c r="AK19" s="103">
        <v>0</v>
      </c>
      <c r="AL19" s="103">
        <v>196</v>
      </c>
      <c r="AM19" s="103">
        <v>3</v>
      </c>
      <c r="AN19" s="103">
        <v>13</v>
      </c>
      <c r="AO19" s="103">
        <v>0</v>
      </c>
      <c r="AP19" s="103">
        <v>0</v>
      </c>
      <c r="AQ19" s="103">
        <v>35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35</v>
      </c>
      <c r="BA19" s="103">
        <v>35</v>
      </c>
      <c r="BB19" s="103">
        <v>0</v>
      </c>
      <c r="BC19" s="103">
        <v>0</v>
      </c>
    </row>
    <row r="20" spans="1:55" s="105" customFormat="1" ht="13.5" customHeight="1">
      <c r="A20" s="115" t="s">
        <v>13</v>
      </c>
      <c r="B20" s="113" t="s">
        <v>280</v>
      </c>
      <c r="C20" s="101" t="s">
        <v>281</v>
      </c>
      <c r="D20" s="103">
        <f>SUM(E20,+H20,+K20)</f>
        <v>6184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6184</v>
      </c>
      <c r="L20" s="103">
        <v>460</v>
      </c>
      <c r="M20" s="103">
        <v>5724</v>
      </c>
      <c r="N20" s="103">
        <f>SUM(O20,+V20,+AC20)</f>
        <v>6184</v>
      </c>
      <c r="O20" s="103">
        <f>SUM(P20:U20)</f>
        <v>460</v>
      </c>
      <c r="P20" s="103">
        <v>460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5724</v>
      </c>
      <c r="W20" s="103">
        <v>5724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50</v>
      </c>
      <c r="AG20" s="103">
        <v>50</v>
      </c>
      <c r="AH20" s="103">
        <v>0</v>
      </c>
      <c r="AI20" s="103">
        <v>0</v>
      </c>
      <c r="AJ20" s="103">
        <f>SUM(AK20:AS20)</f>
        <v>244</v>
      </c>
      <c r="AK20" s="103">
        <v>0</v>
      </c>
      <c r="AL20" s="103">
        <v>194</v>
      </c>
      <c r="AM20" s="103">
        <v>3</v>
      </c>
      <c r="AN20" s="103">
        <v>13</v>
      </c>
      <c r="AO20" s="103">
        <v>0</v>
      </c>
      <c r="AP20" s="103">
        <v>0</v>
      </c>
      <c r="AQ20" s="103">
        <v>34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34</v>
      </c>
      <c r="BA20" s="103">
        <v>34</v>
      </c>
      <c r="BB20" s="103">
        <v>0</v>
      </c>
      <c r="BC20" s="103">
        <v>0</v>
      </c>
    </row>
    <row r="21" spans="1:55" s="105" customFormat="1" ht="13.5" customHeight="1">
      <c r="A21" s="115" t="s">
        <v>13</v>
      </c>
      <c r="B21" s="113" t="s">
        <v>282</v>
      </c>
      <c r="C21" s="101" t="s">
        <v>283</v>
      </c>
      <c r="D21" s="103">
        <f>SUM(E21,+H21,+K21)</f>
        <v>17034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17034</v>
      </c>
      <c r="L21" s="103">
        <v>6292</v>
      </c>
      <c r="M21" s="103">
        <v>10742</v>
      </c>
      <c r="N21" s="103">
        <f>SUM(O21,+V21,+AC21)</f>
        <v>17034</v>
      </c>
      <c r="O21" s="103">
        <f>SUM(P21:U21)</f>
        <v>6292</v>
      </c>
      <c r="P21" s="103">
        <v>6292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10742</v>
      </c>
      <c r="W21" s="103">
        <v>10742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136</v>
      </c>
      <c r="AG21" s="103">
        <v>136</v>
      </c>
      <c r="AH21" s="103">
        <v>0</v>
      </c>
      <c r="AI21" s="103">
        <v>0</v>
      </c>
      <c r="AJ21" s="103">
        <f>SUM(AK21:AS21)</f>
        <v>669</v>
      </c>
      <c r="AK21" s="103">
        <v>0</v>
      </c>
      <c r="AL21" s="103">
        <v>533</v>
      </c>
      <c r="AM21" s="103">
        <v>7</v>
      </c>
      <c r="AN21" s="103">
        <v>35</v>
      </c>
      <c r="AO21" s="103">
        <v>0</v>
      </c>
      <c r="AP21" s="103">
        <v>0</v>
      </c>
      <c r="AQ21" s="103">
        <v>94</v>
      </c>
      <c r="AR21" s="103">
        <v>0</v>
      </c>
      <c r="AS21" s="103">
        <v>0</v>
      </c>
      <c r="AT21" s="103">
        <f>SUM(AU21:AY21)</f>
        <v>1</v>
      </c>
      <c r="AU21" s="103">
        <v>0</v>
      </c>
      <c r="AV21" s="103">
        <v>0</v>
      </c>
      <c r="AW21" s="103">
        <v>1</v>
      </c>
      <c r="AX21" s="103">
        <v>0</v>
      </c>
      <c r="AY21" s="103">
        <v>0</v>
      </c>
      <c r="AZ21" s="103">
        <f>SUM(BA21:BC21)</f>
        <v>94</v>
      </c>
      <c r="BA21" s="103">
        <v>94</v>
      </c>
      <c r="BB21" s="103">
        <v>0</v>
      </c>
      <c r="BC21" s="103">
        <v>0</v>
      </c>
    </row>
    <row r="22" spans="1:55" s="105" customFormat="1" ht="13.5" customHeight="1">
      <c r="A22" s="115" t="s">
        <v>13</v>
      </c>
      <c r="B22" s="113" t="s">
        <v>284</v>
      </c>
      <c r="C22" s="101" t="s">
        <v>285</v>
      </c>
      <c r="D22" s="103">
        <f>SUM(E22,+H22,+K22)</f>
        <v>2816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2816</v>
      </c>
      <c r="L22" s="103">
        <v>1503</v>
      </c>
      <c r="M22" s="103">
        <v>1313</v>
      </c>
      <c r="N22" s="103">
        <f>SUM(O22,+V22,+AC22)</f>
        <v>2816</v>
      </c>
      <c r="O22" s="103">
        <f>SUM(P22:U22)</f>
        <v>1503</v>
      </c>
      <c r="P22" s="103">
        <v>1503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1313</v>
      </c>
      <c r="W22" s="103">
        <v>1313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19</v>
      </c>
      <c r="AG22" s="103">
        <v>19</v>
      </c>
      <c r="AH22" s="103">
        <v>0</v>
      </c>
      <c r="AI22" s="103">
        <v>0</v>
      </c>
      <c r="AJ22" s="103">
        <f>SUM(AK22:AS22)</f>
        <v>108</v>
      </c>
      <c r="AK22" s="103">
        <v>49</v>
      </c>
      <c r="AL22" s="103">
        <v>40</v>
      </c>
      <c r="AM22" s="103">
        <v>14</v>
      </c>
      <c r="AN22" s="103">
        <v>0</v>
      </c>
      <c r="AO22" s="103">
        <v>0</v>
      </c>
      <c r="AP22" s="103">
        <v>0</v>
      </c>
      <c r="AQ22" s="103">
        <v>5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6</v>
      </c>
      <c r="BA22" s="103">
        <v>6</v>
      </c>
      <c r="BB22" s="103">
        <v>0</v>
      </c>
      <c r="BC22" s="103">
        <v>0</v>
      </c>
    </row>
    <row r="23" spans="1:55" s="105" customFormat="1" ht="13.5" customHeight="1">
      <c r="A23" s="115" t="s">
        <v>13</v>
      </c>
      <c r="B23" s="113" t="s">
        <v>286</v>
      </c>
      <c r="C23" s="101" t="s">
        <v>287</v>
      </c>
      <c r="D23" s="103">
        <f>SUM(E23,+H23,+K23)</f>
        <v>16247</v>
      </c>
      <c r="E23" s="103">
        <f>SUM(F23:G23)</f>
        <v>0</v>
      </c>
      <c r="F23" s="103">
        <v>0</v>
      </c>
      <c r="G23" s="103">
        <v>0</v>
      </c>
      <c r="H23" s="103">
        <f>SUM(I23:J23)</f>
        <v>199</v>
      </c>
      <c r="I23" s="103">
        <v>0</v>
      </c>
      <c r="J23" s="103">
        <v>199</v>
      </c>
      <c r="K23" s="103">
        <f>SUM(L23:M23)</f>
        <v>16048</v>
      </c>
      <c r="L23" s="103">
        <v>15722</v>
      </c>
      <c r="M23" s="103">
        <v>326</v>
      </c>
      <c r="N23" s="103">
        <f>SUM(O23,+V23,+AC23)</f>
        <v>16247</v>
      </c>
      <c r="O23" s="103">
        <f>SUM(P23:U23)</f>
        <v>15722</v>
      </c>
      <c r="P23" s="103">
        <v>15722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525</v>
      </c>
      <c r="W23" s="103">
        <v>326</v>
      </c>
      <c r="X23" s="103">
        <v>199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68</v>
      </c>
      <c r="AG23" s="103">
        <v>68</v>
      </c>
      <c r="AH23" s="103">
        <v>0</v>
      </c>
      <c r="AI23" s="103">
        <v>0</v>
      </c>
      <c r="AJ23" s="103">
        <f>SUM(AK23:AS23)</f>
        <v>654</v>
      </c>
      <c r="AK23" s="103">
        <v>586</v>
      </c>
      <c r="AL23" s="103">
        <v>0</v>
      </c>
      <c r="AM23" s="103">
        <v>68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20</v>
      </c>
      <c r="BA23" s="103">
        <v>0</v>
      </c>
      <c r="BB23" s="103">
        <v>20</v>
      </c>
      <c r="BC23" s="103">
        <v>0</v>
      </c>
    </row>
    <row r="24" spans="1:55" s="105" customFormat="1" ht="13.5" customHeight="1">
      <c r="A24" s="115" t="s">
        <v>13</v>
      </c>
      <c r="B24" s="113" t="s">
        <v>288</v>
      </c>
      <c r="C24" s="101" t="s">
        <v>289</v>
      </c>
      <c r="D24" s="103">
        <f>SUM(E24,+H24,+K24)</f>
        <v>8036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8036</v>
      </c>
      <c r="L24" s="103">
        <v>5144</v>
      </c>
      <c r="M24" s="103">
        <v>2892</v>
      </c>
      <c r="N24" s="103">
        <f>SUM(O24,+V24,+AC24)</f>
        <v>8036</v>
      </c>
      <c r="O24" s="103">
        <f>SUM(P24:U24)</f>
        <v>5144</v>
      </c>
      <c r="P24" s="103">
        <v>5144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2892</v>
      </c>
      <c r="W24" s="103">
        <v>2892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263</v>
      </c>
      <c r="AG24" s="103">
        <v>263</v>
      </c>
      <c r="AH24" s="103">
        <v>0</v>
      </c>
      <c r="AI24" s="103">
        <v>0</v>
      </c>
      <c r="AJ24" s="103">
        <f>SUM(AK24:AS24)</f>
        <v>263</v>
      </c>
      <c r="AK24" s="103">
        <v>0</v>
      </c>
      <c r="AL24" s="103">
        <v>0</v>
      </c>
      <c r="AM24" s="103">
        <v>68</v>
      </c>
      <c r="AN24" s="103">
        <v>195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13</v>
      </c>
      <c r="B25" s="113" t="s">
        <v>290</v>
      </c>
      <c r="C25" s="101" t="s">
        <v>291</v>
      </c>
      <c r="D25" s="103">
        <f>SUM(E25,+H25,+K25)</f>
        <v>2705</v>
      </c>
      <c r="E25" s="103">
        <f>SUM(F25:G25)</f>
        <v>0</v>
      </c>
      <c r="F25" s="103">
        <v>0</v>
      </c>
      <c r="G25" s="103">
        <v>0</v>
      </c>
      <c r="H25" s="103">
        <f>SUM(I25:J25)</f>
        <v>101</v>
      </c>
      <c r="I25" s="103">
        <v>0</v>
      </c>
      <c r="J25" s="103">
        <v>101</v>
      </c>
      <c r="K25" s="103">
        <f>SUM(L25:M25)</f>
        <v>2604</v>
      </c>
      <c r="L25" s="103">
        <v>1581</v>
      </c>
      <c r="M25" s="103">
        <v>1023</v>
      </c>
      <c r="N25" s="103">
        <f>SUM(O25,+V25,+AC25)</f>
        <v>2705</v>
      </c>
      <c r="O25" s="103">
        <f>SUM(P25:U25)</f>
        <v>1581</v>
      </c>
      <c r="P25" s="103">
        <v>1581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1124</v>
      </c>
      <c r="W25" s="103">
        <v>1023</v>
      </c>
      <c r="X25" s="103">
        <v>101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84</v>
      </c>
      <c r="AG25" s="103">
        <v>84</v>
      </c>
      <c r="AH25" s="103">
        <v>0</v>
      </c>
      <c r="AI25" s="103">
        <v>0</v>
      </c>
      <c r="AJ25" s="103">
        <f>SUM(AK25:AS25)</f>
        <v>84</v>
      </c>
      <c r="AK25" s="103">
        <v>0</v>
      </c>
      <c r="AL25" s="103">
        <v>0</v>
      </c>
      <c r="AM25" s="103">
        <v>22</v>
      </c>
      <c r="AN25" s="103">
        <v>62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16</v>
      </c>
      <c r="BA25" s="103">
        <v>0</v>
      </c>
      <c r="BB25" s="103">
        <v>16</v>
      </c>
      <c r="BC25" s="103">
        <v>0</v>
      </c>
    </row>
    <row r="26" spans="1:55" s="105" customFormat="1" ht="13.5" customHeight="1">
      <c r="A26" s="115" t="s">
        <v>13</v>
      </c>
      <c r="B26" s="113" t="s">
        <v>292</v>
      </c>
      <c r="C26" s="101" t="s">
        <v>293</v>
      </c>
      <c r="D26" s="103">
        <f>SUM(E26,+H26,+K26)</f>
        <v>21025</v>
      </c>
      <c r="E26" s="103">
        <f>SUM(F26:G26)</f>
        <v>0</v>
      </c>
      <c r="F26" s="103">
        <v>0</v>
      </c>
      <c r="G26" s="103">
        <v>0</v>
      </c>
      <c r="H26" s="103">
        <f>SUM(I26:J26)</f>
        <v>2552</v>
      </c>
      <c r="I26" s="103">
        <v>0</v>
      </c>
      <c r="J26" s="103">
        <v>2552</v>
      </c>
      <c r="K26" s="103">
        <f>SUM(L26:M26)</f>
        <v>18473</v>
      </c>
      <c r="L26" s="103">
        <v>12603</v>
      </c>
      <c r="M26" s="103">
        <v>5870</v>
      </c>
      <c r="N26" s="103">
        <f>SUM(O26,+V26,+AC26)</f>
        <v>21025</v>
      </c>
      <c r="O26" s="103">
        <f>SUM(P26:U26)</f>
        <v>12603</v>
      </c>
      <c r="P26" s="103">
        <v>12603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8422</v>
      </c>
      <c r="W26" s="103">
        <v>5870</v>
      </c>
      <c r="X26" s="103">
        <v>2552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605</v>
      </c>
      <c r="AG26" s="103">
        <v>605</v>
      </c>
      <c r="AH26" s="103">
        <v>0</v>
      </c>
      <c r="AI26" s="103">
        <v>0</v>
      </c>
      <c r="AJ26" s="103">
        <f>SUM(AK26:AS26)</f>
        <v>605</v>
      </c>
      <c r="AK26" s="103">
        <v>0</v>
      </c>
      <c r="AL26" s="103">
        <v>0</v>
      </c>
      <c r="AM26" s="103">
        <v>0</v>
      </c>
      <c r="AN26" s="103">
        <v>157</v>
      </c>
      <c r="AO26" s="103">
        <v>448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29</v>
      </c>
      <c r="BA26" s="103">
        <v>0</v>
      </c>
      <c r="BB26" s="103">
        <v>29</v>
      </c>
      <c r="BC26" s="103">
        <v>0</v>
      </c>
    </row>
    <row r="27" spans="1:55" s="105" customFormat="1" ht="13.5" customHeight="1">
      <c r="A27" s="115" t="s">
        <v>13</v>
      </c>
      <c r="B27" s="113" t="s">
        <v>294</v>
      </c>
      <c r="C27" s="101" t="s">
        <v>295</v>
      </c>
      <c r="D27" s="103">
        <f>SUM(E27,+H27,+K27)</f>
        <v>7660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7660</v>
      </c>
      <c r="L27" s="103">
        <v>4288</v>
      </c>
      <c r="M27" s="103">
        <v>3372</v>
      </c>
      <c r="N27" s="103">
        <f>SUM(O27,+V27,+AC27)</f>
        <v>7680</v>
      </c>
      <c r="O27" s="103">
        <f>SUM(P27:U27)</f>
        <v>4288</v>
      </c>
      <c r="P27" s="103">
        <v>4288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3372</v>
      </c>
      <c r="W27" s="103">
        <v>3372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20</v>
      </c>
      <c r="AD27" s="103">
        <v>20</v>
      </c>
      <c r="AE27" s="103">
        <v>0</v>
      </c>
      <c r="AF27" s="103">
        <f>SUM(AG27:AI27)</f>
        <v>39</v>
      </c>
      <c r="AG27" s="103">
        <v>39</v>
      </c>
      <c r="AH27" s="103">
        <v>0</v>
      </c>
      <c r="AI27" s="103">
        <v>0</v>
      </c>
      <c r="AJ27" s="103">
        <f>SUM(AK27:AS27)</f>
        <v>39</v>
      </c>
      <c r="AK27" s="103">
        <v>0</v>
      </c>
      <c r="AL27" s="103">
        <v>0</v>
      </c>
      <c r="AM27" s="103">
        <v>39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227</v>
      </c>
      <c r="BA27" s="103">
        <v>227</v>
      </c>
      <c r="BB27" s="103">
        <v>0</v>
      </c>
      <c r="BC27" s="103">
        <v>0</v>
      </c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7">
    <sortCondition ref="A8:A27"/>
    <sortCondition ref="B8:B27"/>
    <sortCondition ref="C8:C2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41201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41205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41206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41207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41208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41209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41210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41327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41341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41345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41346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41387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41401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41423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41424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41425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41441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2021-01-21T09:08:44Z</dcterms:modified>
</cp:coreProperties>
</file>