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40福岡県（組合除く）/"/>
    </mc:Choice>
  </mc:AlternateContent>
  <xr:revisionPtr revIDLastSave="9" documentId="11_89809AC0BD04B09233E5EF111728A39249818974" xr6:coauthVersionLast="47" xr6:coauthVersionMax="47" xr10:uidLastSave="{0A862056-BB5D-4C7D-A7EC-4E71B57C298A}"/>
  <bookViews>
    <workbookView xWindow="28680" yWindow="-3165" windowWidth="29040" windowHeight="176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市町村分担金内訳!$A$6:$DU$30</definedName>
    <definedName name="_xlnm._FilterDatabase" localSheetId="4" hidden="1">組合分担金内訳!$A$6:$BE$66</definedName>
    <definedName name="_xlnm._FilterDatabase" localSheetId="3" hidden="1">'廃棄物事業経費（歳出）'!$A$6:$CI$90</definedName>
    <definedName name="_xlnm._FilterDatabase" localSheetId="2" hidden="1">'廃棄物事業経費（歳入）'!$A$6:$AE$90</definedName>
    <definedName name="_xlnm._FilterDatabase" localSheetId="0" hidden="1">'廃棄物事業経費（市町村）'!$A$6:$DJ$66</definedName>
    <definedName name="_xlnm._FilterDatabase" localSheetId="1" hidden="1">'廃棄物事業経費（組合）'!$A$6:$DJ$30</definedName>
    <definedName name="_xlnm.Print_Area" localSheetId="6">経費集計!$A$1:$M$33</definedName>
    <definedName name="_xlnm.Print_Area" localSheetId="5">市町村分担金内訳!$2:$31</definedName>
    <definedName name="_xlnm.Print_Area" localSheetId="4">組合分担金内訳!$2:$67</definedName>
    <definedName name="_xlnm.Print_Area" localSheetId="3">'廃棄物事業経費（歳出）'!$2:$91</definedName>
    <definedName name="_xlnm.Print_Area" localSheetId="2">'廃棄物事業経費（歳入）'!$2:$91</definedName>
    <definedName name="_xlnm.Print_Area" localSheetId="0">'廃棄物事業経費（市町村）'!$2:$67</definedName>
    <definedName name="_xlnm.Print_Area" localSheetId="1">'廃棄物事業経費（組合）'!$2:$31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63" i="4" l="1"/>
  <c r="CG63" i="4"/>
  <c r="CF63" i="4"/>
  <c r="CE63" i="4"/>
  <c r="CD63" i="4"/>
  <c r="CC63" i="4"/>
  <c r="CB63" i="4"/>
  <c r="BZ63" i="4"/>
  <c r="BY63" i="4"/>
  <c r="BX63" i="4"/>
  <c r="BW63" i="4"/>
  <c r="BU63" i="4"/>
  <c r="BT63" i="4"/>
  <c r="BS63" i="4"/>
  <c r="BR63" i="4"/>
  <c r="BO63" i="4"/>
  <c r="BN63" i="4"/>
  <c r="BM63" i="4"/>
  <c r="BL63" i="4"/>
  <c r="BK63" i="4"/>
  <c r="BJ63" i="4"/>
  <c r="AY63" i="4"/>
  <c r="AT63" i="4"/>
  <c r="AO63" i="4"/>
  <c r="AN63" i="4" s="1"/>
  <c r="BG63" i="4" s="1"/>
  <c r="AG63" i="4"/>
  <c r="AF63" i="4" s="1"/>
  <c r="W63" i="4"/>
  <c r="CA63" i="4" s="1"/>
  <c r="R63" i="4"/>
  <c r="BV63" i="4" s="1"/>
  <c r="M63" i="4"/>
  <c r="BQ63" i="4" s="1"/>
  <c r="L63" i="4"/>
  <c r="E63" i="4"/>
  <c r="BI63" i="4" s="1"/>
  <c r="D63" i="4"/>
  <c r="BH63" i="4" s="1"/>
  <c r="AD63" i="3"/>
  <c r="AC63" i="3"/>
  <c r="AB63" i="3"/>
  <c r="AA63" i="3"/>
  <c r="Z63" i="3"/>
  <c r="Y63" i="3"/>
  <c r="X63" i="3"/>
  <c r="W63" i="3"/>
  <c r="N63" i="3"/>
  <c r="M63" i="3"/>
  <c r="E63" i="3"/>
  <c r="D63" i="3"/>
  <c r="V63" i="3" s="1"/>
  <c r="DI63" i="1"/>
  <c r="DH63" i="1"/>
  <c r="DG63" i="1"/>
  <c r="DF63" i="1"/>
  <c r="DE63" i="1"/>
  <c r="DD63" i="1"/>
  <c r="DC63" i="1"/>
  <c r="DA63" i="1"/>
  <c r="CZ63" i="1"/>
  <c r="CY63" i="1"/>
  <c r="CX63" i="1"/>
  <c r="CW63" i="1"/>
  <c r="CV63" i="1"/>
  <c r="CU63" i="1"/>
  <c r="CT63" i="1"/>
  <c r="CS63" i="1"/>
  <c r="CP63" i="1"/>
  <c r="CO63" i="1"/>
  <c r="CN63" i="1"/>
  <c r="CM63" i="1"/>
  <c r="CL63" i="1"/>
  <c r="CK63" i="1"/>
  <c r="BZ63" i="1"/>
  <c r="DB63" i="1" s="1"/>
  <c r="BU63" i="1"/>
  <c r="BP63" i="1"/>
  <c r="BO63" i="1" s="1"/>
  <c r="BH63" i="1"/>
  <c r="CJ63" i="1" s="1"/>
  <c r="BG63" i="1"/>
  <c r="CI63" i="1" s="1"/>
  <c r="AX63" i="1"/>
  <c r="AS63" i="1"/>
  <c r="AM63" i="1" s="1"/>
  <c r="BF63" i="1" s="1"/>
  <c r="AN63" i="1"/>
  <c r="AF63" i="1"/>
  <c r="AE63" i="1"/>
  <c r="AD63" i="1"/>
  <c r="AC63" i="1"/>
  <c r="AB63" i="1"/>
  <c r="AA63" i="1"/>
  <c r="Z63" i="1"/>
  <c r="Y63" i="1"/>
  <c r="X63" i="1"/>
  <c r="N63" i="1"/>
  <c r="M63" i="1"/>
  <c r="E63" i="1"/>
  <c r="W63" i="1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T8" i="4"/>
  <c r="AT9" i="4"/>
  <c r="AT10" i="4"/>
  <c r="AT11" i="4"/>
  <c r="AT12" i="4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N50" i="4" s="1"/>
  <c r="BG50" i="4" s="1"/>
  <c r="AT51" i="4"/>
  <c r="AT52" i="4"/>
  <c r="AT53" i="4"/>
  <c r="AT54" i="4"/>
  <c r="AT55" i="4"/>
  <c r="AT56" i="4"/>
  <c r="AT57" i="4"/>
  <c r="AT58" i="4"/>
  <c r="AN58" i="4" s="1"/>
  <c r="BG58" i="4" s="1"/>
  <c r="AT59" i="4"/>
  <c r="AT60" i="4"/>
  <c r="AT61" i="4"/>
  <c r="AT62" i="4"/>
  <c r="AT64" i="4"/>
  <c r="AT65" i="4"/>
  <c r="AT66" i="4"/>
  <c r="AN66" i="4" s="1"/>
  <c r="BG66" i="4" s="1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N82" i="4" s="1"/>
  <c r="BG82" i="4" s="1"/>
  <c r="AT83" i="4"/>
  <c r="AT84" i="4"/>
  <c r="AT85" i="4"/>
  <c r="AT86" i="4"/>
  <c r="AT87" i="4"/>
  <c r="AT88" i="4"/>
  <c r="AT89" i="4"/>
  <c r="AT90" i="4"/>
  <c r="AN90" i="4" s="1"/>
  <c r="AT91" i="4"/>
  <c r="AO8" i="4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O29" i="4"/>
  <c r="AO30" i="4"/>
  <c r="AN30" i="4" s="1"/>
  <c r="BG30" i="4" s="1"/>
  <c r="AO31" i="4"/>
  <c r="AO32" i="4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O45" i="4"/>
  <c r="AO46" i="4"/>
  <c r="AN46" i="4" s="1"/>
  <c r="BG46" i="4" s="1"/>
  <c r="AO47" i="4"/>
  <c r="AO48" i="4"/>
  <c r="AO49" i="4"/>
  <c r="AO50" i="4"/>
  <c r="AO51" i="4"/>
  <c r="AO52" i="4"/>
  <c r="AO53" i="4"/>
  <c r="AO54" i="4"/>
  <c r="AN54" i="4" s="1"/>
  <c r="BG54" i="4" s="1"/>
  <c r="AO55" i="4"/>
  <c r="AO56" i="4"/>
  <c r="AO57" i="4"/>
  <c r="AO58" i="4"/>
  <c r="AO59" i="4"/>
  <c r="AO60" i="4"/>
  <c r="AO61" i="4"/>
  <c r="AO62" i="4"/>
  <c r="AN62" i="4" s="1"/>
  <c r="BG62" i="4" s="1"/>
  <c r="AO64" i="4"/>
  <c r="AO65" i="4"/>
  <c r="AO66" i="4"/>
  <c r="AO67" i="4"/>
  <c r="AO68" i="4"/>
  <c r="AO69" i="4"/>
  <c r="AO70" i="4"/>
  <c r="AN70" i="4" s="1"/>
  <c r="BG70" i="4" s="1"/>
  <c r="AO71" i="4"/>
  <c r="AO72" i="4"/>
  <c r="AO73" i="4"/>
  <c r="AO74" i="4"/>
  <c r="AO75" i="4"/>
  <c r="AO76" i="4"/>
  <c r="AO77" i="4"/>
  <c r="AO78" i="4"/>
  <c r="AN78" i="4" s="1"/>
  <c r="BG78" i="4" s="1"/>
  <c r="AO79" i="4"/>
  <c r="AO80" i="4"/>
  <c r="AO81" i="4"/>
  <c r="AO82" i="4"/>
  <c r="AO83" i="4"/>
  <c r="AO84" i="4"/>
  <c r="AO85" i="4"/>
  <c r="AO86" i="4"/>
  <c r="AN86" i="4" s="1"/>
  <c r="BG86" i="4" s="1"/>
  <c r="AO87" i="4"/>
  <c r="AO88" i="4"/>
  <c r="AO89" i="4"/>
  <c r="AO90" i="4"/>
  <c r="AO91" i="4"/>
  <c r="AN8" i="4"/>
  <c r="AN9" i="4"/>
  <c r="AN10" i="4"/>
  <c r="BG10" i="4" s="1"/>
  <c r="AN11" i="4"/>
  <c r="AN12" i="4"/>
  <c r="AN13" i="4"/>
  <c r="AN15" i="4"/>
  <c r="AN16" i="4"/>
  <c r="AN17" i="4"/>
  <c r="AN19" i="4"/>
  <c r="AN20" i="4"/>
  <c r="AN21" i="4"/>
  <c r="AN23" i="4"/>
  <c r="AN24" i="4"/>
  <c r="AN25" i="4"/>
  <c r="AN27" i="4"/>
  <c r="AN28" i="4"/>
  <c r="AN29" i="4"/>
  <c r="AN31" i="4"/>
  <c r="AN32" i="4"/>
  <c r="AN33" i="4"/>
  <c r="AN34" i="4"/>
  <c r="BG34" i="4" s="1"/>
  <c r="AN35" i="4"/>
  <c r="AN36" i="4"/>
  <c r="AN37" i="4"/>
  <c r="AN39" i="4"/>
  <c r="AN40" i="4"/>
  <c r="AN41" i="4"/>
  <c r="AN42" i="4"/>
  <c r="BG42" i="4" s="1"/>
  <c r="AN43" i="4"/>
  <c r="AN44" i="4"/>
  <c r="AN45" i="4"/>
  <c r="AN47" i="4"/>
  <c r="AN48" i="4"/>
  <c r="AN49" i="4"/>
  <c r="AN51" i="4"/>
  <c r="AN52" i="4"/>
  <c r="AN53" i="4"/>
  <c r="AN55" i="4"/>
  <c r="AN56" i="4"/>
  <c r="AN57" i="4"/>
  <c r="AN59" i="4"/>
  <c r="AN60" i="4"/>
  <c r="AN61" i="4"/>
  <c r="AN64" i="4"/>
  <c r="AN65" i="4"/>
  <c r="AN67" i="4"/>
  <c r="AN68" i="4"/>
  <c r="AN69" i="4"/>
  <c r="AN71" i="4"/>
  <c r="AN72" i="4"/>
  <c r="AN73" i="4"/>
  <c r="AN74" i="4"/>
  <c r="BG74" i="4" s="1"/>
  <c r="AN75" i="4"/>
  <c r="AN76" i="4"/>
  <c r="AN77" i="4"/>
  <c r="AN79" i="4"/>
  <c r="AN80" i="4"/>
  <c r="AN81" i="4"/>
  <c r="AN83" i="4"/>
  <c r="AN84" i="4"/>
  <c r="AN85" i="4"/>
  <c r="AN87" i="4"/>
  <c r="AN88" i="4"/>
  <c r="AN89" i="4"/>
  <c r="AN91" i="4"/>
  <c r="AG8" i="4"/>
  <c r="AG9" i="4"/>
  <c r="AG10" i="4"/>
  <c r="AG11" i="4"/>
  <c r="AG12" i="4"/>
  <c r="AG13" i="4"/>
  <c r="AG14" i="4"/>
  <c r="AF14" i="4" s="1"/>
  <c r="AG15" i="4"/>
  <c r="AG16" i="4"/>
  <c r="AG17" i="4"/>
  <c r="AG18" i="4"/>
  <c r="AG19" i="4"/>
  <c r="AG20" i="4"/>
  <c r="AG21" i="4"/>
  <c r="AG22" i="4"/>
  <c r="AF22" i="4" s="1"/>
  <c r="AG23" i="4"/>
  <c r="AG24" i="4"/>
  <c r="AG25" i="4"/>
  <c r="AG26" i="4"/>
  <c r="AG27" i="4"/>
  <c r="AG28" i="4"/>
  <c r="AG29" i="4"/>
  <c r="AG30" i="4"/>
  <c r="AF30" i="4" s="1"/>
  <c r="AG31" i="4"/>
  <c r="AG32" i="4"/>
  <c r="AG33" i="4"/>
  <c r="AG34" i="4"/>
  <c r="AG35" i="4"/>
  <c r="AG36" i="4"/>
  <c r="AG37" i="4"/>
  <c r="AG38" i="4"/>
  <c r="AF38" i="4" s="1"/>
  <c r="AG39" i="4"/>
  <c r="AG40" i="4"/>
  <c r="AG41" i="4"/>
  <c r="AG42" i="4"/>
  <c r="AG43" i="4"/>
  <c r="AG44" i="4"/>
  <c r="AG45" i="4"/>
  <c r="AG46" i="4"/>
  <c r="AF46" i="4" s="1"/>
  <c r="AG47" i="4"/>
  <c r="AG48" i="4"/>
  <c r="AG49" i="4"/>
  <c r="AG50" i="4"/>
  <c r="AG51" i="4"/>
  <c r="AG52" i="4"/>
  <c r="AG53" i="4"/>
  <c r="AG54" i="4"/>
  <c r="AF54" i="4" s="1"/>
  <c r="AG55" i="4"/>
  <c r="AG56" i="4"/>
  <c r="AG57" i="4"/>
  <c r="AG58" i="4"/>
  <c r="AG59" i="4"/>
  <c r="AG60" i="4"/>
  <c r="AG61" i="4"/>
  <c r="AG62" i="4"/>
  <c r="AF62" i="4" s="1"/>
  <c r="AG64" i="4"/>
  <c r="AG65" i="4"/>
  <c r="AG66" i="4"/>
  <c r="AG67" i="4"/>
  <c r="AG68" i="4"/>
  <c r="AG69" i="4"/>
  <c r="AG70" i="4"/>
  <c r="AF70" i="4" s="1"/>
  <c r="AG71" i="4"/>
  <c r="AG72" i="4"/>
  <c r="AG73" i="4"/>
  <c r="AG74" i="4"/>
  <c r="AG75" i="4"/>
  <c r="AG76" i="4"/>
  <c r="AG77" i="4"/>
  <c r="AG78" i="4"/>
  <c r="AF78" i="4" s="1"/>
  <c r="AG79" i="4"/>
  <c r="AG80" i="4"/>
  <c r="AG81" i="4"/>
  <c r="AG82" i="4"/>
  <c r="AG83" i="4"/>
  <c r="AG84" i="4"/>
  <c r="AG85" i="4"/>
  <c r="AG86" i="4"/>
  <c r="AF86" i="4" s="1"/>
  <c r="AG87" i="4"/>
  <c r="AG88" i="4"/>
  <c r="AG89" i="4"/>
  <c r="AG90" i="4"/>
  <c r="AG91" i="4"/>
  <c r="AF8" i="4"/>
  <c r="AF9" i="4"/>
  <c r="AF10" i="4"/>
  <c r="AF11" i="4"/>
  <c r="AF12" i="4"/>
  <c r="AF13" i="4"/>
  <c r="AF15" i="4"/>
  <c r="AF16" i="4"/>
  <c r="AF17" i="4"/>
  <c r="AF18" i="4"/>
  <c r="AF19" i="4"/>
  <c r="AF20" i="4"/>
  <c r="AF21" i="4"/>
  <c r="AF23" i="4"/>
  <c r="AF24" i="4"/>
  <c r="AF25" i="4"/>
  <c r="AF26" i="4"/>
  <c r="AF27" i="4"/>
  <c r="AF28" i="4"/>
  <c r="AF29" i="4"/>
  <c r="AF31" i="4"/>
  <c r="AF32" i="4"/>
  <c r="AF33" i="4"/>
  <c r="AF34" i="4"/>
  <c r="AF35" i="4"/>
  <c r="AF36" i="4"/>
  <c r="AF37" i="4"/>
  <c r="AF39" i="4"/>
  <c r="AF40" i="4"/>
  <c r="AF41" i="4"/>
  <c r="AF42" i="4"/>
  <c r="AF43" i="4"/>
  <c r="AF44" i="4"/>
  <c r="AF45" i="4"/>
  <c r="AF47" i="4"/>
  <c r="AF48" i="4"/>
  <c r="AF49" i="4"/>
  <c r="AF50" i="4"/>
  <c r="AF51" i="4"/>
  <c r="AF52" i="4"/>
  <c r="AF53" i="4"/>
  <c r="AF55" i="4"/>
  <c r="AF56" i="4"/>
  <c r="AF57" i="4"/>
  <c r="AF58" i="4"/>
  <c r="AF59" i="4"/>
  <c r="AF60" i="4"/>
  <c r="AF61" i="4"/>
  <c r="AF64" i="4"/>
  <c r="AF65" i="4"/>
  <c r="AF66" i="4"/>
  <c r="AF67" i="4"/>
  <c r="AF68" i="4"/>
  <c r="AF69" i="4"/>
  <c r="AF71" i="4"/>
  <c r="AF72" i="4"/>
  <c r="AF73" i="4"/>
  <c r="AF74" i="4"/>
  <c r="AF75" i="4"/>
  <c r="AF76" i="4"/>
  <c r="AF77" i="4"/>
  <c r="AF79" i="4"/>
  <c r="AF80" i="4"/>
  <c r="AF81" i="4"/>
  <c r="AF82" i="4"/>
  <c r="AF83" i="4"/>
  <c r="AF84" i="4"/>
  <c r="AF85" i="4"/>
  <c r="AF87" i="4"/>
  <c r="AF88" i="4"/>
  <c r="AF89" i="4"/>
  <c r="AF90" i="4"/>
  <c r="AF9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R59" i="4"/>
  <c r="BV59" i="4" s="1"/>
  <c r="R60" i="4"/>
  <c r="BV60" i="4" s="1"/>
  <c r="R61" i="4"/>
  <c r="BV61" i="4" s="1"/>
  <c r="R62" i="4"/>
  <c r="BV62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R91" i="4"/>
  <c r="BV9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M87" i="4"/>
  <c r="BQ87" i="4" s="1"/>
  <c r="M88" i="4"/>
  <c r="BQ88" i="4" s="1"/>
  <c r="M89" i="4"/>
  <c r="BQ89" i="4" s="1"/>
  <c r="M90" i="4"/>
  <c r="BQ90" i="4" s="1"/>
  <c r="M91" i="4"/>
  <c r="BQ9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5" i="4"/>
  <c r="BP15" i="4" s="1"/>
  <c r="L16" i="4"/>
  <c r="BP16" i="4" s="1"/>
  <c r="L17" i="4"/>
  <c r="BP17" i="4" s="1"/>
  <c r="L19" i="4"/>
  <c r="BP19" i="4" s="1"/>
  <c r="L20" i="4"/>
  <c r="BP20" i="4" s="1"/>
  <c r="L21" i="4"/>
  <c r="BP21" i="4" s="1"/>
  <c r="L23" i="4"/>
  <c r="BP23" i="4" s="1"/>
  <c r="L24" i="4"/>
  <c r="BP24" i="4" s="1"/>
  <c r="L25" i="4"/>
  <c r="BP25" i="4" s="1"/>
  <c r="L27" i="4"/>
  <c r="BP27" i="4" s="1"/>
  <c r="L28" i="4"/>
  <c r="BP28" i="4" s="1"/>
  <c r="L29" i="4"/>
  <c r="BP29" i="4" s="1"/>
  <c r="L31" i="4"/>
  <c r="BP31" i="4" s="1"/>
  <c r="L32" i="4"/>
  <c r="BP32" i="4" s="1"/>
  <c r="L33" i="4"/>
  <c r="BP33" i="4" s="1"/>
  <c r="L35" i="4"/>
  <c r="BP35" i="4" s="1"/>
  <c r="L36" i="4"/>
  <c r="BP36" i="4" s="1"/>
  <c r="L37" i="4"/>
  <c r="BP37" i="4" s="1"/>
  <c r="L39" i="4"/>
  <c r="BP39" i="4" s="1"/>
  <c r="L40" i="4"/>
  <c r="BP40" i="4" s="1"/>
  <c r="L41" i="4"/>
  <c r="BP41" i="4" s="1"/>
  <c r="L43" i="4"/>
  <c r="BP43" i="4" s="1"/>
  <c r="L44" i="4"/>
  <c r="BP44" i="4" s="1"/>
  <c r="L45" i="4"/>
  <c r="BP45" i="4" s="1"/>
  <c r="L47" i="4"/>
  <c r="BP47" i="4" s="1"/>
  <c r="L48" i="4"/>
  <c r="BP48" i="4" s="1"/>
  <c r="L49" i="4"/>
  <c r="BP49" i="4" s="1"/>
  <c r="L51" i="4"/>
  <c r="BP51" i="4" s="1"/>
  <c r="L52" i="4"/>
  <c r="BP52" i="4" s="1"/>
  <c r="L53" i="4"/>
  <c r="BP53" i="4" s="1"/>
  <c r="L55" i="4"/>
  <c r="BP55" i="4" s="1"/>
  <c r="L56" i="4"/>
  <c r="BP56" i="4" s="1"/>
  <c r="L57" i="4"/>
  <c r="BP57" i="4" s="1"/>
  <c r="L59" i="4"/>
  <c r="BP59" i="4" s="1"/>
  <c r="L60" i="4"/>
  <c r="BP60" i="4" s="1"/>
  <c r="L61" i="4"/>
  <c r="BP61" i="4" s="1"/>
  <c r="L64" i="4"/>
  <c r="BP64" i="4" s="1"/>
  <c r="L65" i="4"/>
  <c r="BP65" i="4" s="1"/>
  <c r="L67" i="4"/>
  <c r="BP67" i="4" s="1"/>
  <c r="L68" i="4"/>
  <c r="BP68" i="4" s="1"/>
  <c r="L69" i="4"/>
  <c r="BP69" i="4" s="1"/>
  <c r="L71" i="4"/>
  <c r="BP71" i="4" s="1"/>
  <c r="L72" i="4"/>
  <c r="BP72" i="4" s="1"/>
  <c r="L73" i="4"/>
  <c r="BP73" i="4" s="1"/>
  <c r="L75" i="4"/>
  <c r="BP75" i="4" s="1"/>
  <c r="L76" i="4"/>
  <c r="BP76" i="4" s="1"/>
  <c r="L77" i="4"/>
  <c r="BP77" i="4" s="1"/>
  <c r="L79" i="4"/>
  <c r="BP79" i="4" s="1"/>
  <c r="L80" i="4"/>
  <c r="BP80" i="4" s="1"/>
  <c r="L81" i="4"/>
  <c r="BP81" i="4" s="1"/>
  <c r="L83" i="4"/>
  <c r="BP83" i="4" s="1"/>
  <c r="L84" i="4"/>
  <c r="BP84" i="4" s="1"/>
  <c r="L85" i="4"/>
  <c r="BP85" i="4" s="1"/>
  <c r="L87" i="4"/>
  <c r="BP87" i="4" s="1"/>
  <c r="L88" i="4"/>
  <c r="BP88" i="4" s="1"/>
  <c r="L89" i="4"/>
  <c r="BP89" i="4" s="1"/>
  <c r="L91" i="4"/>
  <c r="BP9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E87" i="4"/>
  <c r="BI87" i="4" s="1"/>
  <c r="E88" i="4"/>
  <c r="BI88" i="4" s="1"/>
  <c r="E89" i="4"/>
  <c r="BI89" i="4" s="1"/>
  <c r="E90" i="4"/>
  <c r="BI90" i="4" s="1"/>
  <c r="E91" i="4"/>
  <c r="BI91" i="4" s="1"/>
  <c r="D8" i="4"/>
  <c r="BH8" i="4" s="1"/>
  <c r="D9" i="4"/>
  <c r="BH9" i="4" s="1"/>
  <c r="D10" i="4"/>
  <c r="BH10" i="4" s="1"/>
  <c r="D11" i="4"/>
  <c r="BH11" i="4" s="1"/>
  <c r="D12" i="4"/>
  <c r="D13" i="4"/>
  <c r="BH13" i="4" s="1"/>
  <c r="D15" i="4"/>
  <c r="BH15" i="4" s="1"/>
  <c r="D16" i="4"/>
  <c r="BH16" i="4" s="1"/>
  <c r="D17" i="4"/>
  <c r="BH17" i="4" s="1"/>
  <c r="D18" i="4"/>
  <c r="D19" i="4"/>
  <c r="BH19" i="4" s="1"/>
  <c r="D20" i="4"/>
  <c r="BH20" i="4" s="1"/>
  <c r="D21" i="4"/>
  <c r="BH21" i="4" s="1"/>
  <c r="D23" i="4"/>
  <c r="BH23" i="4" s="1"/>
  <c r="D24" i="4"/>
  <c r="D25" i="4"/>
  <c r="BH25" i="4" s="1"/>
  <c r="D26" i="4"/>
  <c r="D27" i="4"/>
  <c r="BH27" i="4" s="1"/>
  <c r="D28" i="4"/>
  <c r="BH28" i="4" s="1"/>
  <c r="D29" i="4"/>
  <c r="BH29" i="4" s="1"/>
  <c r="D31" i="4"/>
  <c r="BH31" i="4" s="1"/>
  <c r="D32" i="4"/>
  <c r="BH32" i="4" s="1"/>
  <c r="D33" i="4"/>
  <c r="BH33" i="4" s="1"/>
  <c r="D34" i="4"/>
  <c r="D35" i="4"/>
  <c r="BH35" i="4" s="1"/>
  <c r="D36" i="4"/>
  <c r="D37" i="4"/>
  <c r="BH37" i="4" s="1"/>
  <c r="D39" i="4"/>
  <c r="BH39" i="4" s="1"/>
  <c r="D40" i="4"/>
  <c r="BH40" i="4" s="1"/>
  <c r="D41" i="4"/>
  <c r="BH41" i="4" s="1"/>
  <c r="D42" i="4"/>
  <c r="D43" i="4"/>
  <c r="BH43" i="4" s="1"/>
  <c r="D44" i="4"/>
  <c r="BH44" i="4" s="1"/>
  <c r="D45" i="4"/>
  <c r="BH45" i="4" s="1"/>
  <c r="D47" i="4"/>
  <c r="BH47" i="4" s="1"/>
  <c r="D48" i="4"/>
  <c r="D49" i="4"/>
  <c r="BH49" i="4" s="1"/>
  <c r="D50" i="4"/>
  <c r="BH50" i="4" s="1"/>
  <c r="D51" i="4"/>
  <c r="BH51" i="4" s="1"/>
  <c r="D52" i="4"/>
  <c r="BH52" i="4" s="1"/>
  <c r="D53" i="4"/>
  <c r="BH53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D61" i="4"/>
  <c r="BH61" i="4" s="1"/>
  <c r="D64" i="4"/>
  <c r="BH64" i="4" s="1"/>
  <c r="D65" i="4"/>
  <c r="BH65" i="4" s="1"/>
  <c r="D66" i="4"/>
  <c r="D67" i="4"/>
  <c r="BH67" i="4" s="1"/>
  <c r="D68" i="4"/>
  <c r="BH68" i="4" s="1"/>
  <c r="D69" i="4"/>
  <c r="BH69" i="4" s="1"/>
  <c r="D71" i="4"/>
  <c r="BH71" i="4" s="1"/>
  <c r="D72" i="4"/>
  <c r="D73" i="4"/>
  <c r="BH73" i="4" s="1"/>
  <c r="D74" i="4"/>
  <c r="BH74" i="4" s="1"/>
  <c r="D75" i="4"/>
  <c r="BH75" i="4" s="1"/>
  <c r="D76" i="4"/>
  <c r="BH76" i="4" s="1"/>
  <c r="D77" i="4"/>
  <c r="BH77" i="4" s="1"/>
  <c r="D79" i="4"/>
  <c r="BH79" i="4" s="1"/>
  <c r="D80" i="4"/>
  <c r="BH80" i="4" s="1"/>
  <c r="D81" i="4"/>
  <c r="BH81" i="4" s="1"/>
  <c r="D82" i="4"/>
  <c r="D83" i="4"/>
  <c r="BH83" i="4" s="1"/>
  <c r="D84" i="4"/>
  <c r="D85" i="4"/>
  <c r="BH85" i="4" s="1"/>
  <c r="D87" i="4"/>
  <c r="BH87" i="4" s="1"/>
  <c r="D88" i="4"/>
  <c r="BH88" i="4" s="1"/>
  <c r="D89" i="4"/>
  <c r="BH89" i="4" s="1"/>
  <c r="D90" i="4"/>
  <c r="D91" i="4"/>
  <c r="BH9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W40" i="3"/>
  <c r="W88" i="3"/>
  <c r="V39" i="3"/>
  <c r="N8" i="3"/>
  <c r="N9" i="3"/>
  <c r="N10" i="3"/>
  <c r="M10" i="3" s="1"/>
  <c r="N11" i="3"/>
  <c r="N12" i="3"/>
  <c r="N13" i="3"/>
  <c r="N14" i="3"/>
  <c r="N15" i="3"/>
  <c r="N16" i="3"/>
  <c r="N17" i="3"/>
  <c r="N18" i="3"/>
  <c r="M18" i="3" s="1"/>
  <c r="N19" i="3"/>
  <c r="N20" i="3"/>
  <c r="N21" i="3"/>
  <c r="N22" i="3"/>
  <c r="N23" i="3"/>
  <c r="N24" i="3"/>
  <c r="N25" i="3"/>
  <c r="N26" i="3"/>
  <c r="M26" i="3" s="1"/>
  <c r="N27" i="3"/>
  <c r="N28" i="3"/>
  <c r="N29" i="3"/>
  <c r="N30" i="3"/>
  <c r="N31" i="3"/>
  <c r="N32" i="3"/>
  <c r="N33" i="3"/>
  <c r="N34" i="3"/>
  <c r="M34" i="3" s="1"/>
  <c r="N35" i="3"/>
  <c r="N36" i="3"/>
  <c r="N37" i="3"/>
  <c r="N38" i="3"/>
  <c r="N39" i="3"/>
  <c r="N40" i="3"/>
  <c r="N41" i="3"/>
  <c r="N42" i="3"/>
  <c r="M42" i="3" s="1"/>
  <c r="N43" i="3"/>
  <c r="N44" i="3"/>
  <c r="N45" i="3"/>
  <c r="N46" i="3"/>
  <c r="N47" i="3"/>
  <c r="N48" i="3"/>
  <c r="N49" i="3"/>
  <c r="N50" i="3"/>
  <c r="M50" i="3" s="1"/>
  <c r="N51" i="3"/>
  <c r="N52" i="3"/>
  <c r="N53" i="3"/>
  <c r="N54" i="3"/>
  <c r="N55" i="3"/>
  <c r="N56" i="3"/>
  <c r="N57" i="3"/>
  <c r="N58" i="3"/>
  <c r="M58" i="3" s="1"/>
  <c r="N59" i="3"/>
  <c r="N60" i="3"/>
  <c r="N61" i="3"/>
  <c r="N62" i="3"/>
  <c r="N64" i="3"/>
  <c r="N65" i="3"/>
  <c r="N66" i="3"/>
  <c r="M66" i="3" s="1"/>
  <c r="N67" i="3"/>
  <c r="N68" i="3"/>
  <c r="N69" i="3"/>
  <c r="N70" i="3"/>
  <c r="N71" i="3"/>
  <c r="N72" i="3"/>
  <c r="N73" i="3"/>
  <c r="N74" i="3"/>
  <c r="M74" i="3" s="1"/>
  <c r="N75" i="3"/>
  <c r="N76" i="3"/>
  <c r="N77" i="3"/>
  <c r="N78" i="3"/>
  <c r="N79" i="3"/>
  <c r="N80" i="3"/>
  <c r="N81" i="3"/>
  <c r="N82" i="3"/>
  <c r="M82" i="3" s="1"/>
  <c r="N83" i="3"/>
  <c r="N84" i="3"/>
  <c r="N85" i="3"/>
  <c r="N86" i="3"/>
  <c r="N87" i="3"/>
  <c r="N88" i="3"/>
  <c r="N89" i="3"/>
  <c r="N90" i="3"/>
  <c r="M90" i="3" s="1"/>
  <c r="N91" i="3"/>
  <c r="M8" i="3"/>
  <c r="M9" i="3"/>
  <c r="M11" i="3"/>
  <c r="M12" i="3"/>
  <c r="M13" i="3"/>
  <c r="M14" i="3"/>
  <c r="M15" i="3"/>
  <c r="M16" i="3"/>
  <c r="M17" i="3"/>
  <c r="M19" i="3"/>
  <c r="M20" i="3"/>
  <c r="M21" i="3"/>
  <c r="M22" i="3"/>
  <c r="M23" i="3"/>
  <c r="M24" i="3"/>
  <c r="M25" i="3"/>
  <c r="M27" i="3"/>
  <c r="M28" i="3"/>
  <c r="M29" i="3"/>
  <c r="M30" i="3"/>
  <c r="M31" i="3"/>
  <c r="M32" i="3"/>
  <c r="M33" i="3"/>
  <c r="M35" i="3"/>
  <c r="M36" i="3"/>
  <c r="M37" i="3"/>
  <c r="M38" i="3"/>
  <c r="M39" i="3"/>
  <c r="M40" i="3"/>
  <c r="M41" i="3"/>
  <c r="M43" i="3"/>
  <c r="M44" i="3"/>
  <c r="M45" i="3"/>
  <c r="M46" i="3"/>
  <c r="M47" i="3"/>
  <c r="M48" i="3"/>
  <c r="M49" i="3"/>
  <c r="M51" i="3"/>
  <c r="M52" i="3"/>
  <c r="M53" i="3"/>
  <c r="M54" i="3"/>
  <c r="M55" i="3"/>
  <c r="M56" i="3"/>
  <c r="M57" i="3"/>
  <c r="M59" i="3"/>
  <c r="M60" i="3"/>
  <c r="M61" i="3"/>
  <c r="M62" i="3"/>
  <c r="M64" i="3"/>
  <c r="M65" i="3"/>
  <c r="M67" i="3"/>
  <c r="M68" i="3"/>
  <c r="M69" i="3"/>
  <c r="M70" i="3"/>
  <c r="M71" i="3"/>
  <c r="M72" i="3"/>
  <c r="M73" i="3"/>
  <c r="M75" i="3"/>
  <c r="M76" i="3"/>
  <c r="M77" i="3"/>
  <c r="M78" i="3"/>
  <c r="M79" i="3"/>
  <c r="M80" i="3"/>
  <c r="M81" i="3"/>
  <c r="M83" i="3"/>
  <c r="M84" i="3"/>
  <c r="M85" i="3"/>
  <c r="M86" i="3"/>
  <c r="M87" i="3"/>
  <c r="M88" i="3"/>
  <c r="M89" i="3"/>
  <c r="M91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W35" i="3" s="1"/>
  <c r="E36" i="3"/>
  <c r="W36" i="3" s="1"/>
  <c r="E37" i="3"/>
  <c r="W37" i="3" s="1"/>
  <c r="E38" i="3"/>
  <c r="W38" i="3" s="1"/>
  <c r="E39" i="3"/>
  <c r="W39" i="3" s="1"/>
  <c r="E40" i="3"/>
  <c r="E41" i="3"/>
  <c r="W41" i="3" s="1"/>
  <c r="E42" i="3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E59" i="3"/>
  <c r="W59" i="3" s="1"/>
  <c r="E60" i="3"/>
  <c r="W60" i="3" s="1"/>
  <c r="E61" i="3"/>
  <c r="W61" i="3" s="1"/>
  <c r="E62" i="3"/>
  <c r="W62" i="3" s="1"/>
  <c r="E64" i="3"/>
  <c r="W64" i="3" s="1"/>
  <c r="E65" i="3"/>
  <c r="W65" i="3" s="1"/>
  <c r="E66" i="3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E83" i="3"/>
  <c r="W83" i="3" s="1"/>
  <c r="E84" i="3"/>
  <c r="W84" i="3" s="1"/>
  <c r="E85" i="3"/>
  <c r="W85" i="3" s="1"/>
  <c r="E86" i="3"/>
  <c r="W86" i="3" s="1"/>
  <c r="E87" i="3"/>
  <c r="W87" i="3" s="1"/>
  <c r="E88" i="3"/>
  <c r="E89" i="3"/>
  <c r="W89" i="3" s="1"/>
  <c r="E90" i="3"/>
  <c r="E91" i="3"/>
  <c r="W91" i="3" s="1"/>
  <c r="D8" i="3"/>
  <c r="V8" i="3" s="1"/>
  <c r="D9" i="3"/>
  <c r="V9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5" i="3"/>
  <c r="V35" i="3" s="1"/>
  <c r="D36" i="3"/>
  <c r="V36" i="3" s="1"/>
  <c r="D37" i="3"/>
  <c r="V37" i="3" s="1"/>
  <c r="D38" i="3"/>
  <c r="V38" i="3" s="1"/>
  <c r="D39" i="3"/>
  <c r="D40" i="3"/>
  <c r="V40" i="3" s="1"/>
  <c r="D41" i="3"/>
  <c r="V41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9" i="3"/>
  <c r="V59" i="3" s="1"/>
  <c r="D60" i="3"/>
  <c r="V60" i="3" s="1"/>
  <c r="D61" i="3"/>
  <c r="V61" i="3" s="1"/>
  <c r="D62" i="3"/>
  <c r="D64" i="3"/>
  <c r="V64" i="3" s="1"/>
  <c r="D65" i="3"/>
  <c r="V65" i="3" s="1"/>
  <c r="D67" i="3"/>
  <c r="V67" i="3" s="1"/>
  <c r="D68" i="3"/>
  <c r="V68" i="3" s="1"/>
  <c r="D69" i="3"/>
  <c r="V69" i="3" s="1"/>
  <c r="D70" i="3"/>
  <c r="D71" i="3"/>
  <c r="V71" i="3" s="1"/>
  <c r="D72" i="3"/>
  <c r="V72" i="3" s="1"/>
  <c r="D73" i="3"/>
  <c r="V73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1" i="3"/>
  <c r="V9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5" i="2"/>
  <c r="BO26" i="2"/>
  <c r="BO27" i="2"/>
  <c r="BO28" i="2"/>
  <c r="BO29" i="2"/>
  <c r="BO30" i="2"/>
  <c r="BO31" i="2"/>
  <c r="BH8" i="2"/>
  <c r="BH9" i="2"/>
  <c r="CJ9" i="2" s="1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G8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M24" i="2" s="1"/>
  <c r="BF24" i="2" s="1"/>
  <c r="AN25" i="2"/>
  <c r="AN26" i="2"/>
  <c r="AN27" i="2"/>
  <c r="AN28" i="2"/>
  <c r="AN29" i="2"/>
  <c r="AN30" i="2"/>
  <c r="AN31" i="2"/>
  <c r="AM8" i="2"/>
  <c r="AM9" i="2"/>
  <c r="BF9" i="2" s="1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5" i="2"/>
  <c r="AM26" i="2"/>
  <c r="AM27" i="2"/>
  <c r="AM28" i="2"/>
  <c r="AM29" i="2"/>
  <c r="AM30" i="2"/>
  <c r="AM31" i="2"/>
  <c r="AF8" i="2"/>
  <c r="AF9" i="2"/>
  <c r="AF10" i="2"/>
  <c r="AF11" i="2"/>
  <c r="AF12" i="2"/>
  <c r="AF13" i="2"/>
  <c r="AF14" i="2"/>
  <c r="AF15" i="2"/>
  <c r="AF16" i="2"/>
  <c r="AE16" i="2" s="1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E8" i="2"/>
  <c r="AE9" i="2"/>
  <c r="AE10" i="2"/>
  <c r="AE11" i="2"/>
  <c r="AE12" i="2"/>
  <c r="AE13" i="2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N8" i="2"/>
  <c r="N9" i="2"/>
  <c r="N10" i="2"/>
  <c r="N11" i="2"/>
  <c r="N12" i="2"/>
  <c r="N13" i="2"/>
  <c r="N14" i="2"/>
  <c r="N15" i="2"/>
  <c r="N16" i="2"/>
  <c r="M16" i="2" s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D8" i="2"/>
  <c r="V8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4" i="1"/>
  <c r="DC65" i="1"/>
  <c r="DC66" i="1"/>
  <c r="DC6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4" i="1"/>
  <c r="CX65" i="1"/>
  <c r="CX66" i="1"/>
  <c r="CX6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4" i="1"/>
  <c r="CS65" i="1"/>
  <c r="CS66" i="1"/>
  <c r="CS6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4" i="1"/>
  <c r="CK65" i="1"/>
  <c r="CK66" i="1"/>
  <c r="CK67" i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DB36" i="1" s="1"/>
  <c r="BZ37" i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DB60" i="1" s="1"/>
  <c r="BZ61" i="1"/>
  <c r="BZ62" i="1"/>
  <c r="BZ64" i="1"/>
  <c r="BZ65" i="1"/>
  <c r="BZ66" i="1"/>
  <c r="BZ67" i="1"/>
  <c r="DB67" i="1" s="1"/>
  <c r="BU8" i="1"/>
  <c r="CW8" i="1" s="1"/>
  <c r="BU9" i="1"/>
  <c r="BU10" i="1"/>
  <c r="BU11" i="1"/>
  <c r="BU12" i="1"/>
  <c r="BU13" i="1"/>
  <c r="BU14" i="1"/>
  <c r="BU15" i="1"/>
  <c r="CW15" i="1" s="1"/>
  <c r="BU16" i="1"/>
  <c r="BO16" i="1" s="1"/>
  <c r="BU17" i="1"/>
  <c r="BU18" i="1"/>
  <c r="BU19" i="1"/>
  <c r="BU20" i="1"/>
  <c r="BU21" i="1"/>
  <c r="BU22" i="1"/>
  <c r="BU23" i="1"/>
  <c r="CW23" i="1" s="1"/>
  <c r="BU24" i="1"/>
  <c r="CW24" i="1" s="1"/>
  <c r="BU25" i="1"/>
  <c r="BU26" i="1"/>
  <c r="BU27" i="1"/>
  <c r="BU28" i="1"/>
  <c r="BU29" i="1"/>
  <c r="BU30" i="1"/>
  <c r="BU31" i="1"/>
  <c r="CW31" i="1" s="1"/>
  <c r="BU32" i="1"/>
  <c r="CW32" i="1" s="1"/>
  <c r="BU33" i="1"/>
  <c r="BU34" i="1"/>
  <c r="BU35" i="1"/>
  <c r="BU36" i="1"/>
  <c r="BU37" i="1"/>
  <c r="BU38" i="1"/>
  <c r="BU39" i="1"/>
  <c r="CW39" i="1" s="1"/>
  <c r="BU40" i="1"/>
  <c r="BU41" i="1"/>
  <c r="BU42" i="1"/>
  <c r="BU43" i="1"/>
  <c r="BU44" i="1"/>
  <c r="BU45" i="1"/>
  <c r="BU46" i="1"/>
  <c r="BU47" i="1"/>
  <c r="CW47" i="1" s="1"/>
  <c r="BU48" i="1"/>
  <c r="CW48" i="1" s="1"/>
  <c r="BU49" i="1"/>
  <c r="BU50" i="1"/>
  <c r="BU51" i="1"/>
  <c r="BU52" i="1"/>
  <c r="BU53" i="1"/>
  <c r="BU54" i="1"/>
  <c r="BU55" i="1"/>
  <c r="CW55" i="1" s="1"/>
  <c r="BU56" i="1"/>
  <c r="CW56" i="1" s="1"/>
  <c r="BU57" i="1"/>
  <c r="BU58" i="1"/>
  <c r="BU59" i="1"/>
  <c r="BU60" i="1"/>
  <c r="BU61" i="1"/>
  <c r="BU62" i="1"/>
  <c r="BU64" i="1"/>
  <c r="BO64" i="1" s="1"/>
  <c r="BU65" i="1"/>
  <c r="BU66" i="1"/>
  <c r="BU6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O28" i="1" s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O52" i="1" s="1"/>
  <c r="BP53" i="1"/>
  <c r="BP54" i="1"/>
  <c r="BP55" i="1"/>
  <c r="BP56" i="1"/>
  <c r="BP57" i="1"/>
  <c r="BP58" i="1"/>
  <c r="BP59" i="1"/>
  <c r="BP60" i="1"/>
  <c r="BP61" i="1"/>
  <c r="BP62" i="1"/>
  <c r="BP64" i="1"/>
  <c r="BP65" i="1"/>
  <c r="BP66" i="1"/>
  <c r="BP67" i="1"/>
  <c r="BO8" i="1"/>
  <c r="CQ8" i="1" s="1"/>
  <c r="BO9" i="1"/>
  <c r="BO10" i="1"/>
  <c r="BO13" i="1"/>
  <c r="BO14" i="1"/>
  <c r="BO17" i="1"/>
  <c r="BO18" i="1"/>
  <c r="BO21" i="1"/>
  <c r="BO22" i="1"/>
  <c r="BO25" i="1"/>
  <c r="BO26" i="1"/>
  <c r="BO29" i="1"/>
  <c r="BO30" i="1"/>
  <c r="BO31" i="1"/>
  <c r="CQ31" i="1" s="1"/>
  <c r="BO33" i="1"/>
  <c r="BO34" i="1"/>
  <c r="BO37" i="1"/>
  <c r="BO38" i="1"/>
  <c r="BO39" i="1"/>
  <c r="BO40" i="1"/>
  <c r="BO41" i="1"/>
  <c r="BO42" i="1"/>
  <c r="BO45" i="1"/>
  <c r="BO46" i="1"/>
  <c r="BO49" i="1"/>
  <c r="BO50" i="1"/>
  <c r="BO53" i="1"/>
  <c r="BO54" i="1"/>
  <c r="BO57" i="1"/>
  <c r="BO58" i="1"/>
  <c r="BO61" i="1"/>
  <c r="BO62" i="1"/>
  <c r="BO65" i="1"/>
  <c r="BO6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G28" i="1" s="1"/>
  <c r="CI28" i="1" s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G52" i="1" s="1"/>
  <c r="CI52" i="1" s="1"/>
  <c r="BH53" i="1"/>
  <c r="BH54" i="1"/>
  <c r="BH55" i="1"/>
  <c r="BH56" i="1"/>
  <c r="BH57" i="1"/>
  <c r="BH58" i="1"/>
  <c r="BH59" i="1"/>
  <c r="BH60" i="1"/>
  <c r="BH61" i="1"/>
  <c r="BH62" i="1"/>
  <c r="BH64" i="1"/>
  <c r="BH65" i="1"/>
  <c r="BH66" i="1"/>
  <c r="BH67" i="1"/>
  <c r="BG8" i="1"/>
  <c r="CI8" i="1" s="1"/>
  <c r="BG9" i="1"/>
  <c r="BG10" i="1"/>
  <c r="BG13" i="1"/>
  <c r="BG14" i="1"/>
  <c r="BG15" i="1"/>
  <c r="BG16" i="1"/>
  <c r="BG17" i="1"/>
  <c r="BG18" i="1"/>
  <c r="BG21" i="1"/>
  <c r="BG22" i="1"/>
  <c r="BG23" i="1"/>
  <c r="BG24" i="1"/>
  <c r="BG25" i="1"/>
  <c r="BG26" i="1"/>
  <c r="BG29" i="1"/>
  <c r="BG30" i="1"/>
  <c r="BG31" i="1"/>
  <c r="BG32" i="1"/>
  <c r="BG33" i="1"/>
  <c r="BG34" i="1"/>
  <c r="BG37" i="1"/>
  <c r="BG38" i="1"/>
  <c r="BG39" i="1"/>
  <c r="CI39" i="1" s="1"/>
  <c r="BG40" i="1"/>
  <c r="CI40" i="1" s="1"/>
  <c r="BG41" i="1"/>
  <c r="BG42" i="1"/>
  <c r="BG45" i="1"/>
  <c r="BG46" i="1"/>
  <c r="BG47" i="1"/>
  <c r="BG48" i="1"/>
  <c r="BG49" i="1"/>
  <c r="BG50" i="1"/>
  <c r="BG53" i="1"/>
  <c r="BG54" i="1"/>
  <c r="BG55" i="1"/>
  <c r="BG56" i="1"/>
  <c r="BG57" i="1"/>
  <c r="BG58" i="1"/>
  <c r="BG61" i="1"/>
  <c r="BG62" i="1"/>
  <c r="BG64" i="1"/>
  <c r="BG65" i="1"/>
  <c r="BG66" i="1"/>
  <c r="BF58" i="1"/>
  <c r="AX8" i="1"/>
  <c r="DB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DB32" i="1" s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DB56" i="1" s="1"/>
  <c r="AX57" i="1"/>
  <c r="AX58" i="1"/>
  <c r="AX59" i="1"/>
  <c r="AX60" i="1"/>
  <c r="AX61" i="1"/>
  <c r="AX62" i="1"/>
  <c r="AX64" i="1"/>
  <c r="AX65" i="1"/>
  <c r="AX66" i="1"/>
  <c r="AX67" i="1"/>
  <c r="AS8" i="1"/>
  <c r="AS9" i="1"/>
  <c r="AS10" i="1"/>
  <c r="AS11" i="1"/>
  <c r="AM11" i="1" s="1"/>
  <c r="BF11" i="1" s="1"/>
  <c r="AS12" i="1"/>
  <c r="AM12" i="1" s="1"/>
  <c r="BF12" i="1" s="1"/>
  <c r="AS13" i="1"/>
  <c r="AS14" i="1"/>
  <c r="AS15" i="1"/>
  <c r="AS16" i="1"/>
  <c r="AS17" i="1"/>
  <c r="AS18" i="1"/>
  <c r="AS19" i="1"/>
  <c r="AM19" i="1" s="1"/>
  <c r="BF19" i="1" s="1"/>
  <c r="AS20" i="1"/>
  <c r="AM20" i="1" s="1"/>
  <c r="BF20" i="1" s="1"/>
  <c r="AS21" i="1"/>
  <c r="AS22" i="1"/>
  <c r="AS23" i="1"/>
  <c r="AS24" i="1"/>
  <c r="AS25" i="1"/>
  <c r="AS26" i="1"/>
  <c r="AS27" i="1"/>
  <c r="AS28" i="1"/>
  <c r="AM28" i="1" s="1"/>
  <c r="BF28" i="1" s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M43" i="1" s="1"/>
  <c r="BF43" i="1" s="1"/>
  <c r="AS44" i="1"/>
  <c r="AM44" i="1" s="1"/>
  <c r="BF44" i="1" s="1"/>
  <c r="AS45" i="1"/>
  <c r="AS46" i="1"/>
  <c r="AS47" i="1"/>
  <c r="AS48" i="1"/>
  <c r="AS49" i="1"/>
  <c r="AS50" i="1"/>
  <c r="AS51" i="1"/>
  <c r="AM51" i="1" s="1"/>
  <c r="BF51" i="1" s="1"/>
  <c r="AS52" i="1"/>
  <c r="AM52" i="1" s="1"/>
  <c r="AS53" i="1"/>
  <c r="AS54" i="1"/>
  <c r="AS55" i="1"/>
  <c r="AS56" i="1"/>
  <c r="AS57" i="1"/>
  <c r="AS58" i="1"/>
  <c r="AS59" i="1"/>
  <c r="AS60" i="1"/>
  <c r="AM60" i="1" s="1"/>
  <c r="BF60" i="1" s="1"/>
  <c r="AS61" i="1"/>
  <c r="AS62" i="1"/>
  <c r="AS64" i="1"/>
  <c r="AS65" i="1"/>
  <c r="AS66" i="1"/>
  <c r="AS67" i="1"/>
  <c r="AN8" i="1"/>
  <c r="AM8" i="1" s="1"/>
  <c r="AN9" i="1"/>
  <c r="AN10" i="1"/>
  <c r="AN11" i="1"/>
  <c r="AN12" i="1"/>
  <c r="AN13" i="1"/>
  <c r="AN14" i="1"/>
  <c r="AN15" i="1"/>
  <c r="AM15" i="1" s="1"/>
  <c r="AN16" i="1"/>
  <c r="AM16" i="1" s="1"/>
  <c r="AN17" i="1"/>
  <c r="AN18" i="1"/>
  <c r="AN19" i="1"/>
  <c r="AN20" i="1"/>
  <c r="AN21" i="1"/>
  <c r="AN22" i="1"/>
  <c r="AN23" i="1"/>
  <c r="AM23" i="1" s="1"/>
  <c r="AN24" i="1"/>
  <c r="AM24" i="1" s="1"/>
  <c r="AN25" i="1"/>
  <c r="AN26" i="1"/>
  <c r="AN27" i="1"/>
  <c r="AN28" i="1"/>
  <c r="AN29" i="1"/>
  <c r="AN30" i="1"/>
  <c r="AN31" i="1"/>
  <c r="AM31" i="1" s="1"/>
  <c r="AN32" i="1"/>
  <c r="AM32" i="1" s="1"/>
  <c r="AN33" i="1"/>
  <c r="AN34" i="1"/>
  <c r="AN35" i="1"/>
  <c r="AN36" i="1"/>
  <c r="AN37" i="1"/>
  <c r="AN38" i="1"/>
  <c r="AN39" i="1"/>
  <c r="AM39" i="1" s="1"/>
  <c r="AN40" i="1"/>
  <c r="AM40" i="1" s="1"/>
  <c r="AN41" i="1"/>
  <c r="AN42" i="1"/>
  <c r="AN43" i="1"/>
  <c r="AN44" i="1"/>
  <c r="AN45" i="1"/>
  <c r="AN46" i="1"/>
  <c r="AN47" i="1"/>
  <c r="AM47" i="1" s="1"/>
  <c r="AN48" i="1"/>
  <c r="AM48" i="1" s="1"/>
  <c r="AN49" i="1"/>
  <c r="AN50" i="1"/>
  <c r="AN51" i="1"/>
  <c r="AN52" i="1"/>
  <c r="AN53" i="1"/>
  <c r="AN54" i="1"/>
  <c r="AN55" i="1"/>
  <c r="AM55" i="1" s="1"/>
  <c r="AN56" i="1"/>
  <c r="AM56" i="1" s="1"/>
  <c r="AN57" i="1"/>
  <c r="AN58" i="1"/>
  <c r="AN59" i="1"/>
  <c r="AN60" i="1"/>
  <c r="AN61" i="1"/>
  <c r="AN62" i="1"/>
  <c r="AN64" i="1"/>
  <c r="AM64" i="1" s="1"/>
  <c r="AN65" i="1"/>
  <c r="AN66" i="1"/>
  <c r="AN67" i="1"/>
  <c r="AM9" i="1"/>
  <c r="AM10" i="1"/>
  <c r="AM13" i="1"/>
  <c r="AM14" i="1"/>
  <c r="AM17" i="1"/>
  <c r="AM18" i="1"/>
  <c r="AM21" i="1"/>
  <c r="AM22" i="1"/>
  <c r="BF22" i="1" s="1"/>
  <c r="AM25" i="1"/>
  <c r="AM26" i="1"/>
  <c r="AM27" i="1"/>
  <c r="BF27" i="1" s="1"/>
  <c r="AM29" i="1"/>
  <c r="AM30" i="1"/>
  <c r="AM33" i="1"/>
  <c r="AM34" i="1"/>
  <c r="AM35" i="1"/>
  <c r="AM36" i="1"/>
  <c r="AM37" i="1"/>
  <c r="AM38" i="1"/>
  <c r="AM41" i="1"/>
  <c r="AM42" i="1"/>
  <c r="AM45" i="1"/>
  <c r="AM46" i="1"/>
  <c r="AM49" i="1"/>
  <c r="AM50" i="1"/>
  <c r="AM53" i="1"/>
  <c r="AM54" i="1"/>
  <c r="AM57" i="1"/>
  <c r="AM58" i="1"/>
  <c r="AM59" i="1"/>
  <c r="BF59" i="1" s="1"/>
  <c r="AM61" i="1"/>
  <c r="AM62" i="1"/>
  <c r="AM65" i="1"/>
  <c r="AM66" i="1"/>
  <c r="AM67" i="1"/>
  <c r="AF8" i="1"/>
  <c r="AE8" i="1" s="1"/>
  <c r="AF9" i="1"/>
  <c r="AF10" i="1"/>
  <c r="AF11" i="1"/>
  <c r="AF12" i="1"/>
  <c r="AF13" i="1"/>
  <c r="AF14" i="1"/>
  <c r="AF15" i="1"/>
  <c r="AE15" i="1" s="1"/>
  <c r="AF16" i="1"/>
  <c r="AE16" i="1" s="1"/>
  <c r="AF17" i="1"/>
  <c r="AF18" i="1"/>
  <c r="AF19" i="1"/>
  <c r="AF20" i="1"/>
  <c r="AF21" i="1"/>
  <c r="AF22" i="1"/>
  <c r="AF23" i="1"/>
  <c r="AE23" i="1" s="1"/>
  <c r="AF24" i="1"/>
  <c r="AE24" i="1" s="1"/>
  <c r="AF25" i="1"/>
  <c r="AF26" i="1"/>
  <c r="AF27" i="1"/>
  <c r="AF28" i="1"/>
  <c r="AF29" i="1"/>
  <c r="AF30" i="1"/>
  <c r="AF31" i="1"/>
  <c r="AE31" i="1" s="1"/>
  <c r="AF32" i="1"/>
  <c r="AE32" i="1" s="1"/>
  <c r="AF33" i="1"/>
  <c r="AF34" i="1"/>
  <c r="AF35" i="1"/>
  <c r="AF36" i="1"/>
  <c r="AF37" i="1"/>
  <c r="AF38" i="1"/>
  <c r="AF39" i="1"/>
  <c r="AE39" i="1" s="1"/>
  <c r="AF40" i="1"/>
  <c r="AE40" i="1" s="1"/>
  <c r="AF41" i="1"/>
  <c r="AF42" i="1"/>
  <c r="AF43" i="1"/>
  <c r="AF44" i="1"/>
  <c r="AF45" i="1"/>
  <c r="AF46" i="1"/>
  <c r="AF47" i="1"/>
  <c r="AE47" i="1" s="1"/>
  <c r="AF48" i="1"/>
  <c r="AE48" i="1" s="1"/>
  <c r="AF49" i="1"/>
  <c r="AF50" i="1"/>
  <c r="AF51" i="1"/>
  <c r="AF52" i="1"/>
  <c r="AF53" i="1"/>
  <c r="AF54" i="1"/>
  <c r="AF55" i="1"/>
  <c r="AE55" i="1" s="1"/>
  <c r="AF56" i="1"/>
  <c r="AE56" i="1" s="1"/>
  <c r="AF57" i="1"/>
  <c r="AF58" i="1"/>
  <c r="AF59" i="1"/>
  <c r="AF60" i="1"/>
  <c r="AF61" i="1"/>
  <c r="AF62" i="1"/>
  <c r="AF64" i="1"/>
  <c r="AE64" i="1" s="1"/>
  <c r="BF64" i="1" s="1"/>
  <c r="AF65" i="1"/>
  <c r="AF66" i="1"/>
  <c r="AF67" i="1"/>
  <c r="AE9" i="1"/>
  <c r="AE10" i="1"/>
  <c r="AE11" i="1"/>
  <c r="AE12" i="1"/>
  <c r="AE13" i="1"/>
  <c r="AE14" i="1"/>
  <c r="AE17" i="1"/>
  <c r="AE18" i="1"/>
  <c r="AE19" i="1"/>
  <c r="AE20" i="1"/>
  <c r="AE21" i="1"/>
  <c r="AE22" i="1"/>
  <c r="AE25" i="1"/>
  <c r="AE26" i="1"/>
  <c r="AE27" i="1"/>
  <c r="AE28" i="1"/>
  <c r="AE29" i="1"/>
  <c r="AE30" i="1"/>
  <c r="AE33" i="1"/>
  <c r="AE34" i="1"/>
  <c r="AE35" i="1"/>
  <c r="AE36" i="1"/>
  <c r="AE37" i="1"/>
  <c r="AE38" i="1"/>
  <c r="AE41" i="1"/>
  <c r="AE42" i="1"/>
  <c r="AE43" i="1"/>
  <c r="AE44" i="1"/>
  <c r="AE45" i="1"/>
  <c r="AE46" i="1"/>
  <c r="AE49" i="1"/>
  <c r="AE50" i="1"/>
  <c r="AE51" i="1"/>
  <c r="AE52" i="1"/>
  <c r="AE53" i="1"/>
  <c r="AE54" i="1"/>
  <c r="AE57" i="1"/>
  <c r="AE58" i="1"/>
  <c r="AE59" i="1"/>
  <c r="AE60" i="1"/>
  <c r="AE61" i="1"/>
  <c r="AE62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4" i="1"/>
  <c r="X65" i="1"/>
  <c r="X66" i="1"/>
  <c r="X67" i="1"/>
  <c r="W22" i="1"/>
  <c r="W28" i="1"/>
  <c r="W60" i="1"/>
  <c r="W61" i="1"/>
  <c r="N8" i="1"/>
  <c r="M8" i="1" s="1"/>
  <c r="N9" i="1"/>
  <c r="M9" i="1" s="1"/>
  <c r="N10" i="1"/>
  <c r="M10" i="1" s="1"/>
  <c r="N11" i="1"/>
  <c r="M11" i="1" s="1"/>
  <c r="N12" i="1"/>
  <c r="M12" i="1" s="1"/>
  <c r="N13" i="1"/>
  <c r="N14" i="1"/>
  <c r="N15" i="1"/>
  <c r="N16" i="1"/>
  <c r="N17" i="1"/>
  <c r="M17" i="1" s="1"/>
  <c r="N18" i="1"/>
  <c r="M18" i="1" s="1"/>
  <c r="N19" i="1"/>
  <c r="M19" i="1" s="1"/>
  <c r="N20" i="1"/>
  <c r="N21" i="1"/>
  <c r="N22" i="1"/>
  <c r="N23" i="1"/>
  <c r="N24" i="1"/>
  <c r="W24" i="1" s="1"/>
  <c r="N25" i="1"/>
  <c r="W25" i="1" s="1"/>
  <c r="N26" i="1"/>
  <c r="M26" i="1" s="1"/>
  <c r="N27" i="1"/>
  <c r="M27" i="1" s="1"/>
  <c r="N28" i="1"/>
  <c r="N29" i="1"/>
  <c r="M29" i="1" s="1"/>
  <c r="N30" i="1"/>
  <c r="N31" i="1"/>
  <c r="N32" i="1"/>
  <c r="M32" i="1" s="1"/>
  <c r="N33" i="1"/>
  <c r="M33" i="1" s="1"/>
  <c r="N34" i="1"/>
  <c r="M34" i="1" s="1"/>
  <c r="N35" i="1"/>
  <c r="M35" i="1" s="1"/>
  <c r="N36" i="1"/>
  <c r="N37" i="1"/>
  <c r="N38" i="1"/>
  <c r="N39" i="1"/>
  <c r="N40" i="1"/>
  <c r="M40" i="1" s="1"/>
  <c r="N41" i="1"/>
  <c r="M41" i="1" s="1"/>
  <c r="N42" i="1"/>
  <c r="M42" i="1" s="1"/>
  <c r="N43" i="1"/>
  <c r="M43" i="1" s="1"/>
  <c r="N44" i="1"/>
  <c r="N45" i="1"/>
  <c r="N46" i="1"/>
  <c r="N47" i="1"/>
  <c r="N48" i="1"/>
  <c r="M48" i="1" s="1"/>
  <c r="N49" i="1"/>
  <c r="M49" i="1" s="1"/>
  <c r="N50" i="1"/>
  <c r="M50" i="1" s="1"/>
  <c r="N51" i="1"/>
  <c r="M51" i="1" s="1"/>
  <c r="N52" i="1"/>
  <c r="N53" i="1"/>
  <c r="N54" i="1"/>
  <c r="N55" i="1"/>
  <c r="N56" i="1"/>
  <c r="M56" i="1" s="1"/>
  <c r="N57" i="1"/>
  <c r="M57" i="1" s="1"/>
  <c r="N58" i="1"/>
  <c r="M58" i="1" s="1"/>
  <c r="N59" i="1"/>
  <c r="M59" i="1" s="1"/>
  <c r="N60" i="1"/>
  <c r="N61" i="1"/>
  <c r="N62" i="1"/>
  <c r="N64" i="1"/>
  <c r="M64" i="1" s="1"/>
  <c r="N65" i="1"/>
  <c r="M65" i="1" s="1"/>
  <c r="N66" i="1"/>
  <c r="M66" i="1" s="1"/>
  <c r="N67" i="1"/>
  <c r="M67" i="1" s="1"/>
  <c r="M13" i="1"/>
  <c r="M14" i="1"/>
  <c r="M15" i="1"/>
  <c r="M16" i="1"/>
  <c r="M20" i="1"/>
  <c r="M21" i="1"/>
  <c r="M22" i="1"/>
  <c r="M23" i="1"/>
  <c r="M24" i="1"/>
  <c r="M25" i="1"/>
  <c r="M28" i="1"/>
  <c r="M30" i="1"/>
  <c r="M31" i="1"/>
  <c r="M36" i="1"/>
  <c r="M37" i="1"/>
  <c r="M38" i="1"/>
  <c r="M39" i="1"/>
  <c r="M44" i="1"/>
  <c r="M45" i="1"/>
  <c r="M46" i="1"/>
  <c r="M47" i="1"/>
  <c r="M52" i="1"/>
  <c r="M53" i="1"/>
  <c r="M54" i="1"/>
  <c r="M55" i="1"/>
  <c r="M60" i="1"/>
  <c r="M61" i="1"/>
  <c r="M62" i="1"/>
  <c r="E8" i="1"/>
  <c r="E9" i="1"/>
  <c r="E10" i="1"/>
  <c r="E11" i="1"/>
  <c r="W11" i="1" s="1"/>
  <c r="E12" i="1"/>
  <c r="W12" i="1" s="1"/>
  <c r="E13" i="1"/>
  <c r="E14" i="1"/>
  <c r="W14" i="1" s="1"/>
  <c r="E15" i="1"/>
  <c r="W15" i="1" s="1"/>
  <c r="E16" i="1"/>
  <c r="D16" i="1" s="1"/>
  <c r="V16" i="1" s="1"/>
  <c r="E17" i="1"/>
  <c r="E18" i="1"/>
  <c r="E19" i="1"/>
  <c r="W19" i="1" s="1"/>
  <c r="E20" i="1"/>
  <c r="W20" i="1" s="1"/>
  <c r="E21" i="1"/>
  <c r="E22" i="1"/>
  <c r="E23" i="1"/>
  <c r="W23" i="1" s="1"/>
  <c r="E24" i="1"/>
  <c r="D24" i="1" s="1"/>
  <c r="V24" i="1" s="1"/>
  <c r="E25" i="1"/>
  <c r="D25" i="1" s="1"/>
  <c r="V25" i="1" s="1"/>
  <c r="E26" i="1"/>
  <c r="E27" i="1"/>
  <c r="W27" i="1" s="1"/>
  <c r="E28" i="1"/>
  <c r="E29" i="1"/>
  <c r="E30" i="1"/>
  <c r="W30" i="1" s="1"/>
  <c r="E31" i="1"/>
  <c r="W31" i="1" s="1"/>
  <c r="E32" i="1"/>
  <c r="E33" i="1"/>
  <c r="D33" i="1" s="1"/>
  <c r="V33" i="1" s="1"/>
  <c r="E34" i="1"/>
  <c r="W34" i="1" s="1"/>
  <c r="E35" i="1"/>
  <c r="W35" i="1" s="1"/>
  <c r="E36" i="1"/>
  <c r="W36" i="1" s="1"/>
  <c r="E37" i="1"/>
  <c r="E38" i="1"/>
  <c r="W38" i="1" s="1"/>
  <c r="E39" i="1"/>
  <c r="W39" i="1" s="1"/>
  <c r="E40" i="1"/>
  <c r="E41" i="1"/>
  <c r="E42" i="1"/>
  <c r="E43" i="1"/>
  <c r="W43" i="1" s="1"/>
  <c r="E44" i="1"/>
  <c r="W44" i="1" s="1"/>
  <c r="E45" i="1"/>
  <c r="E46" i="1"/>
  <c r="W46" i="1" s="1"/>
  <c r="E47" i="1"/>
  <c r="W47" i="1" s="1"/>
  <c r="E48" i="1"/>
  <c r="E49" i="1"/>
  <c r="E50" i="1"/>
  <c r="E51" i="1"/>
  <c r="W51" i="1" s="1"/>
  <c r="E52" i="1"/>
  <c r="W52" i="1" s="1"/>
  <c r="E53" i="1"/>
  <c r="E54" i="1"/>
  <c r="W54" i="1" s="1"/>
  <c r="E55" i="1"/>
  <c r="W55" i="1" s="1"/>
  <c r="E56" i="1"/>
  <c r="E57" i="1"/>
  <c r="E58" i="1"/>
  <c r="D58" i="1" s="1"/>
  <c r="E59" i="1"/>
  <c r="W59" i="1" s="1"/>
  <c r="E60" i="1"/>
  <c r="E61" i="1"/>
  <c r="E62" i="1"/>
  <c r="W62" i="1" s="1"/>
  <c r="E64" i="1"/>
  <c r="E65" i="1"/>
  <c r="E66" i="1"/>
  <c r="E67" i="1"/>
  <c r="W67" i="1" s="1"/>
  <c r="D12" i="1"/>
  <c r="D13" i="1"/>
  <c r="V13" i="1" s="1"/>
  <c r="D14" i="1"/>
  <c r="V14" i="1" s="1"/>
  <c r="D15" i="1"/>
  <c r="V15" i="1" s="1"/>
  <c r="D20" i="1"/>
  <c r="V20" i="1" s="1"/>
  <c r="D21" i="1"/>
  <c r="V21" i="1" s="1"/>
  <c r="D22" i="1"/>
  <c r="V22" i="1" s="1"/>
  <c r="D23" i="1"/>
  <c r="V23" i="1" s="1"/>
  <c r="D28" i="1"/>
  <c r="V28" i="1" s="1"/>
  <c r="D29" i="1"/>
  <c r="D30" i="1"/>
  <c r="V30" i="1" s="1"/>
  <c r="D31" i="1"/>
  <c r="V31" i="1" s="1"/>
  <c r="D36" i="1"/>
  <c r="D37" i="1"/>
  <c r="D38" i="1"/>
  <c r="D39" i="1"/>
  <c r="V39" i="1" s="1"/>
  <c r="D44" i="1"/>
  <c r="V44" i="1" s="1"/>
  <c r="D45" i="1"/>
  <c r="V45" i="1" s="1"/>
  <c r="D46" i="1"/>
  <c r="V46" i="1" s="1"/>
  <c r="D47" i="1"/>
  <c r="V47" i="1" s="1"/>
  <c r="D52" i="1"/>
  <c r="V52" i="1" s="1"/>
  <c r="D53" i="1"/>
  <c r="V53" i="1" s="1"/>
  <c r="D54" i="1"/>
  <c r="V54" i="1" s="1"/>
  <c r="D55" i="1"/>
  <c r="V55" i="1" s="1"/>
  <c r="D60" i="1"/>
  <c r="V60" i="1" s="1"/>
  <c r="D61" i="1"/>
  <c r="V61" i="1" s="1"/>
  <c r="D62" i="1"/>
  <c r="V62" i="1" s="1"/>
  <c r="BP63" i="4" l="1"/>
  <c r="AE63" i="4"/>
  <c r="CI63" i="4" s="1"/>
  <c r="CQ63" i="1"/>
  <c r="CH63" i="1"/>
  <c r="DJ63" i="1" s="1"/>
  <c r="D63" i="1"/>
  <c r="V63" i="1" s="1"/>
  <c r="CR63" i="1"/>
  <c r="V58" i="1"/>
  <c r="CJ20" i="1"/>
  <c r="BG20" i="1"/>
  <c r="CI20" i="1" s="1"/>
  <c r="D9" i="2"/>
  <c r="V9" i="2" s="1"/>
  <c r="BF17" i="2"/>
  <c r="CJ17" i="2"/>
  <c r="CR25" i="2"/>
  <c r="CW25" i="2"/>
  <c r="BQ78" i="4"/>
  <c r="L78" i="4"/>
  <c r="BP78" i="4" s="1"/>
  <c r="BQ38" i="4"/>
  <c r="L38" i="4"/>
  <c r="BP38" i="4" s="1"/>
  <c r="BV42" i="4"/>
  <c r="L42" i="4"/>
  <c r="BP42" i="4" s="1"/>
  <c r="W26" i="1"/>
  <c r="CJ51" i="1"/>
  <c r="BG51" i="1"/>
  <c r="CI51" i="1" s="1"/>
  <c r="CJ11" i="1"/>
  <c r="BG11" i="1"/>
  <c r="CI11" i="1" s="1"/>
  <c r="BF8" i="2"/>
  <c r="CI16" i="2"/>
  <c r="CJ8" i="2"/>
  <c r="CR8" i="2"/>
  <c r="V37" i="1"/>
  <c r="W49" i="1"/>
  <c r="BF35" i="1"/>
  <c r="BF56" i="1"/>
  <c r="BF48" i="1"/>
  <c r="BF40" i="1"/>
  <c r="BF32" i="1"/>
  <c r="BF24" i="1"/>
  <c r="BF16" i="1"/>
  <c r="BF8" i="1"/>
  <c r="CI48" i="1"/>
  <c r="CI16" i="1"/>
  <c r="CQ39" i="1"/>
  <c r="CR67" i="1"/>
  <c r="BO67" i="1"/>
  <c r="CQ67" i="1" s="1"/>
  <c r="CR59" i="1"/>
  <c r="BO59" i="1"/>
  <c r="CQ59" i="1" s="1"/>
  <c r="CR51" i="1"/>
  <c r="BO51" i="1"/>
  <c r="CQ51" i="1" s="1"/>
  <c r="CR43" i="1"/>
  <c r="BO43" i="1"/>
  <c r="CQ43" i="1" s="1"/>
  <c r="CR35" i="1"/>
  <c r="BO35" i="1"/>
  <c r="CQ35" i="1" s="1"/>
  <c r="CR27" i="1"/>
  <c r="BO27" i="1"/>
  <c r="CQ27" i="1" s="1"/>
  <c r="CR19" i="1"/>
  <c r="BO19" i="1"/>
  <c r="CQ19" i="1" s="1"/>
  <c r="CR11" i="1"/>
  <c r="BO11" i="1"/>
  <c r="CQ11" i="1" s="1"/>
  <c r="W50" i="1"/>
  <c r="CR36" i="1"/>
  <c r="BO36" i="1"/>
  <c r="CQ36" i="1" s="1"/>
  <c r="CR24" i="2"/>
  <c r="W17" i="1"/>
  <c r="W32" i="1"/>
  <c r="BF55" i="1"/>
  <c r="BF39" i="1"/>
  <c r="BF15" i="1"/>
  <c r="CI47" i="1"/>
  <c r="CI15" i="1"/>
  <c r="BO48" i="1"/>
  <c r="CQ48" i="1" s="1"/>
  <c r="CJ36" i="1"/>
  <c r="BG36" i="1"/>
  <c r="CI36" i="1" s="1"/>
  <c r="CJ12" i="1"/>
  <c r="BG12" i="1"/>
  <c r="CI12" i="1" s="1"/>
  <c r="BG9" i="2"/>
  <c r="CI9" i="2" s="1"/>
  <c r="CQ25" i="2"/>
  <c r="CR17" i="2"/>
  <c r="BQ70" i="4"/>
  <c r="L70" i="4"/>
  <c r="BP70" i="4" s="1"/>
  <c r="BQ46" i="4"/>
  <c r="L46" i="4"/>
  <c r="BP46" i="4" s="1"/>
  <c r="BQ14" i="4"/>
  <c r="L14" i="4"/>
  <c r="BP14" i="4" s="1"/>
  <c r="BV26" i="4"/>
  <c r="L26" i="4"/>
  <c r="BP26" i="4" s="1"/>
  <c r="V38" i="1"/>
  <c r="W10" i="1"/>
  <c r="BF36" i="1"/>
  <c r="CJ35" i="1"/>
  <c r="BG35" i="1"/>
  <c r="CI35" i="1" s="1"/>
  <c r="CI8" i="2"/>
  <c r="CQ16" i="2"/>
  <c r="CW16" i="2"/>
  <c r="W41" i="1"/>
  <c r="BF67" i="1"/>
  <c r="V12" i="1"/>
  <c r="W40" i="1"/>
  <c r="W58" i="1"/>
  <c r="BF47" i="1"/>
  <c r="BF31" i="1"/>
  <c r="BF23" i="1"/>
  <c r="D67" i="1"/>
  <c r="V67" i="1" s="1"/>
  <c r="D59" i="1"/>
  <c r="V59" i="1" s="1"/>
  <c r="D51" i="1"/>
  <c r="V51" i="1" s="1"/>
  <c r="D43" i="1"/>
  <c r="V43" i="1" s="1"/>
  <c r="D35" i="1"/>
  <c r="V35" i="1" s="1"/>
  <c r="D27" i="1"/>
  <c r="V27" i="1" s="1"/>
  <c r="D19" i="1"/>
  <c r="V19" i="1" s="1"/>
  <c r="D11" i="1"/>
  <c r="V11" i="1" s="1"/>
  <c r="W16" i="1"/>
  <c r="BF52" i="1"/>
  <c r="CI56" i="1"/>
  <c r="CI24" i="1"/>
  <c r="BO47" i="1"/>
  <c r="CQ47" i="1" s="1"/>
  <c r="BO15" i="1"/>
  <c r="CQ15" i="1" s="1"/>
  <c r="V70" i="3"/>
  <c r="CJ44" i="1"/>
  <c r="BG44" i="1"/>
  <c r="CI44" i="1" s="1"/>
  <c r="BV18" i="4"/>
  <c r="L18" i="4"/>
  <c r="BP18" i="4" s="1"/>
  <c r="W18" i="1"/>
  <c r="CJ43" i="1"/>
  <c r="BG43" i="1"/>
  <c r="CI43" i="1" s="1"/>
  <c r="CR44" i="1"/>
  <c r="BO44" i="1"/>
  <c r="CQ44" i="1" s="1"/>
  <c r="CR12" i="1"/>
  <c r="BO12" i="1"/>
  <c r="CQ12" i="1" s="1"/>
  <c r="V16" i="2"/>
  <c r="CI24" i="2"/>
  <c r="W65" i="1"/>
  <c r="V36" i="1"/>
  <c r="W56" i="1"/>
  <c r="D50" i="1"/>
  <c r="V50" i="1" s="1"/>
  <c r="D34" i="1"/>
  <c r="V34" i="1" s="1"/>
  <c r="D18" i="1"/>
  <c r="V18" i="1" s="1"/>
  <c r="CI55" i="1"/>
  <c r="CI23" i="1"/>
  <c r="BO56" i="1"/>
  <c r="CQ56" i="1" s="1"/>
  <c r="L66" i="4"/>
  <c r="BP66" i="4" s="1"/>
  <c r="BG90" i="4"/>
  <c r="BG26" i="4"/>
  <c r="CJ60" i="1"/>
  <c r="BG60" i="1"/>
  <c r="CI60" i="1" s="1"/>
  <c r="CI17" i="2"/>
  <c r="CQ17" i="2"/>
  <c r="CW17" i="2"/>
  <c r="BQ86" i="4"/>
  <c r="L86" i="4"/>
  <c r="BP86" i="4" s="1"/>
  <c r="BQ54" i="4"/>
  <c r="L54" i="4"/>
  <c r="BP54" i="4" s="1"/>
  <c r="BQ22" i="4"/>
  <c r="L22" i="4"/>
  <c r="BP22" i="4" s="1"/>
  <c r="BV82" i="4"/>
  <c r="L82" i="4"/>
  <c r="BP82" i="4" s="1"/>
  <c r="BV58" i="4"/>
  <c r="L58" i="4"/>
  <c r="BP58" i="4" s="1"/>
  <c r="BV34" i="4"/>
  <c r="L34" i="4"/>
  <c r="BP34" i="4" s="1"/>
  <c r="W42" i="1"/>
  <c r="CJ59" i="1"/>
  <c r="BG59" i="1"/>
  <c r="CI59" i="1" s="1"/>
  <c r="CJ27" i="1"/>
  <c r="BG27" i="1"/>
  <c r="CI27" i="1" s="1"/>
  <c r="CR60" i="1"/>
  <c r="BO60" i="1"/>
  <c r="CQ60" i="1" s="1"/>
  <c r="CJ24" i="2"/>
  <c r="CQ8" i="2"/>
  <c r="CW24" i="2"/>
  <c r="W57" i="1"/>
  <c r="W9" i="1"/>
  <c r="W48" i="1"/>
  <c r="D42" i="1"/>
  <c r="V42" i="1" s="1"/>
  <c r="D26" i="1"/>
  <c r="V26" i="1" s="1"/>
  <c r="D10" i="1"/>
  <c r="V10" i="1" s="1"/>
  <c r="BO24" i="1"/>
  <c r="CQ24" i="1" s="1"/>
  <c r="D65" i="1"/>
  <c r="V65" i="1" s="1"/>
  <c r="D57" i="1"/>
  <c r="V57" i="1" s="1"/>
  <c r="D49" i="1"/>
  <c r="V49" i="1" s="1"/>
  <c r="D41" i="1"/>
  <c r="V41" i="1" s="1"/>
  <c r="D17" i="1"/>
  <c r="V17" i="1" s="1"/>
  <c r="D9" i="1"/>
  <c r="V9" i="1" s="1"/>
  <c r="W53" i="1"/>
  <c r="W45" i="1"/>
  <c r="W37" i="1"/>
  <c r="W29" i="1"/>
  <c r="W21" i="1"/>
  <c r="W13" i="1"/>
  <c r="CI64" i="1"/>
  <c r="CI32" i="1"/>
  <c r="BO55" i="1"/>
  <c r="CQ55" i="1" s="1"/>
  <c r="BO23" i="1"/>
  <c r="CQ23" i="1" s="1"/>
  <c r="L74" i="4"/>
  <c r="BP74" i="4" s="1"/>
  <c r="BF25" i="2"/>
  <c r="CI25" i="2"/>
  <c r="CJ25" i="2"/>
  <c r="CQ9" i="2"/>
  <c r="CR9" i="2"/>
  <c r="BQ62" i="4"/>
  <c r="L62" i="4"/>
  <c r="BP62" i="4" s="1"/>
  <c r="BQ30" i="4"/>
  <c r="L30" i="4"/>
  <c r="BP30" i="4" s="1"/>
  <c r="BV90" i="4"/>
  <c r="L90" i="4"/>
  <c r="BP90" i="4" s="1"/>
  <c r="BV50" i="4"/>
  <c r="L50" i="4"/>
  <c r="BP50" i="4" s="1"/>
  <c r="W66" i="1"/>
  <c r="CJ67" i="1"/>
  <c r="BG67" i="1"/>
  <c r="CI67" i="1" s="1"/>
  <c r="CJ19" i="1"/>
  <c r="BG19" i="1"/>
  <c r="CI19" i="1" s="1"/>
  <c r="CR20" i="1"/>
  <c r="BO20" i="1"/>
  <c r="CQ20" i="1" s="1"/>
  <c r="BF16" i="2"/>
  <c r="CJ16" i="2"/>
  <c r="BO24" i="2"/>
  <c r="CQ24" i="2" s="1"/>
  <c r="CR16" i="2"/>
  <c r="V29" i="1"/>
  <c r="W33" i="1"/>
  <c r="W64" i="1"/>
  <c r="W8" i="1"/>
  <c r="D66" i="1"/>
  <c r="V66" i="1" s="1"/>
  <c r="D64" i="1"/>
  <c r="V64" i="1" s="1"/>
  <c r="D56" i="1"/>
  <c r="V56" i="1" s="1"/>
  <c r="D48" i="1"/>
  <c r="V48" i="1" s="1"/>
  <c r="D40" i="1"/>
  <c r="V40" i="1" s="1"/>
  <c r="D32" i="1"/>
  <c r="V32" i="1" s="1"/>
  <c r="D8" i="1"/>
  <c r="V8" i="1" s="1"/>
  <c r="CI31" i="1"/>
  <c r="BO32" i="1"/>
  <c r="CQ32" i="1" s="1"/>
  <c r="BF66" i="1"/>
  <c r="BF50" i="1"/>
  <c r="BF42" i="1"/>
  <c r="BF34" i="1"/>
  <c r="BF26" i="1"/>
  <c r="BF18" i="1"/>
  <c r="BF10" i="1"/>
  <c r="CI62" i="1"/>
  <c r="CI54" i="1"/>
  <c r="CI46" i="1"/>
  <c r="CI38" i="1"/>
  <c r="CI30" i="1"/>
  <c r="CI22" i="1"/>
  <c r="CI14" i="1"/>
  <c r="CJ66" i="1"/>
  <c r="CJ58" i="1"/>
  <c r="CJ50" i="1"/>
  <c r="CJ42" i="1"/>
  <c r="CJ26" i="1"/>
  <c r="CJ18" i="1"/>
  <c r="CQ62" i="1"/>
  <c r="CQ54" i="1"/>
  <c r="CQ38" i="1"/>
  <c r="CQ30" i="1"/>
  <c r="CQ14" i="1"/>
  <c r="CR66" i="1"/>
  <c r="CR50" i="1"/>
  <c r="CR42" i="1"/>
  <c r="CR26" i="1"/>
  <c r="CR18" i="1"/>
  <c r="CW62" i="1"/>
  <c r="CW54" i="1"/>
  <c r="CW38" i="1"/>
  <c r="CW30" i="1"/>
  <c r="CW14" i="1"/>
  <c r="DB66" i="1"/>
  <c r="DB50" i="1"/>
  <c r="DB42" i="1"/>
  <c r="DB26" i="1"/>
  <c r="DB18" i="1"/>
  <c r="BF31" i="2"/>
  <c r="BF23" i="2"/>
  <c r="BF15" i="2"/>
  <c r="CI31" i="2"/>
  <c r="CI23" i="2"/>
  <c r="CI15" i="2"/>
  <c r="CJ31" i="2"/>
  <c r="CJ23" i="2"/>
  <c r="CJ15" i="2"/>
  <c r="CQ31" i="2"/>
  <c r="CQ23" i="2"/>
  <c r="CQ15" i="2"/>
  <c r="CR31" i="2"/>
  <c r="CR23" i="2"/>
  <c r="CR15" i="2"/>
  <c r="CW31" i="2"/>
  <c r="CW23" i="2"/>
  <c r="CW15" i="2"/>
  <c r="BF65" i="1"/>
  <c r="BF57" i="1"/>
  <c r="BF49" i="1"/>
  <c r="BF41" i="1"/>
  <c r="BF33" i="1"/>
  <c r="BF25" i="1"/>
  <c r="BF17" i="1"/>
  <c r="BF9" i="1"/>
  <c r="CI61" i="1"/>
  <c r="CI53" i="1"/>
  <c r="CI45" i="1"/>
  <c r="CI37" i="1"/>
  <c r="CI29" i="1"/>
  <c r="CI21" i="1"/>
  <c r="CI13" i="1"/>
  <c r="CJ65" i="1"/>
  <c r="CJ57" i="1"/>
  <c r="CJ49" i="1"/>
  <c r="CJ41" i="1"/>
  <c r="CJ33" i="1"/>
  <c r="CJ25" i="1"/>
  <c r="CJ17" i="1"/>
  <c r="CJ9" i="1"/>
  <c r="CQ61" i="1"/>
  <c r="CQ53" i="1"/>
  <c r="CQ45" i="1"/>
  <c r="CQ37" i="1"/>
  <c r="CQ29" i="1"/>
  <c r="CQ21" i="1"/>
  <c r="CQ13" i="1"/>
  <c r="CR65" i="1"/>
  <c r="CR57" i="1"/>
  <c r="CR49" i="1"/>
  <c r="CR41" i="1"/>
  <c r="CR33" i="1"/>
  <c r="CR25" i="1"/>
  <c r="CR17" i="1"/>
  <c r="CR9" i="1"/>
  <c r="CW61" i="1"/>
  <c r="CW53" i="1"/>
  <c r="CW45" i="1"/>
  <c r="CW37" i="1"/>
  <c r="CW29" i="1"/>
  <c r="CW21" i="1"/>
  <c r="CW13" i="1"/>
  <c r="DB49" i="1"/>
  <c r="DB25" i="1"/>
  <c r="BF30" i="2"/>
  <c r="BF22" i="2"/>
  <c r="BF14" i="2"/>
  <c r="CI30" i="2"/>
  <c r="CI22" i="2"/>
  <c r="CI14" i="2"/>
  <c r="CJ30" i="2"/>
  <c r="CJ22" i="2"/>
  <c r="CJ14" i="2"/>
  <c r="CQ30" i="2"/>
  <c r="CQ22" i="2"/>
  <c r="CQ14" i="2"/>
  <c r="CR30" i="2"/>
  <c r="CR22" i="2"/>
  <c r="CR14" i="2"/>
  <c r="CW30" i="2"/>
  <c r="CW22" i="2"/>
  <c r="CW14" i="2"/>
  <c r="V62" i="3"/>
  <c r="BI86" i="4"/>
  <c r="D86" i="4"/>
  <c r="BH86" i="4" s="1"/>
  <c r="BI78" i="4"/>
  <c r="D78" i="4"/>
  <c r="BI70" i="4"/>
  <c r="D70" i="4"/>
  <c r="BH70" i="4" s="1"/>
  <c r="BI62" i="4"/>
  <c r="D62" i="4"/>
  <c r="BH62" i="4" s="1"/>
  <c r="BI54" i="4"/>
  <c r="D54" i="4"/>
  <c r="BI46" i="4"/>
  <c r="D46" i="4"/>
  <c r="BH46" i="4" s="1"/>
  <c r="BI38" i="4"/>
  <c r="D38" i="4"/>
  <c r="BH38" i="4" s="1"/>
  <c r="BI30" i="4"/>
  <c r="D30" i="4"/>
  <c r="BI22" i="4"/>
  <c r="D22" i="4"/>
  <c r="BH22" i="4" s="1"/>
  <c r="BI14" i="4"/>
  <c r="D14" i="4"/>
  <c r="BH14" i="4" s="1"/>
  <c r="DB44" i="1"/>
  <c r="DB20" i="1"/>
  <c r="CJ64" i="1"/>
  <c r="CJ56" i="1"/>
  <c r="CJ48" i="1"/>
  <c r="CJ32" i="1"/>
  <c r="CJ24" i="1"/>
  <c r="CJ8" i="1"/>
  <c r="CR56" i="1"/>
  <c r="CR48" i="1"/>
  <c r="CR32" i="1"/>
  <c r="CR24" i="1"/>
  <c r="CR8" i="1"/>
  <c r="CW60" i="1"/>
  <c r="CW44" i="1"/>
  <c r="CW36" i="1"/>
  <c r="CW20" i="1"/>
  <c r="CW12" i="1"/>
  <c r="DB48" i="1"/>
  <c r="DB24" i="1"/>
  <c r="BF29" i="2"/>
  <c r="BF21" i="2"/>
  <c r="BF13" i="2"/>
  <c r="CI29" i="2"/>
  <c r="CI21" i="2"/>
  <c r="CI13" i="2"/>
  <c r="CJ29" i="2"/>
  <c r="CJ21" i="2"/>
  <c r="CJ13" i="2"/>
  <c r="CQ29" i="2"/>
  <c r="CQ21" i="2"/>
  <c r="CQ13" i="2"/>
  <c r="CR29" i="2"/>
  <c r="CR21" i="2"/>
  <c r="CR13" i="2"/>
  <c r="CW29" i="2"/>
  <c r="CW21" i="2"/>
  <c r="CW13" i="2"/>
  <c r="W90" i="3"/>
  <c r="D90" i="3"/>
  <c r="V90" i="3" s="1"/>
  <c r="D82" i="3"/>
  <c r="V82" i="3" s="1"/>
  <c r="W82" i="3"/>
  <c r="W74" i="3"/>
  <c r="D74" i="3"/>
  <c r="V74" i="3" s="1"/>
  <c r="W66" i="3"/>
  <c r="D66" i="3"/>
  <c r="V66" i="3" s="1"/>
  <c r="W58" i="3"/>
  <c r="D58" i="3"/>
  <c r="V58" i="3" s="1"/>
  <c r="W50" i="3"/>
  <c r="D50" i="3"/>
  <c r="V50" i="3" s="1"/>
  <c r="W42" i="3"/>
  <c r="D42" i="3"/>
  <c r="V42" i="3" s="1"/>
  <c r="W34" i="3"/>
  <c r="D34" i="3"/>
  <c r="V34" i="3" s="1"/>
  <c r="W26" i="3"/>
  <c r="D26" i="3"/>
  <c r="V26" i="3" s="1"/>
  <c r="W18" i="3"/>
  <c r="D18" i="3"/>
  <c r="V18" i="3" s="1"/>
  <c r="W10" i="3"/>
  <c r="D10" i="3"/>
  <c r="V10" i="3" s="1"/>
  <c r="BH82" i="4"/>
  <c r="CJ55" i="1"/>
  <c r="CJ47" i="1"/>
  <c r="CJ39" i="1"/>
  <c r="CJ31" i="1"/>
  <c r="CJ23" i="1"/>
  <c r="CJ15" i="1"/>
  <c r="CR55" i="1"/>
  <c r="CR47" i="1"/>
  <c r="CR39" i="1"/>
  <c r="CR31" i="1"/>
  <c r="CR23" i="1"/>
  <c r="CR15" i="1"/>
  <c r="CW67" i="1"/>
  <c r="CW59" i="1"/>
  <c r="CW51" i="1"/>
  <c r="CW43" i="1"/>
  <c r="CW35" i="1"/>
  <c r="CW27" i="1"/>
  <c r="CW19" i="1"/>
  <c r="CW11" i="1"/>
  <c r="DB55" i="1"/>
  <c r="DB31" i="1"/>
  <c r="BF28" i="2"/>
  <c r="BF20" i="2"/>
  <c r="BF12" i="2"/>
  <c r="CI28" i="2"/>
  <c r="CI20" i="2"/>
  <c r="CI12" i="2"/>
  <c r="CJ28" i="2"/>
  <c r="CJ20" i="2"/>
  <c r="CJ12" i="2"/>
  <c r="CQ28" i="2"/>
  <c r="CQ20" i="2"/>
  <c r="CQ12" i="2"/>
  <c r="CR28" i="2"/>
  <c r="CR20" i="2"/>
  <c r="CR12" i="2"/>
  <c r="CW28" i="2"/>
  <c r="CW20" i="2"/>
  <c r="CW12" i="2"/>
  <c r="BH26" i="4"/>
  <c r="BF62" i="1"/>
  <c r="BF54" i="1"/>
  <c r="BF46" i="1"/>
  <c r="BF38" i="1"/>
  <c r="BF30" i="1"/>
  <c r="BF14" i="1"/>
  <c r="CI66" i="1"/>
  <c r="CI58" i="1"/>
  <c r="CI50" i="1"/>
  <c r="CI42" i="1"/>
  <c r="CI34" i="1"/>
  <c r="CI26" i="1"/>
  <c r="CI18" i="1"/>
  <c r="CI10" i="1"/>
  <c r="CJ62" i="1"/>
  <c r="CJ54" i="1"/>
  <c r="CJ38" i="1"/>
  <c r="CJ30" i="1"/>
  <c r="CJ14" i="1"/>
  <c r="CQ66" i="1"/>
  <c r="CQ50" i="1"/>
  <c r="CQ42" i="1"/>
  <c r="CQ26" i="1"/>
  <c r="CQ18" i="1"/>
  <c r="CR62" i="1"/>
  <c r="CR54" i="1"/>
  <c r="CR38" i="1"/>
  <c r="CR30" i="1"/>
  <c r="CR14" i="1"/>
  <c r="CW66" i="1"/>
  <c r="CW50" i="1"/>
  <c r="CW42" i="1"/>
  <c r="CW26" i="1"/>
  <c r="CW18" i="1"/>
  <c r="DB62" i="1"/>
  <c r="DB54" i="1"/>
  <c r="DB38" i="1"/>
  <c r="DB30" i="1"/>
  <c r="DB14" i="1"/>
  <c r="BF27" i="2"/>
  <c r="BF19" i="2"/>
  <c r="BF11" i="2"/>
  <c r="CI27" i="2"/>
  <c r="CI19" i="2"/>
  <c r="CI11" i="2"/>
  <c r="CJ27" i="2"/>
  <c r="CJ19" i="2"/>
  <c r="CJ11" i="2"/>
  <c r="CQ27" i="2"/>
  <c r="CQ19" i="2"/>
  <c r="CQ11" i="2"/>
  <c r="CR27" i="2"/>
  <c r="CR19" i="2"/>
  <c r="CR11" i="2"/>
  <c r="CW27" i="2"/>
  <c r="CW19" i="2"/>
  <c r="CW11" i="2"/>
  <c r="BH34" i="4"/>
  <c r="BF61" i="1"/>
  <c r="BF53" i="1"/>
  <c r="BF45" i="1"/>
  <c r="BF37" i="1"/>
  <c r="BF29" i="1"/>
  <c r="BF21" i="1"/>
  <c r="BF13" i="1"/>
  <c r="CI65" i="1"/>
  <c r="CI57" i="1"/>
  <c r="CI49" i="1"/>
  <c r="CI41" i="1"/>
  <c r="CI33" i="1"/>
  <c r="CI25" i="1"/>
  <c r="CI17" i="1"/>
  <c r="CI9" i="1"/>
  <c r="CJ61" i="1"/>
  <c r="CJ53" i="1"/>
  <c r="CJ45" i="1"/>
  <c r="CJ37" i="1"/>
  <c r="CJ29" i="1"/>
  <c r="CJ21" i="1"/>
  <c r="CJ13" i="1"/>
  <c r="CQ65" i="1"/>
  <c r="CQ57" i="1"/>
  <c r="CQ49" i="1"/>
  <c r="CQ41" i="1"/>
  <c r="CQ33" i="1"/>
  <c r="CQ25" i="1"/>
  <c r="CQ17" i="1"/>
  <c r="CQ9" i="1"/>
  <c r="CR61" i="1"/>
  <c r="CR53" i="1"/>
  <c r="CR45" i="1"/>
  <c r="CR37" i="1"/>
  <c r="CR29" i="1"/>
  <c r="CR21" i="1"/>
  <c r="CR13" i="1"/>
  <c r="CW65" i="1"/>
  <c r="CW57" i="1"/>
  <c r="CW49" i="1"/>
  <c r="CW41" i="1"/>
  <c r="CW33" i="1"/>
  <c r="CW25" i="1"/>
  <c r="CW17" i="1"/>
  <c r="DB61" i="1"/>
  <c r="DB37" i="1"/>
  <c r="DB13" i="1"/>
  <c r="BF26" i="2"/>
  <c r="BF18" i="2"/>
  <c r="BF10" i="2"/>
  <c r="CI26" i="2"/>
  <c r="CI18" i="2"/>
  <c r="CI10" i="2"/>
  <c r="CJ26" i="2"/>
  <c r="CJ18" i="2"/>
  <c r="CJ10" i="2"/>
  <c r="CQ26" i="2"/>
  <c r="CQ18" i="2"/>
  <c r="CQ10" i="2"/>
  <c r="CR26" i="2"/>
  <c r="CR18" i="2"/>
  <c r="CR10" i="2"/>
  <c r="CW26" i="2"/>
  <c r="CW18" i="2"/>
  <c r="CW10" i="2"/>
  <c r="DB26" i="2"/>
  <c r="DB18" i="2"/>
  <c r="DB10" i="2"/>
  <c r="DB28" i="2"/>
  <c r="DB20" i="2"/>
  <c r="DB12" i="2"/>
  <c r="BG84" i="4"/>
  <c r="BG76" i="4"/>
  <c r="BG68" i="4"/>
  <c r="BG60" i="4"/>
  <c r="BG52" i="4"/>
  <c r="BG44" i="4"/>
  <c r="BG36" i="4"/>
  <c r="BG28" i="4"/>
  <c r="BG20" i="4"/>
  <c r="BG12" i="4"/>
  <c r="DB27" i="2"/>
  <c r="DB19" i="2"/>
  <c r="DB11" i="2"/>
  <c r="BG91" i="4"/>
  <c r="BG83" i="4"/>
  <c r="BG75" i="4"/>
  <c r="BG67" i="4"/>
  <c r="BG59" i="4"/>
  <c r="BG51" i="4"/>
  <c r="BG43" i="4"/>
  <c r="BG35" i="4"/>
  <c r="BG27" i="4"/>
  <c r="BG19" i="4"/>
  <c r="BG11" i="4"/>
  <c r="CW9" i="2"/>
  <c r="DB25" i="2"/>
  <c r="DB17" i="2"/>
  <c r="DB9" i="2"/>
  <c r="BG89" i="4"/>
  <c r="BG81" i="4"/>
  <c r="BG73" i="4"/>
  <c r="BG65" i="4"/>
  <c r="BG57" i="4"/>
  <c r="BG49" i="4"/>
  <c r="BG41" i="4"/>
  <c r="BG33" i="4"/>
  <c r="BG25" i="4"/>
  <c r="BG17" i="4"/>
  <c r="BG9" i="4"/>
  <c r="CW8" i="2"/>
  <c r="DB24" i="2"/>
  <c r="DB16" i="2"/>
  <c r="DB8" i="2"/>
  <c r="BG88" i="4"/>
  <c r="BG80" i="4"/>
  <c r="BG72" i="4"/>
  <c r="BG64" i="4"/>
  <c r="BG56" i="4"/>
  <c r="BG48" i="4"/>
  <c r="BG40" i="4"/>
  <c r="BG32" i="4"/>
  <c r="BG24" i="4"/>
  <c r="BG16" i="4"/>
  <c r="BG8" i="4"/>
  <c r="DB31" i="2"/>
  <c r="DB23" i="2"/>
  <c r="DB15" i="2"/>
  <c r="BG87" i="4"/>
  <c r="BG79" i="4"/>
  <c r="BG71" i="4"/>
  <c r="BG55" i="4"/>
  <c r="BG47" i="4"/>
  <c r="BG39" i="4"/>
  <c r="BG31" i="4"/>
  <c r="BG23" i="4"/>
  <c r="BG15" i="4"/>
  <c r="DB30" i="2"/>
  <c r="DB22" i="2"/>
  <c r="DB14" i="2"/>
  <c r="F66" i="5"/>
  <c r="F58" i="5"/>
  <c r="F50" i="5"/>
  <c r="F42" i="5"/>
  <c r="F34" i="5"/>
  <c r="F26" i="5"/>
  <c r="F18" i="5"/>
  <c r="F10" i="5"/>
  <c r="I60" i="5"/>
  <c r="I52" i="5"/>
  <c r="I44" i="5"/>
  <c r="I36" i="5"/>
  <c r="I28" i="5"/>
  <c r="I20" i="5"/>
  <c r="I12" i="5"/>
  <c r="DB29" i="2"/>
  <c r="DB21" i="2"/>
  <c r="DB13" i="2"/>
  <c r="BG85" i="4"/>
  <c r="BG77" i="4"/>
  <c r="BG69" i="4"/>
  <c r="BG61" i="4"/>
  <c r="BG53" i="4"/>
  <c r="BG45" i="4"/>
  <c r="BG37" i="4"/>
  <c r="BG29" i="4"/>
  <c r="BG21" i="4"/>
  <c r="BG13" i="4"/>
  <c r="CJ52" i="1"/>
  <c r="CJ46" i="1"/>
  <c r="CJ40" i="1"/>
  <c r="CJ34" i="1"/>
  <c r="CJ28" i="1"/>
  <c r="CJ22" i="1"/>
  <c r="CJ16" i="1"/>
  <c r="CJ10" i="1"/>
  <c r="CQ64" i="1"/>
  <c r="CH64" i="1"/>
  <c r="DJ64" i="1" s="1"/>
  <c r="CQ58" i="1"/>
  <c r="CH58" i="1"/>
  <c r="DJ58" i="1" s="1"/>
  <c r="CQ52" i="1"/>
  <c r="CQ46" i="1"/>
  <c r="CQ40" i="1"/>
  <c r="CQ34" i="1"/>
  <c r="CQ28" i="1"/>
  <c r="CQ22" i="1"/>
  <c r="CQ16" i="1"/>
  <c r="CQ10" i="1"/>
  <c r="CR64" i="1"/>
  <c r="CR58" i="1"/>
  <c r="CR52" i="1"/>
  <c r="CR46" i="1"/>
  <c r="CR40" i="1"/>
  <c r="CR34" i="1"/>
  <c r="CR28" i="1"/>
  <c r="CR22" i="1"/>
  <c r="CR16" i="1"/>
  <c r="CR10" i="1"/>
  <c r="CW64" i="1"/>
  <c r="CW58" i="1"/>
  <c r="CW52" i="1"/>
  <c r="CW46" i="1"/>
  <c r="CW40" i="1"/>
  <c r="CW34" i="1"/>
  <c r="CW28" i="1"/>
  <c r="CW22" i="1"/>
  <c r="CW16" i="1"/>
  <c r="CW10" i="1"/>
  <c r="DB64" i="1"/>
  <c r="DB58" i="1"/>
  <c r="DB52" i="1"/>
  <c r="DB46" i="1"/>
  <c r="DB40" i="1"/>
  <c r="DB34" i="1"/>
  <c r="DB28" i="1"/>
  <c r="DB22" i="1"/>
  <c r="DB16" i="1"/>
  <c r="DB10" i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CH10" i="1"/>
  <c r="CW9" i="1"/>
  <c r="DB57" i="1"/>
  <c r="DB51" i="1"/>
  <c r="DB45" i="1"/>
  <c r="DB39" i="1"/>
  <c r="DB33" i="1"/>
  <c r="DB27" i="1"/>
  <c r="DB21" i="1"/>
  <c r="DB15" i="1"/>
  <c r="DB9" i="1"/>
  <c r="CH57" i="1"/>
  <c r="DJ57" i="1" s="1"/>
  <c r="CH51" i="1"/>
  <c r="DJ51" i="1" s="1"/>
  <c r="CH45" i="1"/>
  <c r="CH39" i="1"/>
  <c r="DJ39" i="1" s="1"/>
  <c r="CH33" i="1"/>
  <c r="CH27" i="1"/>
  <c r="DJ27" i="1" s="1"/>
  <c r="CH21" i="1"/>
  <c r="DJ21" i="1" s="1"/>
  <c r="CH9" i="1"/>
  <c r="DJ9" i="1" s="1"/>
  <c r="CH62" i="1"/>
  <c r="DJ62" i="1" s="1"/>
  <c r="CH56" i="1"/>
  <c r="DJ56" i="1" s="1"/>
  <c r="CH50" i="1"/>
  <c r="DJ50" i="1" s="1"/>
  <c r="CH38" i="1"/>
  <c r="DJ38" i="1" s="1"/>
  <c r="CH32" i="1"/>
  <c r="CH26" i="1"/>
  <c r="CH20" i="1"/>
  <c r="DJ20" i="1" s="1"/>
  <c r="CH14" i="1"/>
  <c r="DJ14" i="1" s="1"/>
  <c r="CH8" i="1"/>
  <c r="DJ8" i="1" s="1"/>
  <c r="CH67" i="1"/>
  <c r="DJ67" i="1" s="1"/>
  <c r="CH61" i="1"/>
  <c r="DJ61" i="1" s="1"/>
  <c r="CH55" i="1"/>
  <c r="DJ55" i="1" s="1"/>
  <c r="CH49" i="1"/>
  <c r="CH37" i="1"/>
  <c r="DJ37" i="1" s="1"/>
  <c r="CH31" i="1"/>
  <c r="DJ31" i="1" s="1"/>
  <c r="CH25" i="1"/>
  <c r="DJ25" i="1" s="1"/>
  <c r="CH19" i="1"/>
  <c r="DJ19" i="1" s="1"/>
  <c r="CH13" i="1"/>
  <c r="DJ13" i="1" s="1"/>
  <c r="CH66" i="1"/>
  <c r="DJ66" i="1" s="1"/>
  <c r="CH54" i="1"/>
  <c r="DJ54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DB65" i="1"/>
  <c r="DB59" i="1"/>
  <c r="DB53" i="1"/>
  <c r="DB47" i="1"/>
  <c r="DB41" i="1"/>
  <c r="DB35" i="1"/>
  <c r="DB29" i="1"/>
  <c r="DB23" i="1"/>
  <c r="DB17" i="1"/>
  <c r="DB11" i="1"/>
  <c r="CH65" i="1"/>
  <c r="DJ65" i="1" s="1"/>
  <c r="CH53" i="1"/>
  <c r="DJ53" i="1" s="1"/>
  <c r="CH47" i="1"/>
  <c r="CH41" i="1"/>
  <c r="DJ41" i="1" s="1"/>
  <c r="CH29" i="1"/>
  <c r="CH23" i="1"/>
  <c r="CH17" i="1"/>
  <c r="DJ17" i="1" s="1"/>
  <c r="CH11" i="1"/>
  <c r="DJ11" i="1" s="1"/>
  <c r="CH28" i="2"/>
  <c r="DJ28" i="2" s="1"/>
  <c r="CH22" i="2"/>
  <c r="DJ22" i="2" s="1"/>
  <c r="CH16" i="2"/>
  <c r="DJ16" i="2" s="1"/>
  <c r="CH10" i="2"/>
  <c r="DJ10" i="2" s="1"/>
  <c r="CH27" i="2"/>
  <c r="DJ27" i="2" s="1"/>
  <c r="CH21" i="2"/>
  <c r="DJ21" i="2" s="1"/>
  <c r="CH15" i="2"/>
  <c r="DJ15" i="2" s="1"/>
  <c r="CH9" i="2"/>
  <c r="DJ9" i="2" s="1"/>
  <c r="CH26" i="2"/>
  <c r="DJ26" i="2" s="1"/>
  <c r="CH20" i="2"/>
  <c r="CH14" i="2"/>
  <c r="DJ14" i="2" s="1"/>
  <c r="CH8" i="2"/>
  <c r="DJ8" i="2" s="1"/>
  <c r="CH31" i="2"/>
  <c r="DJ31" i="2" s="1"/>
  <c r="CH25" i="2"/>
  <c r="DJ25" i="2" s="1"/>
  <c r="CH19" i="2"/>
  <c r="DJ19" i="2" s="1"/>
  <c r="CH13" i="2"/>
  <c r="CH30" i="2"/>
  <c r="DJ30" i="2" s="1"/>
  <c r="CH24" i="2"/>
  <c r="DJ24" i="2" s="1"/>
  <c r="CH18" i="2"/>
  <c r="DJ18" i="2" s="1"/>
  <c r="CH12" i="2"/>
  <c r="DJ12" i="2" s="1"/>
  <c r="BH90" i="4"/>
  <c r="BH84" i="4"/>
  <c r="AE84" i="4"/>
  <c r="CI84" i="4" s="1"/>
  <c r="BH78" i="4"/>
  <c r="AE78" i="4"/>
  <c r="CI78" i="4" s="1"/>
  <c r="BH72" i="4"/>
  <c r="AE72" i="4"/>
  <c r="BH66" i="4"/>
  <c r="BH60" i="4"/>
  <c r="AE60" i="4"/>
  <c r="BH54" i="4"/>
  <c r="AE54" i="4"/>
  <c r="CI54" i="4" s="1"/>
  <c r="BH48" i="4"/>
  <c r="AE48" i="4"/>
  <c r="CI48" i="4" s="1"/>
  <c r="BH42" i="4"/>
  <c r="BH36" i="4"/>
  <c r="AE36" i="4"/>
  <c r="CI36" i="4" s="1"/>
  <c r="BH30" i="4"/>
  <c r="AE30" i="4"/>
  <c r="CI30" i="4" s="1"/>
  <c r="BH24" i="4"/>
  <c r="AE24" i="4"/>
  <c r="BH18" i="4"/>
  <c r="AE18" i="4"/>
  <c r="CI18" i="4" s="1"/>
  <c r="BH12" i="4"/>
  <c r="AE12" i="4"/>
  <c r="CI12" i="4" s="1"/>
  <c r="CH29" i="2"/>
  <c r="DJ29" i="2" s="1"/>
  <c r="CH23" i="2"/>
  <c r="DJ23" i="2" s="1"/>
  <c r="CH17" i="2"/>
  <c r="DJ17" i="2" s="1"/>
  <c r="CH11" i="2"/>
  <c r="DJ11" i="2" s="1"/>
  <c r="AE89" i="4"/>
  <c r="CI89" i="4" s="1"/>
  <c r="AE83" i="4"/>
  <c r="CI83" i="4" s="1"/>
  <c r="AE77" i="4"/>
  <c r="CI77" i="4" s="1"/>
  <c r="AE71" i="4"/>
  <c r="AE65" i="4"/>
  <c r="CI65" i="4" s="1"/>
  <c r="AE59" i="4"/>
  <c r="CI59" i="4" s="1"/>
  <c r="AE53" i="4"/>
  <c r="CI53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AE11" i="4"/>
  <c r="CI11" i="4" s="1"/>
  <c r="AE88" i="4"/>
  <c r="CI88" i="4" s="1"/>
  <c r="AE82" i="4"/>
  <c r="CI82" i="4" s="1"/>
  <c r="AE76" i="4"/>
  <c r="CI76" i="4" s="1"/>
  <c r="AE70" i="4"/>
  <c r="CI70" i="4" s="1"/>
  <c r="AE64" i="4"/>
  <c r="CI64" i="4" s="1"/>
  <c r="AE58" i="4"/>
  <c r="CI58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87" i="4"/>
  <c r="CI87" i="4" s="1"/>
  <c r="AE81" i="4"/>
  <c r="AE75" i="4"/>
  <c r="CI75" i="4" s="1"/>
  <c r="AE69" i="4"/>
  <c r="CI69" i="4" s="1"/>
  <c r="AE57" i="4"/>
  <c r="CI57" i="4" s="1"/>
  <c r="AE51" i="4"/>
  <c r="CI51" i="4" s="1"/>
  <c r="AE45" i="4"/>
  <c r="AE39" i="4"/>
  <c r="CI39" i="4" s="1"/>
  <c r="AE33" i="4"/>
  <c r="AE27" i="4"/>
  <c r="CI27" i="4" s="1"/>
  <c r="AE21" i="4"/>
  <c r="CI21" i="4" s="1"/>
  <c r="AE15" i="4"/>
  <c r="CI15" i="4" s="1"/>
  <c r="AE9" i="4"/>
  <c r="CI9" i="4" s="1"/>
  <c r="AE86" i="4"/>
  <c r="CI86" i="4" s="1"/>
  <c r="AE80" i="4"/>
  <c r="CI80" i="4" s="1"/>
  <c r="AE74" i="4"/>
  <c r="CI74" i="4" s="1"/>
  <c r="AE68" i="4"/>
  <c r="CI68" i="4" s="1"/>
  <c r="AE62" i="4"/>
  <c r="CI62" i="4" s="1"/>
  <c r="AE56" i="4"/>
  <c r="CI56" i="4" s="1"/>
  <c r="AE44" i="4"/>
  <c r="AE38" i="4"/>
  <c r="CI38" i="4" s="1"/>
  <c r="AE32" i="4"/>
  <c r="CI32" i="4" s="1"/>
  <c r="AE26" i="4"/>
  <c r="AE20" i="4"/>
  <c r="CI20" i="4" s="1"/>
  <c r="AE14" i="4"/>
  <c r="CI14" i="4" s="1"/>
  <c r="AE8" i="4"/>
  <c r="AE91" i="4"/>
  <c r="AE85" i="4"/>
  <c r="CI85" i="4" s="1"/>
  <c r="AE79" i="4"/>
  <c r="CI79" i="4" s="1"/>
  <c r="AE73" i="4"/>
  <c r="CI73" i="4" s="1"/>
  <c r="AE67" i="4"/>
  <c r="CI67" i="4" s="1"/>
  <c r="AE61" i="4"/>
  <c r="AE55" i="4"/>
  <c r="CI55" i="4" s="1"/>
  <c r="AE49" i="4"/>
  <c r="CI49" i="4" s="1"/>
  <c r="AE43" i="4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CI61" i="4" l="1"/>
  <c r="CI33" i="4"/>
  <c r="CI81" i="4"/>
  <c r="DJ20" i="2"/>
  <c r="DJ47" i="1"/>
  <c r="CH44" i="1"/>
  <c r="DJ44" i="1" s="1"/>
  <c r="DJ33" i="1"/>
  <c r="CI45" i="4"/>
  <c r="CI71" i="4"/>
  <c r="CI60" i="4"/>
  <c r="DJ13" i="2"/>
  <c r="CH59" i="1"/>
  <c r="DJ59" i="1" s="1"/>
  <c r="DJ45" i="1"/>
  <c r="DJ16" i="1"/>
  <c r="CI26" i="4"/>
  <c r="CI17" i="4"/>
  <c r="CI44" i="4"/>
  <c r="AE42" i="4"/>
  <c r="CI42" i="4" s="1"/>
  <c r="AE66" i="4"/>
  <c r="CI66" i="4" s="1"/>
  <c r="AE90" i="4"/>
  <c r="CI90" i="4" s="1"/>
  <c r="DJ23" i="1"/>
  <c r="CH48" i="1"/>
  <c r="DJ48" i="1" s="1"/>
  <c r="DJ10" i="1"/>
  <c r="CI43" i="4"/>
  <c r="CI91" i="4"/>
  <c r="AE50" i="4"/>
  <c r="CI50" i="4" s="1"/>
  <c r="DJ29" i="1"/>
  <c r="CH43" i="1"/>
  <c r="DJ43" i="1" s="1"/>
  <c r="DJ26" i="1"/>
  <c r="CH15" i="1"/>
  <c r="DJ15" i="1" s="1"/>
  <c r="CI8" i="4"/>
  <c r="CI24" i="4"/>
  <c r="CI72" i="4"/>
  <c r="CH35" i="1"/>
  <c r="DJ35" i="1" s="1"/>
  <c r="CH60" i="1"/>
  <c r="DJ60" i="1" s="1"/>
  <c r="DJ49" i="1"/>
  <c r="DJ3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CX7" i="1" s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DI7" i="2" s="1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DI7" i="1"/>
  <c r="Z7" i="1"/>
  <c r="CB7" i="4"/>
  <c r="CT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DE7" i="2"/>
  <c r="DC7" i="2"/>
  <c r="AB7" i="1"/>
  <c r="Y7" i="1" l="1"/>
  <c r="CY7" i="1"/>
  <c r="AI2" i="8"/>
  <c r="BX7" i="4"/>
  <c r="X7" i="1"/>
  <c r="BO7" i="4"/>
  <c r="BP7" i="2"/>
  <c r="AA7" i="1"/>
  <c r="AA7" i="2"/>
  <c r="AS7" i="2"/>
  <c r="E7" i="6"/>
  <c r="Y7" i="2"/>
  <c r="DH7" i="2"/>
  <c r="CO7" i="2"/>
  <c r="CY7" i="2"/>
  <c r="BU7" i="2"/>
  <c r="Z7" i="2"/>
  <c r="AB7" i="2"/>
  <c r="AD7" i="2"/>
  <c r="DF7" i="2"/>
  <c r="N7" i="2"/>
  <c r="M7" i="2" s="1"/>
  <c r="CS7" i="2"/>
  <c r="CZ7" i="2"/>
  <c r="BH7" i="2"/>
  <c r="BG7" i="2" s="1"/>
  <c r="DA7" i="2"/>
  <c r="CN7" i="2"/>
  <c r="CX7" i="2"/>
  <c r="CV7" i="2"/>
  <c r="BZ7" i="2"/>
  <c r="D7" i="6"/>
  <c r="E7" i="2"/>
  <c r="D7" i="2" s="1"/>
  <c r="BL7" i="4"/>
  <c r="CO7" i="1"/>
  <c r="V7" i="5"/>
  <c r="N7" i="5"/>
  <c r="Y7" i="3"/>
  <c r="AA7" i="3"/>
  <c r="AL7" i="5"/>
  <c r="BE7" i="5"/>
  <c r="AB7" i="3"/>
  <c r="AC7" i="3"/>
  <c r="BT7" i="4"/>
  <c r="CH7" i="4"/>
  <c r="CC7" i="4"/>
  <c r="BJ7" i="4"/>
  <c r="AO7" i="4"/>
  <c r="BY7" i="4"/>
  <c r="CF7" i="4"/>
  <c r="BN7" i="4"/>
  <c r="R7" i="4"/>
  <c r="CD7" i="4"/>
  <c r="H7" i="5"/>
  <c r="BR7" i="4"/>
  <c r="BK7" i="4"/>
  <c r="BZ7" i="4"/>
  <c r="CG7" i="4"/>
  <c r="Z7" i="3"/>
  <c r="N7" i="1"/>
  <c r="M7" i="1" s="1"/>
  <c r="AN7" i="1"/>
  <c r="DD7" i="1"/>
  <c r="CK7" i="1"/>
  <c r="CZ7" i="1"/>
  <c r="DG7" i="1"/>
  <c r="AD7" i="5"/>
  <c r="W7" i="4"/>
  <c r="BU7" i="4"/>
  <c r="BW7" i="4"/>
  <c r="AT7" i="5"/>
  <c r="AG7" i="4"/>
  <c r="AF7" i="4" s="1"/>
  <c r="BB7" i="5"/>
  <c r="BS7" i="4"/>
  <c r="DE7" i="1"/>
  <c r="CL7" i="1"/>
  <c r="CT7" i="1"/>
  <c r="DH7" i="1"/>
  <c r="E7" i="3"/>
  <c r="D7" i="3" s="1"/>
  <c r="BM7" i="4"/>
  <c r="CS7" i="1"/>
  <c r="CN7" i="1"/>
  <c r="CV7" i="1"/>
  <c r="E7" i="1"/>
  <c r="Q7" i="5"/>
  <c r="AT7" i="4"/>
  <c r="CE7" i="4"/>
  <c r="N7" i="3"/>
  <c r="M7" i="3" s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CI7" i="2"/>
  <c r="V7" i="2"/>
  <c r="W7" i="2"/>
  <c r="BO7" i="2"/>
  <c r="CH7" i="2" s="1"/>
  <c r="CJ7" i="2"/>
  <c r="AM7" i="2"/>
  <c r="BF7" i="2" s="1"/>
  <c r="DB7" i="2"/>
  <c r="BV7" i="4"/>
  <c r="I7" i="5"/>
  <c r="BI7" i="4"/>
  <c r="W7" i="3"/>
  <c r="CR7" i="1"/>
  <c r="AM7" i="1"/>
  <c r="BF7" i="1" s="1"/>
  <c r="V7" i="3"/>
  <c r="D7" i="4"/>
  <c r="BH7" i="4" s="1"/>
  <c r="CW7" i="1"/>
  <c r="W7" i="1"/>
  <c r="D7" i="1"/>
  <c r="V7" i="1" s="1"/>
  <c r="DB7" i="1"/>
  <c r="CA7" i="4"/>
  <c r="CI7" i="1"/>
  <c r="CJ7" i="1"/>
  <c r="F7" i="5"/>
  <c r="BO7" i="1"/>
  <c r="AN7" i="4"/>
  <c r="BG7" i="4" s="1"/>
  <c r="L7" i="4"/>
  <c r="BQ7" i="4"/>
  <c r="AF36" i="8"/>
  <c r="AF7" i="8"/>
  <c r="AF9" i="8"/>
  <c r="AF37" i="8"/>
  <c r="AF34" i="8"/>
  <c r="AF29" i="8"/>
  <c r="AF10" i="8"/>
  <c r="AF33" i="8"/>
  <c r="AF8" i="8"/>
  <c r="AF43" i="8"/>
  <c r="AF55" i="8"/>
  <c r="AF52" i="8"/>
  <c r="AF24" i="8"/>
  <c r="AF42" i="8"/>
  <c r="AF57" i="8"/>
  <c r="AF27" i="8"/>
  <c r="AF14" i="8"/>
  <c r="AF17" i="8"/>
  <c r="AF26" i="8"/>
  <c r="AF50" i="8"/>
  <c r="AF46" i="8"/>
  <c r="AF28" i="8"/>
  <c r="AF45" i="8"/>
  <c r="AF13" i="8"/>
  <c r="AF61" i="8"/>
  <c r="AF16" i="8"/>
  <c r="AF11" i="8"/>
  <c r="AF56" i="8"/>
  <c r="AF22" i="8"/>
  <c r="AF31" i="8"/>
  <c r="AF40" i="8"/>
  <c r="AF59" i="8"/>
  <c r="AF32" i="8"/>
  <c r="AF62" i="8"/>
  <c r="AF44" i="8"/>
  <c r="AF38" i="8"/>
  <c r="AF30" i="8"/>
  <c r="AF18" i="8"/>
  <c r="AF23" i="8"/>
  <c r="AF47" i="8"/>
  <c r="AF25" i="8"/>
  <c r="AF15" i="8"/>
  <c r="AF21" i="8"/>
  <c r="AF12" i="8"/>
  <c r="AF48" i="8"/>
  <c r="AF58" i="8"/>
  <c r="AF39" i="8"/>
  <c r="AF19" i="8"/>
  <c r="AF60" i="8"/>
  <c r="AF54" i="8"/>
  <c r="AF41" i="8"/>
  <c r="AF49" i="8"/>
  <c r="AF53" i="8"/>
  <c r="AF35" i="8"/>
  <c r="AF20" i="8"/>
  <c r="AF51" i="8"/>
  <c r="E11" i="8" l="1"/>
  <c r="E20" i="8" s="1"/>
  <c r="F8" i="8"/>
  <c r="L26" i="8"/>
  <c r="M10" i="8"/>
  <c r="M11" i="8"/>
  <c r="L9" i="8"/>
  <c r="M22" i="8"/>
  <c r="F9" i="8"/>
  <c r="L25" i="8"/>
  <c r="F12" i="8"/>
  <c r="L21" i="8"/>
  <c r="M19" i="8"/>
  <c r="F7" i="8"/>
  <c r="M25" i="8"/>
  <c r="L31" i="8"/>
  <c r="L17" i="8"/>
  <c r="L15" i="8"/>
  <c r="L18" i="8"/>
  <c r="L16" i="8"/>
  <c r="L24" i="8"/>
  <c r="E9" i="8"/>
  <c r="M17" i="8"/>
  <c r="M9" i="8"/>
  <c r="E8" i="8"/>
  <c r="L22" i="8"/>
  <c r="L20" i="8"/>
  <c r="L12" i="8"/>
  <c r="L11" i="8"/>
  <c r="M16" i="8"/>
  <c r="L8" i="8"/>
  <c r="M12" i="8"/>
  <c r="L27" i="8"/>
  <c r="L23" i="8"/>
  <c r="L19" i="8"/>
  <c r="E15" i="8"/>
  <c r="M15" i="8"/>
  <c r="E12" i="8"/>
  <c r="M20" i="8"/>
  <c r="M18" i="8"/>
  <c r="M26" i="8"/>
  <c r="M27" i="8"/>
  <c r="M28" i="8"/>
  <c r="L10" i="8"/>
  <c r="M31" i="8"/>
  <c r="F15" i="8"/>
  <c r="F10" i="8"/>
  <c r="L28" i="8"/>
  <c r="M24" i="8"/>
  <c r="F11" i="8"/>
  <c r="F20" i="8" s="1"/>
  <c r="M7" i="8"/>
  <c r="E7" i="8"/>
  <c r="M8" i="8"/>
  <c r="M21" i="8"/>
  <c r="E10" i="8"/>
  <c r="M23" i="8"/>
  <c r="L7" i="8"/>
  <c r="DJ7" i="2"/>
  <c r="CQ7" i="2"/>
  <c r="AE7" i="4"/>
  <c r="CI7" i="4" s="1"/>
  <c r="CQ7" i="1"/>
  <c r="CH7" i="1"/>
  <c r="DJ7" i="1" s="1"/>
  <c r="BP7" i="4"/>
  <c r="M13" i="8" l="1"/>
  <c r="M14" i="8" s="1"/>
  <c r="F21" i="8"/>
  <c r="L29" i="8"/>
  <c r="L30" i="8" s="1"/>
  <c r="F13" i="8"/>
  <c r="F14" i="8" s="1"/>
  <c r="F17" i="8" s="1"/>
  <c r="L13" i="8"/>
  <c r="L32" i="8" s="1"/>
  <c r="M29" i="8"/>
  <c r="M30" i="8" s="1"/>
  <c r="M33" i="8" s="1"/>
  <c r="E13" i="8"/>
  <c r="E14" i="8" s="1"/>
  <c r="E17" i="8" s="1"/>
  <c r="E21" i="8"/>
  <c r="F16" i="8"/>
  <c r="M32" i="8" l="1"/>
  <c r="E16" i="8"/>
  <c r="L14" i="8"/>
  <c r="L33" i="8" s="1"/>
</calcChain>
</file>

<file path=xl/sharedStrings.xml><?xml version="1.0" encoding="utf-8"?>
<sst xmlns="http://schemas.openxmlformats.org/spreadsheetml/2006/main" count="3139" uniqueCount="509">
  <si>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</si>
  <si>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</si>
  <si>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</si>
  <si>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</si>
  <si>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</si>
  <si>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</si>
  <si>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</si>
  <si>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</si>
  <si>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</si>
  <si>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</si>
  <si>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</si>
  <si>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</si>
  <si>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</si>
  <si>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</si>
  <si>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</si>
  <si>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</si>
  <si>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</si>
  <si>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</si>
  <si>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</si>
  <si>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</si>
  <si>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</si>
  <si>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</si>
  <si>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</si>
  <si>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</si>
  <si>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</si>
  <si>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</si>
  <si>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</si>
  <si>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</si>
  <si>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</si>
  <si>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</si>
  <si>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</si>
  <si>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</si>
  <si>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</si>
  <si>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</si>
  <si>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</si>
  <si>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</si>
  <si>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</si>
  <si>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</si>
  <si>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</si>
  <si>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</si>
  <si>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</si>
  <si>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</si>
  <si>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</si>
  <si>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</si>
  <si>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</si>
  <si>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</si>
  <si>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</si>
  <si>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</si>
  <si>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</si>
  <si>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</si>
  <si>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</si>
  <si>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</si>
  <si>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</si>
  <si>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</si>
  <si>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</si>
  <si>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</si>
  <si>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</si>
  <si>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</si>
  <si>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</si>
  <si>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</si>
  <si>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</si>
  <si>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</si>
  <si>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</si>
  <si>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</si>
  <si>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</si>
  <si>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</si>
  <si>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</si>
  <si>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</si>
  <si>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</si>
  <si>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</si>
  <si>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</si>
  <si>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</si>
  <si>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</si>
  <si>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</si>
  <si>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</si>
  <si>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</si>
  <si>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</si>
  <si>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</si>
  <si>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</si>
  <si>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</si>
  <si>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</si>
  <si>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</si>
  <si>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</si>
  <si>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</si>
  <si>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</si>
  <si>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</si>
  <si>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</si>
  <si>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</si>
  <si>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</si>
  <si>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</si>
  <si>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</si>
  <si>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</si>
  <si>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</si>
  <si>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</si>
  <si>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</si>
  <si>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</si>
  <si>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</si>
  <si>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</si>
  <si>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</si>
  <si>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</si>
  <si>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</si>
  <si>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</si>
  <si>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</si>
  <si>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</si>
  <si>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</si>
  <si>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</si>
  <si>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</si>
  <si>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</si>
  <si>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</si>
  <si>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</si>
  <si>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</si>
  <si>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</si>
  <si>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</si>
  <si>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</si>
  <si>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</si>
  <si>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</si>
  <si>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</si>
  <si>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</si>
  <si>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</si>
  <si>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</si>
  <si>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</si>
  <si>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</si>
  <si>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</si>
  <si>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</si>
  <si>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</si>
  <si>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</si>
  <si>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</si>
  <si>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</si>
  <si>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</si>
  <si>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</si>
  <si>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</si>
  <si>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</si>
  <si>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</si>
  <si>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</si>
  <si>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</si>
  <si>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</si>
  <si>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</si>
  <si>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</si>
  <si>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</si>
  <si>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</si>
  <si>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</si>
  <si>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</si>
  <si>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</si>
  <si>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</si>
  <si>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</si>
  <si>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</si>
  <si>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</si>
  <si>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</si>
  <si>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</si>
  <si>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</si>
  <si>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</si>
  <si>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</si>
  <si>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</si>
  <si>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</si>
  <si>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</si>
  <si>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</si>
  <si>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</si>
  <si>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</si>
  <si>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</si>
  <si>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</si>
  <si>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</si>
  <si>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</si>
  <si>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</si>
  <si>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</si>
  <si>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</si>
  <si>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</si>
  <si>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</si>
  <si>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</si>
  <si>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</si>
  <si>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</si>
  <si>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</si>
  <si>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</si>
  <si>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</si>
  <si>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</si>
  <si>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</si>
  <si>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</si>
  <si>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</si>
  <si>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</si>
  <si>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</si>
  <si>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</si>
  <si>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</si>
  <si>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</si>
  <si>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</si>
  <si>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</si>
  <si>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</si>
  <si>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</si>
  <si>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</si>
  <si>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</si>
  <si>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</si>
  <si>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</si>
  <si>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</si>
  <si>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</si>
  <si>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</si>
  <si>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</si>
  <si>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</si>
  <si>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</si>
  <si>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</si>
  <si>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</si>
  <si>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</si>
  <si>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</si>
  <si>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</si>
  <si>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</si>
  <si>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</si>
  <si>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</si>
  <si>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</si>
  <si>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</si>
  <si>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</si>
  <si>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</si>
  <si>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</si>
  <si>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</si>
  <si>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</si>
  <si>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</si>
  <si>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</si>
  <si>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</si>
  <si>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</si>
  <si>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</si>
  <si>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</si>
  <si>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</si>
  <si>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</si>
  <si>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</si>
  <si>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</si>
  <si>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</si>
  <si>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</si>
  <si>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</si>
  <si>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</si>
  <si>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</si>
  <si>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</si>
  <si>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</si>
  <si>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</si>
  <si>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</si>
  <si>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</si>
  <si>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</si>
  <si>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</si>
  <si>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</si>
  <si>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</si>
  <si>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</si>
  <si>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</si>
  <si>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</si>
  <si>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</si>
  <si>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</si>
  <si>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</si>
  <si>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</si>
  <si>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</si>
  <si>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</si>
  <si>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</si>
  <si>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</si>
  <si>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</si>
  <si>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</si>
  <si>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</si>
  <si>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</si>
  <si>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</si>
  <si>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</si>
  <si>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</si>
  <si>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</si>
  <si>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</si>
  <si>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</si>
  <si>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</si>
  <si>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</si>
  <si>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</si>
  <si>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</si>
  <si>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</si>
  <si>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</si>
  <si>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</si>
  <si>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</si>
  <si>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</si>
  <si>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</si>
  <si>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</si>
  <si>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</si>
  <si>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</si>
  <si>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</si>
  <si>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</si>
  <si>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</si>
  <si>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</si>
  <si>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</si>
  <si>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</si>
  <si>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</si>
  <si>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</si>
  <si>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</si>
  <si>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</si>
  <si>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</si>
  <si>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</si>
  <si>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</si>
  <si>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</si>
  <si>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</si>
  <si>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</si>
  <si>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</si>
  <si>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</si>
  <si>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</si>
  <si>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</si>
  <si>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</si>
  <si>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</si>
  <si>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</si>
  <si>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</si>
  <si>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</si>
  <si>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</si>
  <si>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</si>
  <si>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</si>
  <si>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</si>
  <si>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</si>
  <si>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</si>
  <si>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</si>
  <si>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</si>
  <si>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</si>
  <si>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</si>
  <si>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</si>
  <si>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</si>
  <si>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</si>
  <si>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</si>
  <si>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</si>
  <si>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</si>
  <si>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</si>
  <si>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</si>
  <si>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</si>
  <si>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</si>
  <si>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</si>
  <si>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</si>
  <si>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</si>
  <si>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</si>
  <si>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</si>
  <si>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</si>
  <si>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</si>
  <si>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</si>
  <si>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</si>
  <si>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</si>
  <si>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</si>
  <si>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</si>
  <si>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</si>
  <si>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</si>
  <si>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</si>
  <si>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</si>
  <si>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</si>
  <si>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</si>
  <si>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</si>
  <si>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</si>
  <si>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</si>
  <si>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</si>
  <si>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</si>
  <si>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</si>
  <si>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</si>
  <si>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</si>
  <si>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</si>
  <si>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</si>
  <si>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</si>
  <si>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</si>
  <si>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</si>
  <si>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</si>
  <si>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</si>
  <si>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</si>
  <si>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</si>
  <si>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40959</t>
  </si>
  <si>
    <t>ふくおか県央環境広域施設組合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</si>
  <si>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</si>
  <si>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</si>
  <si>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</si>
  <si>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</si>
  <si>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</si>
  <si>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</si>
  <si>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40207</t>
  </si>
  <si>
    <t>柳川市</t>
  </si>
  <si>
    <t>40839</t>
  </si>
  <si>
    <t>大川柳川衛生組合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</si>
  <si>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</si>
  <si>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</si>
  <si>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</si>
  <si>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</si>
  <si>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</si>
  <si>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</si>
  <si>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</si>
  <si>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</si>
  <si>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</si>
  <si>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</si>
  <si>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</si>
  <si>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</si>
  <si>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</si>
  <si>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</si>
  <si>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</si>
  <si>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</si>
  <si>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</si>
  <si>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</si>
  <si>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</si>
  <si>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</si>
  <si>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</si>
  <si>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</si>
  <si>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</si>
  <si>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</si>
  <si>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クリーンヒル宝満</t>
  </si>
  <si>
    <t>40217</t>
  </si>
  <si>
    <t>筑紫野市</t>
  </si>
  <si>
    <t>筑紫野・小郡・基山清掃施設組合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</si>
  <si>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</si>
  <si>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</si>
  <si>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</si>
  <si>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</si>
  <si>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</si>
  <si>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</si>
  <si>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</si>
  <si>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</si>
  <si>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</si>
  <si>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</si>
  <si>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</si>
  <si>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</si>
  <si>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</si>
  <si>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</si>
  <si>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</si>
  <si>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</si>
  <si>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</si>
  <si>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</si>
  <si>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</si>
  <si>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</si>
  <si>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</si>
  <si>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</si>
  <si>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</si>
  <si>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</si>
  <si>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</si>
  <si>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</si>
  <si>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</si>
  <si>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</si>
  <si>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</si>
  <si>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</si>
  <si>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</si>
  <si>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</si>
  <si>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</si>
  <si>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</si>
  <si>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</si>
  <si>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</si>
  <si>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</si>
  <si>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</si>
  <si>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</si>
  <si>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</si>
  <si>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</si>
  <si>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</si>
  <si>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</si>
  <si>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</si>
  <si>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</si>
  <si>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</si>
  <si>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</si>
  <si>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</si>
  <si>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</si>
  <si>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</si>
  <si>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</si>
  <si>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</si>
  <si>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</si>
  <si>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</si>
  <si>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</si>
  <si>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</si>
  <si>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</si>
  <si>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</si>
  <si>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</si>
  <si>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</si>
  <si>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</si>
  <si>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</si>
  <si>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</si>
  <si>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</si>
  <si>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</si>
  <si>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</si>
  <si>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</si>
  <si>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</si>
  <si>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</si>
  <si>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</si>
  <si>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</si>
  <si>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</si>
  <si>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</si>
  <si>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</si>
  <si>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</si>
  <si>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</si>
  <si>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</si>
  <si>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</si>
  <si>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</si>
  <si>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</si>
  <si>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</si>
  <si>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</si>
  <si>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</si>
  <si>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</si>
  <si>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田川郡東部衛生環境組合</t>
  </si>
  <si>
    <t>40602</t>
  </si>
  <si>
    <t>添田町</t>
  </si>
  <si>
    <t>東部環境衛生
施設組合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</si>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</sst>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2" t="s">
        <v>53</v>
      </c>
      <c r="B2" s="162" t="s">
        <v>54</v>
      </c>
      <c r="C2" s="164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3"/>
      <c r="B3" s="163"/>
      <c r="C3" s="165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3"/>
      <c r="B4" s="163"/>
      <c r="C4" s="165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1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1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1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3"/>
      <c r="B5" s="163"/>
      <c r="C5" s="165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1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1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1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3"/>
      <c r="B6" s="163"/>
      <c r="C6" s="165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 t="shared" ref="D7:D38" si="0">SUM(E7,+L7)</f>
        <v>74570863</v>
      </c>
      <c r="E7" s="140">
        <f t="shared" ref="E7:E38" si="1">SUM(F7:I7,K7)</f>
        <v>26501070</v>
      </c>
      <c r="F7" s="140">
        <f>SUM(F$8:F$207)</f>
        <v>1622481</v>
      </c>
      <c r="G7" s="140">
        <f>SUM(G$8:G$207)</f>
        <v>17849</v>
      </c>
      <c r="H7" s="140">
        <f>SUM(H$8:H$207)</f>
        <v>2977400</v>
      </c>
      <c r="I7" s="140">
        <f>SUM(I$8:I$207)</f>
        <v>15539659</v>
      </c>
      <c r="J7" s="143" t="s">
        <v>314</v>
      </c>
      <c r="K7" s="140">
        <f>SUM(K$8:K$207)</f>
        <v>6343681</v>
      </c>
      <c r="L7" s="140">
        <f>SUM(L$8:L$207)</f>
        <v>48069793</v>
      </c>
      <c r="M7" s="140">
        <f t="shared" ref="M7:M38" si="2">SUM(N7,+U7)</f>
        <v>14071098</v>
      </c>
      <c r="N7" s="140">
        <f t="shared" ref="N7:N38" si="3">SUM(O7:R7,T7)</f>
        <v>6671625</v>
      </c>
      <c r="O7" s="140">
        <f>SUM(O$8:O$207)</f>
        <v>1388901</v>
      </c>
      <c r="P7" s="140">
        <f>SUM(P$8:P$207)</f>
        <v>17078</v>
      </c>
      <c r="Q7" s="140">
        <f>SUM(Q$8:Q$207)</f>
        <v>3644400</v>
      </c>
      <c r="R7" s="140">
        <f>SUM(R$8:R$207)</f>
        <v>1534339</v>
      </c>
      <c r="S7" s="143" t="s">
        <v>314</v>
      </c>
      <c r="T7" s="140">
        <f>SUM(T$8:T$207)</f>
        <v>86907</v>
      </c>
      <c r="U7" s="140">
        <f>SUM(U$8:U$207)</f>
        <v>7399473</v>
      </c>
      <c r="V7" s="140">
        <f t="shared" ref="V7:AA7" si="4">+SUM(D7,M7)</f>
        <v>88641961</v>
      </c>
      <c r="W7" s="140">
        <f t="shared" si="4"/>
        <v>33172695</v>
      </c>
      <c r="X7" s="140">
        <f t="shared" si="4"/>
        <v>3011382</v>
      </c>
      <c r="Y7" s="140">
        <f t="shared" si="4"/>
        <v>34927</v>
      </c>
      <c r="Z7" s="140">
        <f t="shared" si="4"/>
        <v>6621800</v>
      </c>
      <c r="AA7" s="140">
        <f t="shared" si="4"/>
        <v>17073998</v>
      </c>
      <c r="AB7" s="142" t="str">
        <f t="shared" ref="AB7:AB38" si="5">IF(+SUM(J7,S7)=0,"-",+SUM(J7,S7))</f>
        <v>-</v>
      </c>
      <c r="AC7" s="140">
        <f t="shared" ref="AC7:AC38" si="6">+SUM(K7,T7)</f>
        <v>6430588</v>
      </c>
      <c r="AD7" s="140">
        <f t="shared" ref="AD7:AD38" si="7">+SUM(L7,U7)</f>
        <v>55469266</v>
      </c>
      <c r="AE7" s="140">
        <f t="shared" ref="AE7:AE38" si="8">SUM(AF7,+AK7)</f>
        <v>5552041</v>
      </c>
      <c r="AF7" s="140">
        <f t="shared" ref="AF7:AF38" si="9">SUM(AG7:AJ7)</f>
        <v>5530990</v>
      </c>
      <c r="AG7" s="140">
        <f t="shared" ref="AG7:AL7" si="10">SUM(AG$8:AG$207)</f>
        <v>1220</v>
      </c>
      <c r="AH7" s="140">
        <f t="shared" si="10"/>
        <v>4334939</v>
      </c>
      <c r="AI7" s="140">
        <f t="shared" si="10"/>
        <v>1133238</v>
      </c>
      <c r="AJ7" s="140">
        <f t="shared" si="10"/>
        <v>61593</v>
      </c>
      <c r="AK7" s="140">
        <f t="shared" si="10"/>
        <v>21051</v>
      </c>
      <c r="AL7" s="140">
        <f t="shared" si="10"/>
        <v>1501740</v>
      </c>
      <c r="AM7" s="140">
        <f t="shared" ref="AM7:AM38" si="11">SUM(AN7,AS7,AW7,AX7,BD7)</f>
        <v>52116343</v>
      </c>
      <c r="AN7" s="140">
        <f t="shared" ref="AN7:AN38" si="12">SUM(AO7:AR7)</f>
        <v>6411881</v>
      </c>
      <c r="AO7" s="140">
        <f>SUM(AO$8:AO$207)</f>
        <v>4903415</v>
      </c>
      <c r="AP7" s="140">
        <f>SUM(AP$8:AP$207)</f>
        <v>1026617</v>
      </c>
      <c r="AQ7" s="140">
        <f>SUM(AQ$8:AQ$207)</f>
        <v>430677</v>
      </c>
      <c r="AR7" s="140">
        <f>SUM(AR$8:AR$207)</f>
        <v>51172</v>
      </c>
      <c r="AS7" s="140">
        <f t="shared" ref="AS7:AS38" si="13">SUM(AT7:AV7)</f>
        <v>8205240</v>
      </c>
      <c r="AT7" s="140">
        <f>SUM(AT$8:AT$207)</f>
        <v>2272361</v>
      </c>
      <c r="AU7" s="140">
        <f>SUM(AU$8:AU$207)</f>
        <v>5151504</v>
      </c>
      <c r="AV7" s="140">
        <f>SUM(AV$8:AV$207)</f>
        <v>781375</v>
      </c>
      <c r="AW7" s="140">
        <f>SUM(AW$8:AW$207)</f>
        <v>68099</v>
      </c>
      <c r="AX7" s="140">
        <f t="shared" ref="AX7:AX38" si="14">SUM(AY7:BB7)</f>
        <v>37418936</v>
      </c>
      <c r="AY7" s="140">
        <f t="shared" ref="AY7:BE7" si="15">SUM(AY$8:AY$207)</f>
        <v>24375022</v>
      </c>
      <c r="AZ7" s="140">
        <f t="shared" si="15"/>
        <v>11684313</v>
      </c>
      <c r="BA7" s="140">
        <f t="shared" si="15"/>
        <v>806461</v>
      </c>
      <c r="BB7" s="140">
        <f t="shared" si="15"/>
        <v>553140</v>
      </c>
      <c r="BC7" s="140">
        <f t="shared" si="15"/>
        <v>13544127</v>
      </c>
      <c r="BD7" s="140">
        <f t="shared" si="15"/>
        <v>12187</v>
      </c>
      <c r="BE7" s="140">
        <f t="shared" si="15"/>
        <v>1856612</v>
      </c>
      <c r="BF7" s="140">
        <f t="shared" ref="BF7:BF38" si="16">SUM(AE7,+AM7,+BE7)</f>
        <v>59524996</v>
      </c>
      <c r="BG7" s="140">
        <f t="shared" ref="BG7:BG38" si="17">SUM(BH7,+BM7)</f>
        <v>5560055</v>
      </c>
      <c r="BH7" s="140">
        <f t="shared" ref="BH7:BH38" si="18">SUM(BI7:BL7)</f>
        <v>5509876</v>
      </c>
      <c r="BI7" s="140">
        <f t="shared" ref="BI7:BN7" si="19">SUM(BI$8:BI$207)</f>
        <v>0</v>
      </c>
      <c r="BJ7" s="140">
        <f t="shared" si="19"/>
        <v>1578395</v>
      </c>
      <c r="BK7" s="140">
        <f t="shared" si="19"/>
        <v>19937</v>
      </c>
      <c r="BL7" s="140">
        <f t="shared" si="19"/>
        <v>3911544</v>
      </c>
      <c r="BM7" s="140">
        <f t="shared" si="19"/>
        <v>50179</v>
      </c>
      <c r="BN7" s="140">
        <f t="shared" si="19"/>
        <v>312909</v>
      </c>
      <c r="BO7" s="140">
        <f t="shared" ref="BO7:BO38" si="20">SUM(BP7,BU7,BY7,BZ7,CF7)</f>
        <v>5448571</v>
      </c>
      <c r="BP7" s="140">
        <f t="shared" ref="BP7:BP38" si="21">SUM(BQ7:BT7)</f>
        <v>1218323</v>
      </c>
      <c r="BQ7" s="140">
        <f>SUM(BQ$8:BQ$207)</f>
        <v>877820</v>
      </c>
      <c r="BR7" s="140">
        <f>SUM(BR$8:BR$207)</f>
        <v>247904</v>
      </c>
      <c r="BS7" s="140">
        <f>SUM(BS$8:BS$207)</f>
        <v>92599</v>
      </c>
      <c r="BT7" s="140">
        <f>SUM(BT$8:BT$207)</f>
        <v>0</v>
      </c>
      <c r="BU7" s="140">
        <f t="shared" ref="BU7:BU38" si="22">SUM(BV7:BX7)</f>
        <v>1183779</v>
      </c>
      <c r="BV7" s="140">
        <f>SUM(BV$8:BV$207)</f>
        <v>127889</v>
      </c>
      <c r="BW7" s="140">
        <f>SUM(BW$8:BW$207)</f>
        <v>1031614</v>
      </c>
      <c r="BX7" s="140">
        <f>SUM(BX$8:BX$207)</f>
        <v>24276</v>
      </c>
      <c r="BY7" s="140">
        <f>SUM(BY$8:BY$207)</f>
        <v>9289</v>
      </c>
      <c r="BZ7" s="140">
        <f t="shared" ref="BZ7:BZ38" si="23">SUM(CA7:CD7)</f>
        <v>3035344</v>
      </c>
      <c r="CA7" s="140">
        <f t="shared" ref="CA7:CG7" si="24">SUM(CA$8:CA$207)</f>
        <v>1543327</v>
      </c>
      <c r="CB7" s="140">
        <f t="shared" si="24"/>
        <v>1219848</v>
      </c>
      <c r="CC7" s="140">
        <f t="shared" si="24"/>
        <v>98522</v>
      </c>
      <c r="CD7" s="140">
        <f t="shared" si="24"/>
        <v>173647</v>
      </c>
      <c r="CE7" s="140">
        <f t="shared" si="24"/>
        <v>2486718</v>
      </c>
      <c r="CF7" s="140">
        <f t="shared" si="24"/>
        <v>1836</v>
      </c>
      <c r="CG7" s="140">
        <f t="shared" si="24"/>
        <v>262845</v>
      </c>
      <c r="CH7" s="140">
        <f t="shared" ref="CH7:CH38" si="25">SUM(BG7,+BO7,+CG7)</f>
        <v>11271471</v>
      </c>
      <c r="CI7" s="140">
        <f t="shared" ref="CI7:DJ7" si="26">SUM(AE7,+BG7)</f>
        <v>11112096</v>
      </c>
      <c r="CJ7" s="140">
        <f t="shared" si="26"/>
        <v>11040866</v>
      </c>
      <c r="CK7" s="140">
        <f t="shared" si="26"/>
        <v>1220</v>
      </c>
      <c r="CL7" s="140">
        <f t="shared" si="26"/>
        <v>5913334</v>
      </c>
      <c r="CM7" s="140">
        <f t="shared" si="26"/>
        <v>1153175</v>
      </c>
      <c r="CN7" s="140">
        <f t="shared" si="26"/>
        <v>3973137</v>
      </c>
      <c r="CO7" s="140">
        <f t="shared" si="26"/>
        <v>71230</v>
      </c>
      <c r="CP7" s="140">
        <f t="shared" si="26"/>
        <v>1814649</v>
      </c>
      <c r="CQ7" s="140">
        <f t="shared" si="26"/>
        <v>57564914</v>
      </c>
      <c r="CR7" s="140">
        <f t="shared" si="26"/>
        <v>7630204</v>
      </c>
      <c r="CS7" s="140">
        <f t="shared" si="26"/>
        <v>5781235</v>
      </c>
      <c r="CT7" s="140">
        <f t="shared" si="26"/>
        <v>1274521</v>
      </c>
      <c r="CU7" s="140">
        <f t="shared" si="26"/>
        <v>523276</v>
      </c>
      <c r="CV7" s="140">
        <f t="shared" si="26"/>
        <v>51172</v>
      </c>
      <c r="CW7" s="140">
        <f t="shared" si="26"/>
        <v>9389019</v>
      </c>
      <c r="CX7" s="140">
        <f t="shared" si="26"/>
        <v>2400250</v>
      </c>
      <c r="CY7" s="140">
        <f t="shared" si="26"/>
        <v>6183118</v>
      </c>
      <c r="CZ7" s="140">
        <f t="shared" si="26"/>
        <v>805651</v>
      </c>
      <c r="DA7" s="140">
        <f t="shared" si="26"/>
        <v>77388</v>
      </c>
      <c r="DB7" s="140">
        <f t="shared" si="26"/>
        <v>40454280</v>
      </c>
      <c r="DC7" s="140">
        <f t="shared" si="26"/>
        <v>25918349</v>
      </c>
      <c r="DD7" s="140">
        <f t="shared" si="26"/>
        <v>12904161</v>
      </c>
      <c r="DE7" s="140">
        <f t="shared" si="26"/>
        <v>904983</v>
      </c>
      <c r="DF7" s="140">
        <f t="shared" si="26"/>
        <v>726787</v>
      </c>
      <c r="DG7" s="140">
        <f t="shared" si="26"/>
        <v>16030845</v>
      </c>
      <c r="DH7" s="140">
        <f t="shared" si="26"/>
        <v>14023</v>
      </c>
      <c r="DI7" s="140">
        <f t="shared" si="26"/>
        <v>2119457</v>
      </c>
      <c r="DJ7" s="140">
        <f t="shared" si="26"/>
        <v>70796467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 t="shared" si="0"/>
        <v>10487360</v>
      </c>
      <c r="E8" s="121">
        <f t="shared" si="1"/>
        <v>8206685</v>
      </c>
      <c r="F8" s="121">
        <v>148870</v>
      </c>
      <c r="G8" s="121">
        <v>7596</v>
      </c>
      <c r="H8" s="121">
        <v>726000</v>
      </c>
      <c r="I8" s="121">
        <v>3579576</v>
      </c>
      <c r="J8" s="122" t="s">
        <v>508</v>
      </c>
      <c r="K8" s="121">
        <v>3744643</v>
      </c>
      <c r="L8" s="121">
        <v>2280675</v>
      </c>
      <c r="M8" s="121">
        <f t="shared" si="2"/>
        <v>622304</v>
      </c>
      <c r="N8" s="121">
        <f t="shared" si="3"/>
        <v>63913</v>
      </c>
      <c r="O8" s="121">
        <v>1180</v>
      </c>
      <c r="P8" s="121">
        <v>0</v>
      </c>
      <c r="Q8" s="121">
        <v>0</v>
      </c>
      <c r="R8" s="121">
        <v>56940</v>
      </c>
      <c r="S8" s="122" t="s">
        <v>508</v>
      </c>
      <c r="T8" s="121">
        <v>5793</v>
      </c>
      <c r="U8" s="121">
        <v>558391</v>
      </c>
      <c r="V8" s="121">
        <f t="shared" ref="V8:V39" si="27">+SUM(D8,M8)</f>
        <v>11109664</v>
      </c>
      <c r="W8" s="121">
        <f t="shared" ref="W8:W39" si="28">+SUM(E8,N8)</f>
        <v>8270598</v>
      </c>
      <c r="X8" s="121">
        <f t="shared" ref="X8:X39" si="29">+SUM(F8,O8)</f>
        <v>150050</v>
      </c>
      <c r="Y8" s="121">
        <f t="shared" ref="Y8:Y39" si="30">+SUM(G8,P8)</f>
        <v>7596</v>
      </c>
      <c r="Z8" s="121">
        <f t="shared" ref="Z8:Z39" si="31">+SUM(H8,Q8)</f>
        <v>726000</v>
      </c>
      <c r="AA8" s="121">
        <f t="shared" ref="AA8:AA39" si="32">+SUM(I8,R8)</f>
        <v>3636516</v>
      </c>
      <c r="AB8" s="122" t="str">
        <f t="shared" si="5"/>
        <v>-</v>
      </c>
      <c r="AC8" s="121">
        <f t="shared" si="6"/>
        <v>3750436</v>
      </c>
      <c r="AD8" s="121">
        <f t="shared" si="7"/>
        <v>2839066</v>
      </c>
      <c r="AE8" s="121">
        <f t="shared" si="8"/>
        <v>837895</v>
      </c>
      <c r="AF8" s="121">
        <f t="shared" si="9"/>
        <v>837895</v>
      </c>
      <c r="AG8" s="121">
        <v>0</v>
      </c>
      <c r="AH8" s="121">
        <v>837895</v>
      </c>
      <c r="AI8" s="121">
        <v>0</v>
      </c>
      <c r="AJ8" s="121">
        <v>0</v>
      </c>
      <c r="AK8" s="121">
        <v>0</v>
      </c>
      <c r="AL8" s="121">
        <v>0</v>
      </c>
      <c r="AM8" s="121">
        <f t="shared" si="11"/>
        <v>9087183</v>
      </c>
      <c r="AN8" s="121">
        <f t="shared" si="12"/>
        <v>1554105</v>
      </c>
      <c r="AO8" s="121">
        <v>1554105</v>
      </c>
      <c r="AP8" s="121">
        <v>0</v>
      </c>
      <c r="AQ8" s="121">
        <v>0</v>
      </c>
      <c r="AR8" s="121">
        <v>0</v>
      </c>
      <c r="AS8" s="121">
        <f t="shared" si="13"/>
        <v>1746495</v>
      </c>
      <c r="AT8" s="121">
        <v>814424</v>
      </c>
      <c r="AU8" s="121">
        <v>894397</v>
      </c>
      <c r="AV8" s="121">
        <v>37674</v>
      </c>
      <c r="AW8" s="121">
        <v>0</v>
      </c>
      <c r="AX8" s="121">
        <f t="shared" si="14"/>
        <v>5786583</v>
      </c>
      <c r="AY8" s="121">
        <v>2528889</v>
      </c>
      <c r="AZ8" s="121">
        <v>2894951</v>
      </c>
      <c r="BA8" s="121">
        <v>122004</v>
      </c>
      <c r="BB8" s="121">
        <v>240739</v>
      </c>
      <c r="BC8" s="121">
        <v>0</v>
      </c>
      <c r="BD8" s="121">
        <v>0</v>
      </c>
      <c r="BE8" s="121">
        <v>562282</v>
      </c>
      <c r="BF8" s="121">
        <f t="shared" si="16"/>
        <v>10487360</v>
      </c>
      <c r="BG8" s="121">
        <f t="shared" si="17"/>
        <v>1428</v>
      </c>
      <c r="BH8" s="121">
        <f t="shared" si="18"/>
        <v>1428</v>
      </c>
      <c r="BI8" s="121">
        <v>0</v>
      </c>
      <c r="BJ8" s="121">
        <v>1428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608552</v>
      </c>
      <c r="BP8" s="121">
        <f t="shared" si="21"/>
        <v>228126</v>
      </c>
      <c r="BQ8" s="121">
        <v>228126</v>
      </c>
      <c r="BR8" s="121">
        <v>0</v>
      </c>
      <c r="BS8" s="121">
        <v>0</v>
      </c>
      <c r="BT8" s="121">
        <v>0</v>
      </c>
      <c r="BU8" s="121">
        <f t="shared" si="22"/>
        <v>19237</v>
      </c>
      <c r="BV8" s="121">
        <v>503</v>
      </c>
      <c r="BW8" s="121">
        <v>18734</v>
      </c>
      <c r="BX8" s="121">
        <v>0</v>
      </c>
      <c r="BY8" s="121">
        <v>0</v>
      </c>
      <c r="BZ8" s="121">
        <f t="shared" si="23"/>
        <v>361189</v>
      </c>
      <c r="CA8" s="121">
        <v>0</v>
      </c>
      <c r="CB8" s="121">
        <v>358065</v>
      </c>
      <c r="CC8" s="121">
        <v>0</v>
      </c>
      <c r="CD8" s="121">
        <v>3124</v>
      </c>
      <c r="CE8" s="121">
        <v>0</v>
      </c>
      <c r="CF8" s="121">
        <v>0</v>
      </c>
      <c r="CG8" s="121">
        <v>12324</v>
      </c>
      <c r="CH8" s="121">
        <f t="shared" si="25"/>
        <v>622304</v>
      </c>
      <c r="CI8" s="121">
        <f t="shared" ref="CI8:CI39" si="33">SUM(AE8,+BG8)</f>
        <v>839323</v>
      </c>
      <c r="CJ8" s="121">
        <f t="shared" ref="CJ8:CJ39" si="34">SUM(AF8,+BH8)</f>
        <v>839323</v>
      </c>
      <c r="CK8" s="121">
        <f t="shared" ref="CK8:CK39" si="35">SUM(AG8,+BI8)</f>
        <v>0</v>
      </c>
      <c r="CL8" s="121">
        <f t="shared" ref="CL8:CL39" si="36">SUM(AH8,+BJ8)</f>
        <v>839323</v>
      </c>
      <c r="CM8" s="121">
        <f t="shared" ref="CM8:CM39" si="37">SUM(AI8,+BK8)</f>
        <v>0</v>
      </c>
      <c r="CN8" s="121">
        <f t="shared" ref="CN8:CN39" si="38">SUM(AJ8,+BL8)</f>
        <v>0</v>
      </c>
      <c r="CO8" s="121">
        <f t="shared" ref="CO8:CO39" si="39">SUM(AK8,+BM8)</f>
        <v>0</v>
      </c>
      <c r="CP8" s="121">
        <f t="shared" ref="CP8:CP39" si="40">SUM(AL8,+BN8)</f>
        <v>0</v>
      </c>
      <c r="CQ8" s="121">
        <f t="shared" ref="CQ8:CQ39" si="41">SUM(AM8,+BO8)</f>
        <v>9695735</v>
      </c>
      <c r="CR8" s="121">
        <f t="shared" ref="CR8:CR39" si="42">SUM(AN8,+BP8)</f>
        <v>1782231</v>
      </c>
      <c r="CS8" s="121">
        <f t="shared" ref="CS8:CS39" si="43">SUM(AO8,+BQ8)</f>
        <v>1782231</v>
      </c>
      <c r="CT8" s="121">
        <f t="shared" ref="CT8:CT39" si="44">SUM(AP8,+BR8)</f>
        <v>0</v>
      </c>
      <c r="CU8" s="121">
        <f t="shared" ref="CU8:CU39" si="45">SUM(AQ8,+BS8)</f>
        <v>0</v>
      </c>
      <c r="CV8" s="121">
        <f t="shared" ref="CV8:CV39" si="46">SUM(AR8,+BT8)</f>
        <v>0</v>
      </c>
      <c r="CW8" s="121">
        <f t="shared" ref="CW8:CW39" si="47">SUM(AS8,+BU8)</f>
        <v>1765732</v>
      </c>
      <c r="CX8" s="121">
        <f t="shared" ref="CX8:CX39" si="48">SUM(AT8,+BV8)</f>
        <v>814927</v>
      </c>
      <c r="CY8" s="121">
        <f t="shared" ref="CY8:CY39" si="49">SUM(AU8,+BW8)</f>
        <v>913131</v>
      </c>
      <c r="CZ8" s="121">
        <f t="shared" ref="CZ8:CZ39" si="50">SUM(AV8,+BX8)</f>
        <v>37674</v>
      </c>
      <c r="DA8" s="121">
        <f t="shared" ref="DA8:DA39" si="51">SUM(AW8,+BY8)</f>
        <v>0</v>
      </c>
      <c r="DB8" s="121">
        <f t="shared" ref="DB8:DB39" si="52">SUM(AX8,+BZ8)</f>
        <v>6147772</v>
      </c>
      <c r="DC8" s="121">
        <f t="shared" ref="DC8:DC39" si="53">SUM(AY8,+CA8)</f>
        <v>2528889</v>
      </c>
      <c r="DD8" s="121">
        <f t="shared" ref="DD8:DD39" si="54">SUM(AZ8,+CB8)</f>
        <v>3253016</v>
      </c>
      <c r="DE8" s="121">
        <f t="shared" ref="DE8:DE39" si="55">SUM(BA8,+CC8)</f>
        <v>122004</v>
      </c>
      <c r="DF8" s="121">
        <f t="shared" ref="DF8:DF39" si="56">SUM(BB8,+CD8)</f>
        <v>243863</v>
      </c>
      <c r="DG8" s="121">
        <f t="shared" ref="DG8:DG39" si="57">SUM(BC8,+CE8)</f>
        <v>0</v>
      </c>
      <c r="DH8" s="121">
        <f t="shared" ref="DH8:DH39" si="58">SUM(BD8,+CF8)</f>
        <v>0</v>
      </c>
      <c r="DI8" s="121">
        <f t="shared" ref="DI8:DI39" si="59">SUM(BE8,+CG8)</f>
        <v>574606</v>
      </c>
      <c r="DJ8" s="121">
        <f t="shared" ref="DJ8:DJ39" si="60">SUM(BF8,+CH8)</f>
        <v>11109664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 t="shared" si="0"/>
        <v>25887628</v>
      </c>
      <c r="E9" s="121">
        <f t="shared" si="1"/>
        <v>11628518</v>
      </c>
      <c r="F9" s="121">
        <v>1213568</v>
      </c>
      <c r="G9" s="121">
        <v>3000</v>
      </c>
      <c r="H9" s="121">
        <v>2094000</v>
      </c>
      <c r="I9" s="121">
        <v>6354963</v>
      </c>
      <c r="J9" s="122" t="s">
        <v>508</v>
      </c>
      <c r="K9" s="121">
        <v>1962987</v>
      </c>
      <c r="L9" s="121">
        <v>14259110</v>
      </c>
      <c r="M9" s="121">
        <f t="shared" si="2"/>
        <v>493928</v>
      </c>
      <c r="N9" s="121">
        <f t="shared" si="3"/>
        <v>83480</v>
      </c>
      <c r="O9" s="121">
        <v>0</v>
      </c>
      <c r="P9" s="121">
        <v>0</v>
      </c>
      <c r="Q9" s="121">
        <v>0</v>
      </c>
      <c r="R9" s="121">
        <v>53441</v>
      </c>
      <c r="S9" s="122" t="s">
        <v>508</v>
      </c>
      <c r="T9" s="121">
        <v>30039</v>
      </c>
      <c r="U9" s="121">
        <v>410448</v>
      </c>
      <c r="V9" s="121">
        <f t="shared" si="27"/>
        <v>26381556</v>
      </c>
      <c r="W9" s="121">
        <f t="shared" si="28"/>
        <v>11711998</v>
      </c>
      <c r="X9" s="121">
        <f t="shared" si="29"/>
        <v>1213568</v>
      </c>
      <c r="Y9" s="121">
        <f t="shared" si="30"/>
        <v>3000</v>
      </c>
      <c r="Z9" s="121">
        <f t="shared" si="31"/>
        <v>2094000</v>
      </c>
      <c r="AA9" s="121">
        <f t="shared" si="32"/>
        <v>6408404</v>
      </c>
      <c r="AB9" s="122" t="str">
        <f t="shared" si="5"/>
        <v>-</v>
      </c>
      <c r="AC9" s="121">
        <f t="shared" si="6"/>
        <v>1993026</v>
      </c>
      <c r="AD9" s="121">
        <f t="shared" si="7"/>
        <v>14669558</v>
      </c>
      <c r="AE9" s="121">
        <f t="shared" si="8"/>
        <v>4382088</v>
      </c>
      <c r="AF9" s="121">
        <f t="shared" si="9"/>
        <v>4374993</v>
      </c>
      <c r="AG9" s="121">
        <v>0</v>
      </c>
      <c r="AH9" s="121">
        <v>3297715</v>
      </c>
      <c r="AI9" s="121">
        <v>1015685</v>
      </c>
      <c r="AJ9" s="121">
        <v>61593</v>
      </c>
      <c r="AK9" s="121">
        <v>7095</v>
      </c>
      <c r="AL9" s="121">
        <v>345924</v>
      </c>
      <c r="AM9" s="121">
        <f t="shared" si="11"/>
        <v>20978904</v>
      </c>
      <c r="AN9" s="121">
        <f t="shared" si="12"/>
        <v>1858264</v>
      </c>
      <c r="AO9" s="121">
        <v>1332679</v>
      </c>
      <c r="AP9" s="121">
        <v>210793</v>
      </c>
      <c r="AQ9" s="121">
        <v>282414</v>
      </c>
      <c r="AR9" s="121">
        <v>32378</v>
      </c>
      <c r="AS9" s="121">
        <f t="shared" si="13"/>
        <v>3410158</v>
      </c>
      <c r="AT9" s="121">
        <v>5363</v>
      </c>
      <c r="AU9" s="121">
        <v>2929434</v>
      </c>
      <c r="AV9" s="121">
        <v>475361</v>
      </c>
      <c r="AW9" s="121">
        <v>0</v>
      </c>
      <c r="AX9" s="121">
        <f t="shared" si="14"/>
        <v>15710482</v>
      </c>
      <c r="AY9" s="121">
        <v>10474838</v>
      </c>
      <c r="AZ9" s="121">
        <v>4714419</v>
      </c>
      <c r="BA9" s="121">
        <v>521225</v>
      </c>
      <c r="BB9" s="121">
        <v>0</v>
      </c>
      <c r="BC9" s="121">
        <v>0</v>
      </c>
      <c r="BD9" s="121">
        <v>0</v>
      </c>
      <c r="BE9" s="121">
        <v>180712</v>
      </c>
      <c r="BF9" s="121">
        <f t="shared" si="16"/>
        <v>25541704</v>
      </c>
      <c r="BG9" s="121">
        <f t="shared" si="17"/>
        <v>15755</v>
      </c>
      <c r="BH9" s="121">
        <f t="shared" si="18"/>
        <v>15755</v>
      </c>
      <c r="BI9" s="121">
        <v>0</v>
      </c>
      <c r="BJ9" s="121">
        <v>0</v>
      </c>
      <c r="BK9" s="121">
        <v>0</v>
      </c>
      <c r="BL9" s="121">
        <v>15755</v>
      </c>
      <c r="BM9" s="121">
        <v>0</v>
      </c>
      <c r="BN9" s="121">
        <v>0</v>
      </c>
      <c r="BO9" s="121">
        <f t="shared" si="20"/>
        <v>477294</v>
      </c>
      <c r="BP9" s="121">
        <f t="shared" si="21"/>
        <v>64495</v>
      </c>
      <c r="BQ9" s="121">
        <v>59593</v>
      </c>
      <c r="BR9" s="121">
        <v>4902</v>
      </c>
      <c r="BS9" s="121">
        <v>0</v>
      </c>
      <c r="BT9" s="121">
        <v>0</v>
      </c>
      <c r="BU9" s="121">
        <f t="shared" si="22"/>
        <v>100288</v>
      </c>
      <c r="BV9" s="121">
        <v>29408</v>
      </c>
      <c r="BW9" s="121">
        <v>70880</v>
      </c>
      <c r="BX9" s="121">
        <v>0</v>
      </c>
      <c r="BY9" s="121">
        <v>0</v>
      </c>
      <c r="BZ9" s="121">
        <f t="shared" si="23"/>
        <v>312511</v>
      </c>
      <c r="CA9" s="121">
        <v>232952</v>
      </c>
      <c r="CB9" s="121">
        <v>79559</v>
      </c>
      <c r="CC9" s="121">
        <v>0</v>
      </c>
      <c r="CD9" s="121">
        <v>0</v>
      </c>
      <c r="CE9" s="121">
        <v>0</v>
      </c>
      <c r="CF9" s="121">
        <v>0</v>
      </c>
      <c r="CG9" s="121">
        <v>879</v>
      </c>
      <c r="CH9" s="121">
        <f t="shared" si="25"/>
        <v>493928</v>
      </c>
      <c r="CI9" s="121">
        <f t="shared" si="33"/>
        <v>4397843</v>
      </c>
      <c r="CJ9" s="121">
        <f t="shared" si="34"/>
        <v>4390748</v>
      </c>
      <c r="CK9" s="121">
        <f t="shared" si="35"/>
        <v>0</v>
      </c>
      <c r="CL9" s="121">
        <f t="shared" si="36"/>
        <v>3297715</v>
      </c>
      <c r="CM9" s="121">
        <f t="shared" si="37"/>
        <v>1015685</v>
      </c>
      <c r="CN9" s="121">
        <f t="shared" si="38"/>
        <v>77348</v>
      </c>
      <c r="CO9" s="121">
        <f t="shared" si="39"/>
        <v>7095</v>
      </c>
      <c r="CP9" s="121">
        <f t="shared" si="40"/>
        <v>345924</v>
      </c>
      <c r="CQ9" s="121">
        <f t="shared" si="41"/>
        <v>21456198</v>
      </c>
      <c r="CR9" s="121">
        <f t="shared" si="42"/>
        <v>1922759</v>
      </c>
      <c r="CS9" s="121">
        <f t="shared" si="43"/>
        <v>1392272</v>
      </c>
      <c r="CT9" s="121">
        <f t="shared" si="44"/>
        <v>215695</v>
      </c>
      <c r="CU9" s="121">
        <f t="shared" si="45"/>
        <v>282414</v>
      </c>
      <c r="CV9" s="121">
        <f t="shared" si="46"/>
        <v>32378</v>
      </c>
      <c r="CW9" s="121">
        <f t="shared" si="47"/>
        <v>3510446</v>
      </c>
      <c r="CX9" s="121">
        <f t="shared" si="48"/>
        <v>34771</v>
      </c>
      <c r="CY9" s="121">
        <f t="shared" si="49"/>
        <v>3000314</v>
      </c>
      <c r="CZ9" s="121">
        <f t="shared" si="50"/>
        <v>475361</v>
      </c>
      <c r="DA9" s="121">
        <f t="shared" si="51"/>
        <v>0</v>
      </c>
      <c r="DB9" s="121">
        <f t="shared" si="52"/>
        <v>16022993</v>
      </c>
      <c r="DC9" s="121">
        <f t="shared" si="53"/>
        <v>10707790</v>
      </c>
      <c r="DD9" s="121">
        <f t="shared" si="54"/>
        <v>4793978</v>
      </c>
      <c r="DE9" s="121">
        <f t="shared" si="55"/>
        <v>521225</v>
      </c>
      <c r="DF9" s="121">
        <f t="shared" si="56"/>
        <v>0</v>
      </c>
      <c r="DG9" s="121">
        <f t="shared" si="57"/>
        <v>0</v>
      </c>
      <c r="DH9" s="121">
        <f t="shared" si="58"/>
        <v>0</v>
      </c>
      <c r="DI9" s="121">
        <f t="shared" si="59"/>
        <v>181591</v>
      </c>
      <c r="DJ9" s="121">
        <f t="shared" si="60"/>
        <v>26035632</v>
      </c>
    </row>
    <row r="10" spans="1:114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 t="shared" si="0"/>
        <v>1959149</v>
      </c>
      <c r="E10" s="121">
        <f t="shared" si="1"/>
        <v>472036</v>
      </c>
      <c r="F10" s="121">
        <v>0</v>
      </c>
      <c r="G10" s="121">
        <v>0</v>
      </c>
      <c r="H10" s="121">
        <v>32000</v>
      </c>
      <c r="I10" s="121">
        <v>333892</v>
      </c>
      <c r="J10" s="122" t="s">
        <v>508</v>
      </c>
      <c r="K10" s="121">
        <v>106144</v>
      </c>
      <c r="L10" s="121">
        <v>1487113</v>
      </c>
      <c r="M10" s="121">
        <f t="shared" si="2"/>
        <v>1057117</v>
      </c>
      <c r="N10" s="121">
        <f t="shared" si="3"/>
        <v>560806</v>
      </c>
      <c r="O10" s="121">
        <v>0</v>
      </c>
      <c r="P10" s="121">
        <v>0</v>
      </c>
      <c r="Q10" s="121">
        <v>9200</v>
      </c>
      <c r="R10" s="121">
        <v>550513</v>
      </c>
      <c r="S10" s="122" t="s">
        <v>508</v>
      </c>
      <c r="T10" s="121">
        <v>1093</v>
      </c>
      <c r="U10" s="121">
        <v>496311</v>
      </c>
      <c r="V10" s="121">
        <f t="shared" si="27"/>
        <v>3016266</v>
      </c>
      <c r="W10" s="121">
        <f t="shared" si="28"/>
        <v>1032842</v>
      </c>
      <c r="X10" s="121">
        <f t="shared" si="29"/>
        <v>0</v>
      </c>
      <c r="Y10" s="121">
        <f t="shared" si="30"/>
        <v>0</v>
      </c>
      <c r="Z10" s="121">
        <f t="shared" si="31"/>
        <v>41200</v>
      </c>
      <c r="AA10" s="121">
        <f t="shared" si="32"/>
        <v>884405</v>
      </c>
      <c r="AB10" s="122" t="str">
        <f t="shared" si="5"/>
        <v>-</v>
      </c>
      <c r="AC10" s="121">
        <f t="shared" si="6"/>
        <v>107237</v>
      </c>
      <c r="AD10" s="121">
        <f t="shared" si="7"/>
        <v>1983424</v>
      </c>
      <c r="AE10" s="121">
        <f t="shared" si="8"/>
        <v>0</v>
      </c>
      <c r="AF10" s="121">
        <f t="shared" si="9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 t="shared" si="11"/>
        <v>1290699</v>
      </c>
      <c r="AN10" s="121">
        <f t="shared" si="12"/>
        <v>492849</v>
      </c>
      <c r="AO10" s="121">
        <v>216940</v>
      </c>
      <c r="AP10" s="121">
        <v>275909</v>
      </c>
      <c r="AQ10" s="121">
        <v>0</v>
      </c>
      <c r="AR10" s="121">
        <v>0</v>
      </c>
      <c r="AS10" s="121">
        <f t="shared" si="13"/>
        <v>203834</v>
      </c>
      <c r="AT10" s="121">
        <v>89734</v>
      </c>
      <c r="AU10" s="121">
        <v>68068</v>
      </c>
      <c r="AV10" s="121">
        <v>46032</v>
      </c>
      <c r="AW10" s="121">
        <v>0</v>
      </c>
      <c r="AX10" s="121">
        <f t="shared" si="14"/>
        <v>594016</v>
      </c>
      <c r="AY10" s="121">
        <v>352478</v>
      </c>
      <c r="AZ10" s="121">
        <v>241538</v>
      </c>
      <c r="BA10" s="121">
        <v>0</v>
      </c>
      <c r="BB10" s="121">
        <v>0</v>
      </c>
      <c r="BC10" s="121">
        <v>639392</v>
      </c>
      <c r="BD10" s="121">
        <v>0</v>
      </c>
      <c r="BE10" s="121">
        <v>29058</v>
      </c>
      <c r="BF10" s="121">
        <f t="shared" si="16"/>
        <v>1319757</v>
      </c>
      <c r="BG10" s="121">
        <f t="shared" si="17"/>
        <v>0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0"/>
        <v>1047270</v>
      </c>
      <c r="BP10" s="121">
        <f t="shared" si="21"/>
        <v>280337</v>
      </c>
      <c r="BQ10" s="121">
        <v>117315</v>
      </c>
      <c r="BR10" s="121">
        <v>163022</v>
      </c>
      <c r="BS10" s="121">
        <v>0</v>
      </c>
      <c r="BT10" s="121">
        <v>0</v>
      </c>
      <c r="BU10" s="121">
        <f t="shared" si="22"/>
        <v>207593</v>
      </c>
      <c r="BV10" s="121">
        <v>21842</v>
      </c>
      <c r="BW10" s="121">
        <v>185751</v>
      </c>
      <c r="BX10" s="121">
        <v>0</v>
      </c>
      <c r="BY10" s="121">
        <v>9289</v>
      </c>
      <c r="BZ10" s="121">
        <f t="shared" si="23"/>
        <v>550051</v>
      </c>
      <c r="CA10" s="121">
        <v>473300</v>
      </c>
      <c r="CB10" s="121">
        <v>76751</v>
      </c>
      <c r="CC10" s="121">
        <v>0</v>
      </c>
      <c r="CD10" s="121">
        <v>0</v>
      </c>
      <c r="CE10" s="121">
        <v>0</v>
      </c>
      <c r="CF10" s="121">
        <v>0</v>
      </c>
      <c r="CG10" s="121">
        <v>9847</v>
      </c>
      <c r="CH10" s="121">
        <f t="shared" si="25"/>
        <v>1057117</v>
      </c>
      <c r="CI10" s="121">
        <f t="shared" si="33"/>
        <v>0</v>
      </c>
      <c r="CJ10" s="121">
        <f t="shared" si="34"/>
        <v>0</v>
      </c>
      <c r="CK10" s="121">
        <f t="shared" si="35"/>
        <v>0</v>
      </c>
      <c r="CL10" s="121">
        <f t="shared" si="36"/>
        <v>0</v>
      </c>
      <c r="CM10" s="121">
        <f t="shared" si="37"/>
        <v>0</v>
      </c>
      <c r="CN10" s="121">
        <f t="shared" si="38"/>
        <v>0</v>
      </c>
      <c r="CO10" s="121">
        <f t="shared" si="39"/>
        <v>0</v>
      </c>
      <c r="CP10" s="121">
        <f t="shared" si="40"/>
        <v>0</v>
      </c>
      <c r="CQ10" s="121">
        <f t="shared" si="41"/>
        <v>2337969</v>
      </c>
      <c r="CR10" s="121">
        <f t="shared" si="42"/>
        <v>773186</v>
      </c>
      <c r="CS10" s="121">
        <f t="shared" si="43"/>
        <v>334255</v>
      </c>
      <c r="CT10" s="121">
        <f t="shared" si="44"/>
        <v>438931</v>
      </c>
      <c r="CU10" s="121">
        <f t="shared" si="45"/>
        <v>0</v>
      </c>
      <c r="CV10" s="121">
        <f t="shared" si="46"/>
        <v>0</v>
      </c>
      <c r="CW10" s="121">
        <f t="shared" si="47"/>
        <v>411427</v>
      </c>
      <c r="CX10" s="121">
        <f t="shared" si="48"/>
        <v>111576</v>
      </c>
      <c r="CY10" s="121">
        <f t="shared" si="49"/>
        <v>253819</v>
      </c>
      <c r="CZ10" s="121">
        <f t="shared" si="50"/>
        <v>46032</v>
      </c>
      <c r="DA10" s="121">
        <f t="shared" si="51"/>
        <v>9289</v>
      </c>
      <c r="DB10" s="121">
        <f t="shared" si="52"/>
        <v>1144067</v>
      </c>
      <c r="DC10" s="121">
        <f t="shared" si="53"/>
        <v>825778</v>
      </c>
      <c r="DD10" s="121">
        <f t="shared" si="54"/>
        <v>318289</v>
      </c>
      <c r="DE10" s="121">
        <f t="shared" si="55"/>
        <v>0</v>
      </c>
      <c r="DF10" s="121">
        <f t="shared" si="56"/>
        <v>0</v>
      </c>
      <c r="DG10" s="121">
        <f t="shared" si="57"/>
        <v>639392</v>
      </c>
      <c r="DH10" s="121">
        <f t="shared" si="58"/>
        <v>0</v>
      </c>
      <c r="DI10" s="121">
        <f t="shared" si="59"/>
        <v>38905</v>
      </c>
      <c r="DJ10" s="121">
        <f t="shared" si="60"/>
        <v>2376874</v>
      </c>
    </row>
    <row r="11" spans="1:114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 t="shared" si="0"/>
        <v>3701597</v>
      </c>
      <c r="E11" s="121">
        <f t="shared" si="1"/>
        <v>181404</v>
      </c>
      <c r="F11" s="121">
        <v>1542</v>
      </c>
      <c r="G11" s="121">
        <v>7253</v>
      </c>
      <c r="H11" s="121">
        <v>120700</v>
      </c>
      <c r="I11" s="121">
        <v>51909</v>
      </c>
      <c r="J11" s="122" t="s">
        <v>508</v>
      </c>
      <c r="K11" s="121">
        <v>0</v>
      </c>
      <c r="L11" s="121">
        <v>3520193</v>
      </c>
      <c r="M11" s="121">
        <f t="shared" si="2"/>
        <v>370379</v>
      </c>
      <c r="N11" s="121">
        <f t="shared" si="3"/>
        <v>490</v>
      </c>
      <c r="O11" s="121">
        <v>0</v>
      </c>
      <c r="P11" s="121">
        <v>0</v>
      </c>
      <c r="Q11" s="121">
        <v>0</v>
      </c>
      <c r="R11" s="121">
        <v>0</v>
      </c>
      <c r="S11" s="122" t="s">
        <v>508</v>
      </c>
      <c r="T11" s="121">
        <v>490</v>
      </c>
      <c r="U11" s="121">
        <v>369889</v>
      </c>
      <c r="V11" s="121">
        <f t="shared" si="27"/>
        <v>4071976</v>
      </c>
      <c r="W11" s="121">
        <f t="shared" si="28"/>
        <v>181894</v>
      </c>
      <c r="X11" s="121">
        <f t="shared" si="29"/>
        <v>1542</v>
      </c>
      <c r="Y11" s="121">
        <f t="shared" si="30"/>
        <v>7253</v>
      </c>
      <c r="Z11" s="121">
        <f t="shared" si="31"/>
        <v>120700</v>
      </c>
      <c r="AA11" s="121">
        <f t="shared" si="32"/>
        <v>51909</v>
      </c>
      <c r="AB11" s="122" t="str">
        <f t="shared" si="5"/>
        <v>-</v>
      </c>
      <c r="AC11" s="121">
        <f t="shared" si="6"/>
        <v>490</v>
      </c>
      <c r="AD11" s="121">
        <f t="shared" si="7"/>
        <v>3890082</v>
      </c>
      <c r="AE11" s="121">
        <f t="shared" si="8"/>
        <v>0</v>
      </c>
      <c r="AF11" s="121">
        <f t="shared" si="9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97017</v>
      </c>
      <c r="AM11" s="121">
        <f t="shared" si="11"/>
        <v>3357924</v>
      </c>
      <c r="AN11" s="121">
        <f t="shared" si="12"/>
        <v>634264</v>
      </c>
      <c r="AO11" s="121">
        <v>548053</v>
      </c>
      <c r="AP11" s="121">
        <v>0</v>
      </c>
      <c r="AQ11" s="121">
        <v>73895</v>
      </c>
      <c r="AR11" s="121">
        <v>12316</v>
      </c>
      <c r="AS11" s="121">
        <f t="shared" si="13"/>
        <v>195113</v>
      </c>
      <c r="AT11" s="121">
        <v>41909</v>
      </c>
      <c r="AU11" s="121">
        <v>72169</v>
      </c>
      <c r="AV11" s="121">
        <v>81035</v>
      </c>
      <c r="AW11" s="121">
        <v>0</v>
      </c>
      <c r="AX11" s="121">
        <f t="shared" si="14"/>
        <v>2528547</v>
      </c>
      <c r="AY11" s="121">
        <v>1127083</v>
      </c>
      <c r="AZ11" s="121">
        <v>1386618</v>
      </c>
      <c r="BA11" s="121">
        <v>14846</v>
      </c>
      <c r="BB11" s="121">
        <v>0</v>
      </c>
      <c r="BC11" s="121">
        <v>246656</v>
      </c>
      <c r="BD11" s="121">
        <v>0</v>
      </c>
      <c r="BE11" s="121">
        <v>0</v>
      </c>
      <c r="BF11" s="121">
        <f t="shared" si="16"/>
        <v>3357924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269377</v>
      </c>
      <c r="BP11" s="121">
        <f t="shared" si="21"/>
        <v>21368</v>
      </c>
      <c r="BQ11" s="121">
        <v>21368</v>
      </c>
      <c r="BR11" s="121">
        <v>0</v>
      </c>
      <c r="BS11" s="121">
        <v>0</v>
      </c>
      <c r="BT11" s="121">
        <v>0</v>
      </c>
      <c r="BU11" s="121">
        <f t="shared" si="22"/>
        <v>224949</v>
      </c>
      <c r="BV11" s="121">
        <v>0</v>
      </c>
      <c r="BW11" s="121">
        <v>224949</v>
      </c>
      <c r="BX11" s="121">
        <v>0</v>
      </c>
      <c r="BY11" s="121">
        <v>0</v>
      </c>
      <c r="BZ11" s="121">
        <f t="shared" si="23"/>
        <v>23060</v>
      </c>
      <c r="CA11" s="121">
        <v>0</v>
      </c>
      <c r="CB11" s="121">
        <v>23060</v>
      </c>
      <c r="CC11" s="121">
        <v>0</v>
      </c>
      <c r="CD11" s="121">
        <v>0</v>
      </c>
      <c r="CE11" s="121">
        <v>89799</v>
      </c>
      <c r="CF11" s="121">
        <v>0</v>
      </c>
      <c r="CG11" s="121">
        <v>11203</v>
      </c>
      <c r="CH11" s="121">
        <f t="shared" si="25"/>
        <v>280580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1">
        <f t="shared" si="40"/>
        <v>97017</v>
      </c>
      <c r="CQ11" s="121">
        <f t="shared" si="41"/>
        <v>3627301</v>
      </c>
      <c r="CR11" s="121">
        <f t="shared" si="42"/>
        <v>655632</v>
      </c>
      <c r="CS11" s="121">
        <f t="shared" si="43"/>
        <v>569421</v>
      </c>
      <c r="CT11" s="121">
        <f t="shared" si="44"/>
        <v>0</v>
      </c>
      <c r="CU11" s="121">
        <f t="shared" si="45"/>
        <v>73895</v>
      </c>
      <c r="CV11" s="121">
        <f t="shared" si="46"/>
        <v>12316</v>
      </c>
      <c r="CW11" s="121">
        <f t="shared" si="47"/>
        <v>420062</v>
      </c>
      <c r="CX11" s="121">
        <f t="shared" si="48"/>
        <v>41909</v>
      </c>
      <c r="CY11" s="121">
        <f t="shared" si="49"/>
        <v>297118</v>
      </c>
      <c r="CZ11" s="121">
        <f t="shared" si="50"/>
        <v>81035</v>
      </c>
      <c r="DA11" s="121">
        <f t="shared" si="51"/>
        <v>0</v>
      </c>
      <c r="DB11" s="121">
        <f t="shared" si="52"/>
        <v>2551607</v>
      </c>
      <c r="DC11" s="121">
        <f t="shared" si="53"/>
        <v>1127083</v>
      </c>
      <c r="DD11" s="121">
        <f t="shared" si="54"/>
        <v>1409678</v>
      </c>
      <c r="DE11" s="121">
        <f t="shared" si="55"/>
        <v>14846</v>
      </c>
      <c r="DF11" s="121">
        <f t="shared" si="56"/>
        <v>0</v>
      </c>
      <c r="DG11" s="121">
        <f t="shared" si="57"/>
        <v>336455</v>
      </c>
      <c r="DH11" s="121">
        <f t="shared" si="58"/>
        <v>0</v>
      </c>
      <c r="DI11" s="121">
        <f t="shared" si="59"/>
        <v>11203</v>
      </c>
      <c r="DJ11" s="121">
        <f t="shared" si="60"/>
        <v>3638504</v>
      </c>
    </row>
    <row r="12" spans="1:114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 t="shared" si="0"/>
        <v>817260</v>
      </c>
      <c r="E12" s="121">
        <f t="shared" si="1"/>
        <v>248350</v>
      </c>
      <c r="F12" s="121">
        <v>0</v>
      </c>
      <c r="G12" s="121">
        <v>0</v>
      </c>
      <c r="H12" s="121">
        <v>0</v>
      </c>
      <c r="I12" s="121">
        <v>248312</v>
      </c>
      <c r="J12" s="122" t="s">
        <v>508</v>
      </c>
      <c r="K12" s="121">
        <v>38</v>
      </c>
      <c r="L12" s="121">
        <v>568910</v>
      </c>
      <c r="M12" s="121">
        <f t="shared" si="2"/>
        <v>1557859</v>
      </c>
      <c r="N12" s="121">
        <f t="shared" si="3"/>
        <v>1346495</v>
      </c>
      <c r="O12" s="121">
        <v>332208</v>
      </c>
      <c r="P12" s="121">
        <v>0</v>
      </c>
      <c r="Q12" s="121">
        <v>630700</v>
      </c>
      <c r="R12" s="121">
        <v>383587</v>
      </c>
      <c r="S12" s="122" t="s">
        <v>508</v>
      </c>
      <c r="T12" s="121">
        <v>0</v>
      </c>
      <c r="U12" s="121">
        <v>211364</v>
      </c>
      <c r="V12" s="121">
        <f t="shared" si="27"/>
        <v>2375119</v>
      </c>
      <c r="W12" s="121">
        <f t="shared" si="28"/>
        <v>1594845</v>
      </c>
      <c r="X12" s="121">
        <f t="shared" si="29"/>
        <v>332208</v>
      </c>
      <c r="Y12" s="121">
        <f t="shared" si="30"/>
        <v>0</v>
      </c>
      <c r="Z12" s="121">
        <f t="shared" si="31"/>
        <v>630700</v>
      </c>
      <c r="AA12" s="121">
        <f t="shared" si="32"/>
        <v>631899</v>
      </c>
      <c r="AB12" s="122" t="str">
        <f t="shared" si="5"/>
        <v>-</v>
      </c>
      <c r="AC12" s="121">
        <f t="shared" si="6"/>
        <v>38</v>
      </c>
      <c r="AD12" s="121">
        <f t="shared" si="7"/>
        <v>780274</v>
      </c>
      <c r="AE12" s="121">
        <f t="shared" si="8"/>
        <v>0</v>
      </c>
      <c r="AF12" s="121">
        <f t="shared" si="9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 t="shared" si="11"/>
        <v>817260</v>
      </c>
      <c r="AN12" s="121">
        <f t="shared" si="12"/>
        <v>86801</v>
      </c>
      <c r="AO12" s="121">
        <v>68189</v>
      </c>
      <c r="AP12" s="121">
        <v>18612</v>
      </c>
      <c r="AQ12" s="121">
        <v>0</v>
      </c>
      <c r="AR12" s="121">
        <v>0</v>
      </c>
      <c r="AS12" s="121">
        <f t="shared" si="13"/>
        <v>58674</v>
      </c>
      <c r="AT12" s="121">
        <v>5886</v>
      </c>
      <c r="AU12" s="121">
        <v>52788</v>
      </c>
      <c r="AV12" s="121">
        <v>0</v>
      </c>
      <c r="AW12" s="121">
        <v>0</v>
      </c>
      <c r="AX12" s="121">
        <f t="shared" si="14"/>
        <v>670135</v>
      </c>
      <c r="AY12" s="121">
        <v>234639</v>
      </c>
      <c r="AZ12" s="121">
        <v>410314</v>
      </c>
      <c r="BA12" s="121">
        <v>0</v>
      </c>
      <c r="BB12" s="121">
        <v>25182</v>
      </c>
      <c r="BC12" s="121">
        <v>0</v>
      </c>
      <c r="BD12" s="121">
        <v>1650</v>
      </c>
      <c r="BE12" s="121">
        <v>0</v>
      </c>
      <c r="BF12" s="121">
        <f t="shared" si="16"/>
        <v>817260</v>
      </c>
      <c r="BG12" s="121">
        <f t="shared" si="17"/>
        <v>1083915</v>
      </c>
      <c r="BH12" s="121">
        <f t="shared" si="18"/>
        <v>1077000</v>
      </c>
      <c r="BI12" s="121">
        <v>0</v>
      </c>
      <c r="BJ12" s="121">
        <v>1077000</v>
      </c>
      <c r="BK12" s="121">
        <v>0</v>
      </c>
      <c r="BL12" s="121">
        <v>0</v>
      </c>
      <c r="BM12" s="121">
        <v>6915</v>
      </c>
      <c r="BN12" s="121">
        <v>0</v>
      </c>
      <c r="BO12" s="121">
        <f t="shared" si="20"/>
        <v>473944</v>
      </c>
      <c r="BP12" s="121">
        <f t="shared" si="21"/>
        <v>62411</v>
      </c>
      <c r="BQ12" s="121">
        <v>20347</v>
      </c>
      <c r="BR12" s="121">
        <v>0</v>
      </c>
      <c r="BS12" s="121">
        <v>42064</v>
      </c>
      <c r="BT12" s="121">
        <v>0</v>
      </c>
      <c r="BU12" s="121">
        <f t="shared" si="22"/>
        <v>8410</v>
      </c>
      <c r="BV12" s="121">
        <v>0</v>
      </c>
      <c r="BW12" s="121">
        <v>8410</v>
      </c>
      <c r="BX12" s="121">
        <v>0</v>
      </c>
      <c r="BY12" s="121">
        <v>0</v>
      </c>
      <c r="BZ12" s="121">
        <f t="shared" si="23"/>
        <v>401940</v>
      </c>
      <c r="CA12" s="121">
        <v>377960</v>
      </c>
      <c r="CB12" s="121">
        <v>15482</v>
      </c>
      <c r="CC12" s="121">
        <v>0</v>
      </c>
      <c r="CD12" s="121">
        <v>8498</v>
      </c>
      <c r="CE12" s="121">
        <v>0</v>
      </c>
      <c r="CF12" s="121">
        <v>1183</v>
      </c>
      <c r="CG12" s="121">
        <v>0</v>
      </c>
      <c r="CH12" s="121">
        <f t="shared" si="25"/>
        <v>1557859</v>
      </c>
      <c r="CI12" s="121">
        <f t="shared" si="33"/>
        <v>1083915</v>
      </c>
      <c r="CJ12" s="121">
        <f t="shared" si="34"/>
        <v>1077000</v>
      </c>
      <c r="CK12" s="121">
        <f t="shared" si="35"/>
        <v>0</v>
      </c>
      <c r="CL12" s="121">
        <f t="shared" si="36"/>
        <v>1077000</v>
      </c>
      <c r="CM12" s="121">
        <f t="shared" si="37"/>
        <v>0</v>
      </c>
      <c r="CN12" s="121">
        <f t="shared" si="38"/>
        <v>0</v>
      </c>
      <c r="CO12" s="121">
        <f t="shared" si="39"/>
        <v>6915</v>
      </c>
      <c r="CP12" s="121">
        <f t="shared" si="40"/>
        <v>0</v>
      </c>
      <c r="CQ12" s="121">
        <f t="shared" si="41"/>
        <v>1291204</v>
      </c>
      <c r="CR12" s="121">
        <f t="shared" si="42"/>
        <v>149212</v>
      </c>
      <c r="CS12" s="121">
        <f t="shared" si="43"/>
        <v>88536</v>
      </c>
      <c r="CT12" s="121">
        <f t="shared" si="44"/>
        <v>18612</v>
      </c>
      <c r="CU12" s="121">
        <f t="shared" si="45"/>
        <v>42064</v>
      </c>
      <c r="CV12" s="121">
        <f t="shared" si="46"/>
        <v>0</v>
      </c>
      <c r="CW12" s="121">
        <f t="shared" si="47"/>
        <v>67084</v>
      </c>
      <c r="CX12" s="121">
        <f t="shared" si="48"/>
        <v>5886</v>
      </c>
      <c r="CY12" s="121">
        <f t="shared" si="49"/>
        <v>61198</v>
      </c>
      <c r="CZ12" s="121">
        <f t="shared" si="50"/>
        <v>0</v>
      </c>
      <c r="DA12" s="121">
        <f t="shared" si="51"/>
        <v>0</v>
      </c>
      <c r="DB12" s="121">
        <f t="shared" si="52"/>
        <v>1072075</v>
      </c>
      <c r="DC12" s="121">
        <f t="shared" si="53"/>
        <v>612599</v>
      </c>
      <c r="DD12" s="121">
        <f t="shared" si="54"/>
        <v>425796</v>
      </c>
      <c r="DE12" s="121">
        <f t="shared" si="55"/>
        <v>0</v>
      </c>
      <c r="DF12" s="121">
        <f t="shared" si="56"/>
        <v>33680</v>
      </c>
      <c r="DG12" s="121">
        <f t="shared" si="57"/>
        <v>0</v>
      </c>
      <c r="DH12" s="121">
        <f t="shared" si="58"/>
        <v>2833</v>
      </c>
      <c r="DI12" s="121">
        <f t="shared" si="59"/>
        <v>0</v>
      </c>
      <c r="DJ12" s="121">
        <f t="shared" si="60"/>
        <v>2375119</v>
      </c>
    </row>
    <row r="13" spans="1:114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 t="shared" si="0"/>
        <v>2410278</v>
      </c>
      <c r="E13" s="121">
        <f t="shared" si="1"/>
        <v>569947</v>
      </c>
      <c r="F13" s="121">
        <v>0</v>
      </c>
      <c r="G13" s="121">
        <v>0</v>
      </c>
      <c r="H13" s="121">
        <v>0</v>
      </c>
      <c r="I13" s="121">
        <v>569947</v>
      </c>
      <c r="J13" s="122" t="s">
        <v>508</v>
      </c>
      <c r="K13" s="121">
        <v>0</v>
      </c>
      <c r="L13" s="121">
        <v>1840331</v>
      </c>
      <c r="M13" s="121">
        <f t="shared" si="2"/>
        <v>512644</v>
      </c>
      <c r="N13" s="121">
        <f t="shared" si="3"/>
        <v>55667</v>
      </c>
      <c r="O13" s="121">
        <v>0</v>
      </c>
      <c r="P13" s="121">
        <v>0</v>
      </c>
      <c r="Q13" s="121">
        <v>0</v>
      </c>
      <c r="R13" s="121">
        <v>55667</v>
      </c>
      <c r="S13" s="122" t="s">
        <v>508</v>
      </c>
      <c r="T13" s="121">
        <v>0</v>
      </c>
      <c r="U13" s="121">
        <v>456977</v>
      </c>
      <c r="V13" s="121">
        <f t="shared" si="27"/>
        <v>2922922</v>
      </c>
      <c r="W13" s="121">
        <f t="shared" si="28"/>
        <v>625614</v>
      </c>
      <c r="X13" s="121">
        <f t="shared" si="29"/>
        <v>0</v>
      </c>
      <c r="Y13" s="121">
        <f t="shared" si="30"/>
        <v>0</v>
      </c>
      <c r="Z13" s="121">
        <f t="shared" si="31"/>
        <v>0</v>
      </c>
      <c r="AA13" s="121">
        <f t="shared" si="32"/>
        <v>625614</v>
      </c>
      <c r="AB13" s="122" t="str">
        <f t="shared" si="5"/>
        <v>-</v>
      </c>
      <c r="AC13" s="121">
        <f t="shared" si="6"/>
        <v>0</v>
      </c>
      <c r="AD13" s="121">
        <f t="shared" si="7"/>
        <v>2297308</v>
      </c>
      <c r="AE13" s="121">
        <f t="shared" si="8"/>
        <v>0</v>
      </c>
      <c r="AF13" s="121">
        <f t="shared" si="9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 t="shared" si="11"/>
        <v>1061471</v>
      </c>
      <c r="AN13" s="121">
        <f t="shared" si="12"/>
        <v>128377</v>
      </c>
      <c r="AO13" s="121">
        <v>49296</v>
      </c>
      <c r="AP13" s="121">
        <v>79081</v>
      </c>
      <c r="AQ13" s="121">
        <v>0</v>
      </c>
      <c r="AR13" s="121">
        <v>0</v>
      </c>
      <c r="AS13" s="121">
        <f t="shared" si="13"/>
        <v>129285</v>
      </c>
      <c r="AT13" s="121">
        <v>129285</v>
      </c>
      <c r="AU13" s="121">
        <v>0</v>
      </c>
      <c r="AV13" s="121">
        <v>0</v>
      </c>
      <c r="AW13" s="121">
        <v>7027</v>
      </c>
      <c r="AX13" s="121">
        <f t="shared" si="14"/>
        <v>796782</v>
      </c>
      <c r="AY13" s="121">
        <v>741718</v>
      </c>
      <c r="AZ13" s="121">
        <v>0</v>
      </c>
      <c r="BA13" s="121">
        <v>0</v>
      </c>
      <c r="BB13" s="121">
        <v>55064</v>
      </c>
      <c r="BC13" s="121">
        <v>1348807</v>
      </c>
      <c r="BD13" s="121">
        <v>0</v>
      </c>
      <c r="BE13" s="121">
        <v>0</v>
      </c>
      <c r="BF13" s="121">
        <f t="shared" si="16"/>
        <v>1061471</v>
      </c>
      <c r="BG13" s="121">
        <f t="shared" si="17"/>
        <v>0</v>
      </c>
      <c r="BH13" s="121">
        <f t="shared" si="18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0"/>
        <v>79736</v>
      </c>
      <c r="BP13" s="121">
        <f t="shared" si="21"/>
        <v>71559</v>
      </c>
      <c r="BQ13" s="121">
        <v>24806</v>
      </c>
      <c r="BR13" s="121">
        <v>46753</v>
      </c>
      <c r="BS13" s="121">
        <v>0</v>
      </c>
      <c r="BT13" s="121">
        <v>0</v>
      </c>
      <c r="BU13" s="121">
        <f t="shared" si="22"/>
        <v>3023</v>
      </c>
      <c r="BV13" s="121">
        <v>3023</v>
      </c>
      <c r="BW13" s="121">
        <v>0</v>
      </c>
      <c r="BX13" s="121">
        <v>0</v>
      </c>
      <c r="BY13" s="121">
        <v>0</v>
      </c>
      <c r="BZ13" s="121">
        <f t="shared" si="23"/>
        <v>5154</v>
      </c>
      <c r="CA13" s="121">
        <v>2868</v>
      </c>
      <c r="CB13" s="121">
        <v>0</v>
      </c>
      <c r="CC13" s="121">
        <v>0</v>
      </c>
      <c r="CD13" s="121">
        <v>2286</v>
      </c>
      <c r="CE13" s="121">
        <v>432908</v>
      </c>
      <c r="CF13" s="121">
        <v>0</v>
      </c>
      <c r="CG13" s="121">
        <v>0</v>
      </c>
      <c r="CH13" s="121">
        <f t="shared" si="25"/>
        <v>79736</v>
      </c>
      <c r="CI13" s="121">
        <f t="shared" si="33"/>
        <v>0</v>
      </c>
      <c r="CJ13" s="121">
        <f t="shared" si="34"/>
        <v>0</v>
      </c>
      <c r="CK13" s="121">
        <f t="shared" si="35"/>
        <v>0</v>
      </c>
      <c r="CL13" s="121">
        <f t="shared" si="36"/>
        <v>0</v>
      </c>
      <c r="CM13" s="121">
        <f t="shared" si="37"/>
        <v>0</v>
      </c>
      <c r="CN13" s="121">
        <f t="shared" si="38"/>
        <v>0</v>
      </c>
      <c r="CO13" s="121">
        <f t="shared" si="39"/>
        <v>0</v>
      </c>
      <c r="CP13" s="121">
        <f t="shared" si="40"/>
        <v>0</v>
      </c>
      <c r="CQ13" s="121">
        <f t="shared" si="41"/>
        <v>1141207</v>
      </c>
      <c r="CR13" s="121">
        <f t="shared" si="42"/>
        <v>199936</v>
      </c>
      <c r="CS13" s="121">
        <f t="shared" si="43"/>
        <v>74102</v>
      </c>
      <c r="CT13" s="121">
        <f t="shared" si="44"/>
        <v>125834</v>
      </c>
      <c r="CU13" s="121">
        <f t="shared" si="45"/>
        <v>0</v>
      </c>
      <c r="CV13" s="121">
        <f t="shared" si="46"/>
        <v>0</v>
      </c>
      <c r="CW13" s="121">
        <f t="shared" si="47"/>
        <v>132308</v>
      </c>
      <c r="CX13" s="121">
        <f t="shared" si="48"/>
        <v>132308</v>
      </c>
      <c r="CY13" s="121">
        <f t="shared" si="49"/>
        <v>0</v>
      </c>
      <c r="CZ13" s="121">
        <f t="shared" si="50"/>
        <v>0</v>
      </c>
      <c r="DA13" s="121">
        <f t="shared" si="51"/>
        <v>7027</v>
      </c>
      <c r="DB13" s="121">
        <f t="shared" si="52"/>
        <v>801936</v>
      </c>
      <c r="DC13" s="121">
        <f t="shared" si="53"/>
        <v>744586</v>
      </c>
      <c r="DD13" s="121">
        <f t="shared" si="54"/>
        <v>0</v>
      </c>
      <c r="DE13" s="121">
        <f t="shared" si="55"/>
        <v>0</v>
      </c>
      <c r="DF13" s="121">
        <f t="shared" si="56"/>
        <v>57350</v>
      </c>
      <c r="DG13" s="121">
        <f t="shared" si="57"/>
        <v>1781715</v>
      </c>
      <c r="DH13" s="121">
        <f t="shared" si="58"/>
        <v>0</v>
      </c>
      <c r="DI13" s="121">
        <f t="shared" si="59"/>
        <v>0</v>
      </c>
      <c r="DJ13" s="121">
        <f t="shared" si="60"/>
        <v>1141207</v>
      </c>
    </row>
    <row r="14" spans="1:114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 t="shared" si="0"/>
        <v>568698</v>
      </c>
      <c r="E14" s="121">
        <f t="shared" si="1"/>
        <v>109808</v>
      </c>
      <c r="F14" s="121">
        <v>0</v>
      </c>
      <c r="G14" s="121">
        <v>0</v>
      </c>
      <c r="H14" s="121">
        <v>0</v>
      </c>
      <c r="I14" s="121">
        <v>105103</v>
      </c>
      <c r="J14" s="122" t="s">
        <v>508</v>
      </c>
      <c r="K14" s="121">
        <v>4705</v>
      </c>
      <c r="L14" s="121">
        <v>458890</v>
      </c>
      <c r="M14" s="121">
        <f t="shared" si="2"/>
        <v>152623</v>
      </c>
      <c r="N14" s="121">
        <f t="shared" si="3"/>
        <v>27</v>
      </c>
      <c r="O14" s="121">
        <v>0</v>
      </c>
      <c r="P14" s="121">
        <v>0</v>
      </c>
      <c r="Q14" s="121">
        <v>0</v>
      </c>
      <c r="R14" s="121">
        <v>0</v>
      </c>
      <c r="S14" s="122" t="s">
        <v>508</v>
      </c>
      <c r="T14" s="121">
        <v>27</v>
      </c>
      <c r="U14" s="121">
        <v>152596</v>
      </c>
      <c r="V14" s="121">
        <f t="shared" si="27"/>
        <v>721321</v>
      </c>
      <c r="W14" s="121">
        <f t="shared" si="28"/>
        <v>109835</v>
      </c>
      <c r="X14" s="121">
        <f t="shared" si="29"/>
        <v>0</v>
      </c>
      <c r="Y14" s="121">
        <f t="shared" si="30"/>
        <v>0</v>
      </c>
      <c r="Z14" s="121">
        <f t="shared" si="31"/>
        <v>0</v>
      </c>
      <c r="AA14" s="121">
        <f t="shared" si="32"/>
        <v>105103</v>
      </c>
      <c r="AB14" s="122" t="str">
        <f t="shared" si="5"/>
        <v>-</v>
      </c>
      <c r="AC14" s="121">
        <f t="shared" si="6"/>
        <v>4732</v>
      </c>
      <c r="AD14" s="121">
        <f t="shared" si="7"/>
        <v>611486</v>
      </c>
      <c r="AE14" s="121">
        <f t="shared" si="8"/>
        <v>0</v>
      </c>
      <c r="AF14" s="121">
        <f t="shared" si="9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17598</v>
      </c>
      <c r="AM14" s="121">
        <f t="shared" si="11"/>
        <v>200623</v>
      </c>
      <c r="AN14" s="121">
        <f t="shared" si="12"/>
        <v>156356</v>
      </c>
      <c r="AO14" s="121">
        <v>47297</v>
      </c>
      <c r="AP14" s="121">
        <v>109059</v>
      </c>
      <c r="AQ14" s="121">
        <v>0</v>
      </c>
      <c r="AR14" s="121">
        <v>0</v>
      </c>
      <c r="AS14" s="121">
        <f t="shared" si="13"/>
        <v>20425</v>
      </c>
      <c r="AT14" s="121">
        <v>20425</v>
      </c>
      <c r="AU14" s="121">
        <v>0</v>
      </c>
      <c r="AV14" s="121">
        <v>0</v>
      </c>
      <c r="AW14" s="121">
        <v>18138</v>
      </c>
      <c r="AX14" s="121">
        <f t="shared" si="14"/>
        <v>5704</v>
      </c>
      <c r="AY14" s="121">
        <v>0</v>
      </c>
      <c r="AZ14" s="121">
        <v>5704</v>
      </c>
      <c r="BA14" s="121">
        <v>0</v>
      </c>
      <c r="BB14" s="121">
        <v>0</v>
      </c>
      <c r="BC14" s="121">
        <v>350477</v>
      </c>
      <c r="BD14" s="121">
        <v>0</v>
      </c>
      <c r="BE14" s="121">
        <v>0</v>
      </c>
      <c r="BF14" s="121">
        <f t="shared" si="16"/>
        <v>200623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21518</v>
      </c>
      <c r="BP14" s="121">
        <f t="shared" si="21"/>
        <v>21518</v>
      </c>
      <c r="BQ14" s="121">
        <v>21518</v>
      </c>
      <c r="BR14" s="121">
        <v>0</v>
      </c>
      <c r="BS14" s="121">
        <v>0</v>
      </c>
      <c r="BT14" s="121">
        <v>0</v>
      </c>
      <c r="BU14" s="121">
        <f t="shared" si="22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23"/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131105</v>
      </c>
      <c r="CF14" s="121">
        <v>0</v>
      </c>
      <c r="CG14" s="121">
        <v>0</v>
      </c>
      <c r="CH14" s="121">
        <f t="shared" si="25"/>
        <v>21518</v>
      </c>
      <c r="CI14" s="121">
        <f t="shared" si="33"/>
        <v>0</v>
      </c>
      <c r="CJ14" s="121">
        <f t="shared" si="34"/>
        <v>0</v>
      </c>
      <c r="CK14" s="121">
        <f t="shared" si="35"/>
        <v>0</v>
      </c>
      <c r="CL14" s="121">
        <f t="shared" si="36"/>
        <v>0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1">
        <f t="shared" si="40"/>
        <v>17598</v>
      </c>
      <c r="CQ14" s="121">
        <f t="shared" si="41"/>
        <v>222141</v>
      </c>
      <c r="CR14" s="121">
        <f t="shared" si="42"/>
        <v>177874</v>
      </c>
      <c r="CS14" s="121">
        <f t="shared" si="43"/>
        <v>68815</v>
      </c>
      <c r="CT14" s="121">
        <f t="shared" si="44"/>
        <v>109059</v>
      </c>
      <c r="CU14" s="121">
        <f t="shared" si="45"/>
        <v>0</v>
      </c>
      <c r="CV14" s="121">
        <f t="shared" si="46"/>
        <v>0</v>
      </c>
      <c r="CW14" s="121">
        <f t="shared" si="47"/>
        <v>20425</v>
      </c>
      <c r="CX14" s="121">
        <f t="shared" si="48"/>
        <v>20425</v>
      </c>
      <c r="CY14" s="121">
        <f t="shared" si="49"/>
        <v>0</v>
      </c>
      <c r="CZ14" s="121">
        <f t="shared" si="50"/>
        <v>0</v>
      </c>
      <c r="DA14" s="121">
        <f t="shared" si="51"/>
        <v>18138</v>
      </c>
      <c r="DB14" s="121">
        <f t="shared" si="52"/>
        <v>5704</v>
      </c>
      <c r="DC14" s="121">
        <f t="shared" si="53"/>
        <v>0</v>
      </c>
      <c r="DD14" s="121">
        <f t="shared" si="54"/>
        <v>5704</v>
      </c>
      <c r="DE14" s="121">
        <f t="shared" si="55"/>
        <v>0</v>
      </c>
      <c r="DF14" s="121">
        <f t="shared" si="56"/>
        <v>0</v>
      </c>
      <c r="DG14" s="121">
        <f t="shared" si="57"/>
        <v>481582</v>
      </c>
      <c r="DH14" s="121">
        <f t="shared" si="58"/>
        <v>0</v>
      </c>
      <c r="DI14" s="121">
        <f t="shared" si="59"/>
        <v>0</v>
      </c>
      <c r="DJ14" s="121">
        <f t="shared" si="60"/>
        <v>222141</v>
      </c>
    </row>
    <row r="15" spans="1:114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 t="shared" si="0"/>
        <v>765006</v>
      </c>
      <c r="E15" s="121">
        <f t="shared" si="1"/>
        <v>172420</v>
      </c>
      <c r="F15" s="121">
        <v>50994</v>
      </c>
      <c r="G15" s="121">
        <v>0</v>
      </c>
      <c r="H15" s="121">
        <v>0</v>
      </c>
      <c r="I15" s="121">
        <v>111580</v>
      </c>
      <c r="J15" s="122" t="s">
        <v>508</v>
      </c>
      <c r="K15" s="121">
        <v>9846</v>
      </c>
      <c r="L15" s="121">
        <v>592586</v>
      </c>
      <c r="M15" s="121">
        <f t="shared" si="2"/>
        <v>134007</v>
      </c>
      <c r="N15" s="121">
        <f t="shared" si="3"/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508</v>
      </c>
      <c r="T15" s="121">
        <v>0</v>
      </c>
      <c r="U15" s="121">
        <v>134007</v>
      </c>
      <c r="V15" s="121">
        <f t="shared" si="27"/>
        <v>899013</v>
      </c>
      <c r="W15" s="121">
        <f t="shared" si="28"/>
        <v>172420</v>
      </c>
      <c r="X15" s="121">
        <f t="shared" si="29"/>
        <v>50994</v>
      </c>
      <c r="Y15" s="121">
        <f t="shared" si="30"/>
        <v>0</v>
      </c>
      <c r="Z15" s="121">
        <f t="shared" si="31"/>
        <v>0</v>
      </c>
      <c r="AA15" s="121">
        <f t="shared" si="32"/>
        <v>111580</v>
      </c>
      <c r="AB15" s="122" t="str">
        <f t="shared" si="5"/>
        <v>-</v>
      </c>
      <c r="AC15" s="121">
        <f t="shared" si="6"/>
        <v>9846</v>
      </c>
      <c r="AD15" s="121">
        <f t="shared" si="7"/>
        <v>726593</v>
      </c>
      <c r="AE15" s="121">
        <f t="shared" si="8"/>
        <v>0</v>
      </c>
      <c r="AF15" s="121">
        <f t="shared" si="9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 t="shared" si="11"/>
        <v>765006</v>
      </c>
      <c r="AN15" s="121">
        <f t="shared" si="12"/>
        <v>77106</v>
      </c>
      <c r="AO15" s="121">
        <v>77106</v>
      </c>
      <c r="AP15" s="121">
        <v>0</v>
      </c>
      <c r="AQ15" s="121">
        <v>0</v>
      </c>
      <c r="AR15" s="121">
        <v>0</v>
      </c>
      <c r="AS15" s="121">
        <f t="shared" si="13"/>
        <v>227832</v>
      </c>
      <c r="AT15" s="121">
        <v>11605</v>
      </c>
      <c r="AU15" s="121">
        <v>212879</v>
      </c>
      <c r="AV15" s="121">
        <v>3348</v>
      </c>
      <c r="AW15" s="121">
        <v>0</v>
      </c>
      <c r="AX15" s="121">
        <f t="shared" si="14"/>
        <v>460068</v>
      </c>
      <c r="AY15" s="121">
        <v>250624</v>
      </c>
      <c r="AZ15" s="121">
        <v>193218</v>
      </c>
      <c r="BA15" s="121">
        <v>16226</v>
      </c>
      <c r="BB15" s="121">
        <v>0</v>
      </c>
      <c r="BC15" s="121">
        <v>0</v>
      </c>
      <c r="BD15" s="121">
        <v>0</v>
      </c>
      <c r="BE15" s="121">
        <v>0</v>
      </c>
      <c r="BF15" s="121">
        <f t="shared" si="16"/>
        <v>765006</v>
      </c>
      <c r="BG15" s="121">
        <f t="shared" si="17"/>
        <v>0</v>
      </c>
      <c r="BH15" s="121">
        <f t="shared" si="18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0"/>
        <v>0</v>
      </c>
      <c r="BP15" s="121">
        <f t="shared" si="21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22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23"/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134007</v>
      </c>
      <c r="CF15" s="121">
        <v>0</v>
      </c>
      <c r="CG15" s="121">
        <v>0</v>
      </c>
      <c r="CH15" s="121">
        <f t="shared" si="25"/>
        <v>0</v>
      </c>
      <c r="CI15" s="121">
        <f t="shared" si="33"/>
        <v>0</v>
      </c>
      <c r="CJ15" s="121">
        <f t="shared" si="34"/>
        <v>0</v>
      </c>
      <c r="CK15" s="121">
        <f t="shared" si="35"/>
        <v>0</v>
      </c>
      <c r="CL15" s="121">
        <f t="shared" si="36"/>
        <v>0</v>
      </c>
      <c r="CM15" s="121">
        <f t="shared" si="37"/>
        <v>0</v>
      </c>
      <c r="CN15" s="121">
        <f t="shared" si="38"/>
        <v>0</v>
      </c>
      <c r="CO15" s="121">
        <f t="shared" si="39"/>
        <v>0</v>
      </c>
      <c r="CP15" s="121">
        <f t="shared" si="40"/>
        <v>0</v>
      </c>
      <c r="CQ15" s="121">
        <f t="shared" si="41"/>
        <v>765006</v>
      </c>
      <c r="CR15" s="121">
        <f t="shared" si="42"/>
        <v>77106</v>
      </c>
      <c r="CS15" s="121">
        <f t="shared" si="43"/>
        <v>77106</v>
      </c>
      <c r="CT15" s="121">
        <f t="shared" si="44"/>
        <v>0</v>
      </c>
      <c r="CU15" s="121">
        <f t="shared" si="45"/>
        <v>0</v>
      </c>
      <c r="CV15" s="121">
        <f t="shared" si="46"/>
        <v>0</v>
      </c>
      <c r="CW15" s="121">
        <f t="shared" si="47"/>
        <v>227832</v>
      </c>
      <c r="CX15" s="121">
        <f t="shared" si="48"/>
        <v>11605</v>
      </c>
      <c r="CY15" s="121">
        <f t="shared" si="49"/>
        <v>212879</v>
      </c>
      <c r="CZ15" s="121">
        <f t="shared" si="50"/>
        <v>3348</v>
      </c>
      <c r="DA15" s="121">
        <f t="shared" si="51"/>
        <v>0</v>
      </c>
      <c r="DB15" s="121">
        <f t="shared" si="52"/>
        <v>460068</v>
      </c>
      <c r="DC15" s="121">
        <f t="shared" si="53"/>
        <v>250624</v>
      </c>
      <c r="DD15" s="121">
        <f t="shared" si="54"/>
        <v>193218</v>
      </c>
      <c r="DE15" s="121">
        <f t="shared" si="55"/>
        <v>16226</v>
      </c>
      <c r="DF15" s="121">
        <f t="shared" si="56"/>
        <v>0</v>
      </c>
      <c r="DG15" s="121">
        <f t="shared" si="57"/>
        <v>134007</v>
      </c>
      <c r="DH15" s="121">
        <f t="shared" si="58"/>
        <v>0</v>
      </c>
      <c r="DI15" s="121">
        <f t="shared" si="59"/>
        <v>0</v>
      </c>
      <c r="DJ15" s="121">
        <f t="shared" si="60"/>
        <v>765006</v>
      </c>
    </row>
    <row r="16" spans="1:114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 t="shared" si="0"/>
        <v>804491</v>
      </c>
      <c r="E16" s="121">
        <f t="shared" si="1"/>
        <v>93950</v>
      </c>
      <c r="F16" s="121">
        <v>0</v>
      </c>
      <c r="G16" s="121">
        <v>0</v>
      </c>
      <c r="H16" s="121">
        <v>0</v>
      </c>
      <c r="I16" s="121">
        <v>92433</v>
      </c>
      <c r="J16" s="122" t="s">
        <v>508</v>
      </c>
      <c r="K16" s="121">
        <v>1517</v>
      </c>
      <c r="L16" s="121">
        <v>710541</v>
      </c>
      <c r="M16" s="121">
        <f t="shared" si="2"/>
        <v>519864</v>
      </c>
      <c r="N16" s="121">
        <f t="shared" si="3"/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508</v>
      </c>
      <c r="T16" s="121">
        <v>0</v>
      </c>
      <c r="U16" s="121">
        <v>519864</v>
      </c>
      <c r="V16" s="121">
        <f t="shared" si="27"/>
        <v>1324355</v>
      </c>
      <c r="W16" s="121">
        <f t="shared" si="28"/>
        <v>93950</v>
      </c>
      <c r="X16" s="121">
        <f t="shared" si="29"/>
        <v>0</v>
      </c>
      <c r="Y16" s="121">
        <f t="shared" si="30"/>
        <v>0</v>
      </c>
      <c r="Z16" s="121">
        <f t="shared" si="31"/>
        <v>0</v>
      </c>
      <c r="AA16" s="121">
        <f t="shared" si="32"/>
        <v>92433</v>
      </c>
      <c r="AB16" s="122" t="str">
        <f t="shared" si="5"/>
        <v>-</v>
      </c>
      <c r="AC16" s="121">
        <f t="shared" si="6"/>
        <v>1517</v>
      </c>
      <c r="AD16" s="121">
        <f t="shared" si="7"/>
        <v>1230405</v>
      </c>
      <c r="AE16" s="121">
        <f t="shared" si="8"/>
        <v>0</v>
      </c>
      <c r="AF16" s="121">
        <f t="shared" si="9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 t="shared" si="11"/>
        <v>278118</v>
      </c>
      <c r="AN16" s="121">
        <f t="shared" si="12"/>
        <v>73496</v>
      </c>
      <c r="AO16" s="121">
        <v>24557</v>
      </c>
      <c r="AP16" s="121">
        <v>48939</v>
      </c>
      <c r="AQ16" s="121">
        <v>0</v>
      </c>
      <c r="AR16" s="121">
        <v>0</v>
      </c>
      <c r="AS16" s="121">
        <f t="shared" si="13"/>
        <v>6540</v>
      </c>
      <c r="AT16" s="121">
        <v>2898</v>
      </c>
      <c r="AU16" s="121">
        <v>3642</v>
      </c>
      <c r="AV16" s="121">
        <v>0</v>
      </c>
      <c r="AW16" s="121">
        <v>23058</v>
      </c>
      <c r="AX16" s="121">
        <f t="shared" si="14"/>
        <v>175024</v>
      </c>
      <c r="AY16" s="121">
        <v>173628</v>
      </c>
      <c r="AZ16" s="121">
        <v>1084</v>
      </c>
      <c r="BA16" s="121">
        <v>312</v>
      </c>
      <c r="BB16" s="121">
        <v>0</v>
      </c>
      <c r="BC16" s="121">
        <v>494427</v>
      </c>
      <c r="BD16" s="121">
        <v>0</v>
      </c>
      <c r="BE16" s="121">
        <v>31946</v>
      </c>
      <c r="BF16" s="121">
        <f t="shared" si="16"/>
        <v>310064</v>
      </c>
      <c r="BG16" s="121">
        <f t="shared" si="17"/>
        <v>12980</v>
      </c>
      <c r="BH16" s="121">
        <f t="shared" si="18"/>
        <v>12980</v>
      </c>
      <c r="BI16" s="121">
        <v>0</v>
      </c>
      <c r="BJ16" s="121">
        <v>12980</v>
      </c>
      <c r="BK16" s="121">
        <v>0</v>
      </c>
      <c r="BL16" s="121">
        <v>0</v>
      </c>
      <c r="BM16" s="121">
        <v>0</v>
      </c>
      <c r="BN16" s="121">
        <v>293031</v>
      </c>
      <c r="BO16" s="121">
        <f t="shared" si="20"/>
        <v>82281</v>
      </c>
      <c r="BP16" s="121">
        <f t="shared" si="21"/>
        <v>15465</v>
      </c>
      <c r="BQ16" s="121">
        <v>4200</v>
      </c>
      <c r="BR16" s="121">
        <v>0</v>
      </c>
      <c r="BS16" s="121">
        <v>11265</v>
      </c>
      <c r="BT16" s="121">
        <v>0</v>
      </c>
      <c r="BU16" s="121">
        <f t="shared" si="22"/>
        <v>32527</v>
      </c>
      <c r="BV16" s="121">
        <v>0</v>
      </c>
      <c r="BW16" s="121">
        <v>32527</v>
      </c>
      <c r="BX16" s="121">
        <v>0</v>
      </c>
      <c r="BY16" s="121">
        <v>0</v>
      </c>
      <c r="BZ16" s="121">
        <f t="shared" si="23"/>
        <v>34289</v>
      </c>
      <c r="CA16" s="121">
        <v>0</v>
      </c>
      <c r="CB16" s="121">
        <v>34289</v>
      </c>
      <c r="CC16" s="121">
        <v>0</v>
      </c>
      <c r="CD16" s="121">
        <v>0</v>
      </c>
      <c r="CE16" s="121">
        <v>131572</v>
      </c>
      <c r="CF16" s="121">
        <v>0</v>
      </c>
      <c r="CG16" s="121">
        <v>0</v>
      </c>
      <c r="CH16" s="121">
        <f t="shared" si="25"/>
        <v>95261</v>
      </c>
      <c r="CI16" s="121">
        <f t="shared" si="33"/>
        <v>12980</v>
      </c>
      <c r="CJ16" s="121">
        <f t="shared" si="34"/>
        <v>12980</v>
      </c>
      <c r="CK16" s="121">
        <f t="shared" si="35"/>
        <v>0</v>
      </c>
      <c r="CL16" s="121">
        <f t="shared" si="36"/>
        <v>12980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1">
        <f t="shared" si="40"/>
        <v>293031</v>
      </c>
      <c r="CQ16" s="121">
        <f t="shared" si="41"/>
        <v>360399</v>
      </c>
      <c r="CR16" s="121">
        <f t="shared" si="42"/>
        <v>88961</v>
      </c>
      <c r="CS16" s="121">
        <f t="shared" si="43"/>
        <v>28757</v>
      </c>
      <c r="CT16" s="121">
        <f t="shared" si="44"/>
        <v>48939</v>
      </c>
      <c r="CU16" s="121">
        <f t="shared" si="45"/>
        <v>11265</v>
      </c>
      <c r="CV16" s="121">
        <f t="shared" si="46"/>
        <v>0</v>
      </c>
      <c r="CW16" s="121">
        <f t="shared" si="47"/>
        <v>39067</v>
      </c>
      <c r="CX16" s="121">
        <f t="shared" si="48"/>
        <v>2898</v>
      </c>
      <c r="CY16" s="121">
        <f t="shared" si="49"/>
        <v>36169</v>
      </c>
      <c r="CZ16" s="121">
        <f t="shared" si="50"/>
        <v>0</v>
      </c>
      <c r="DA16" s="121">
        <f t="shared" si="51"/>
        <v>23058</v>
      </c>
      <c r="DB16" s="121">
        <f t="shared" si="52"/>
        <v>209313</v>
      </c>
      <c r="DC16" s="121">
        <f t="shared" si="53"/>
        <v>173628</v>
      </c>
      <c r="DD16" s="121">
        <f t="shared" si="54"/>
        <v>35373</v>
      </c>
      <c r="DE16" s="121">
        <f t="shared" si="55"/>
        <v>312</v>
      </c>
      <c r="DF16" s="121">
        <f t="shared" si="56"/>
        <v>0</v>
      </c>
      <c r="DG16" s="121">
        <f t="shared" si="57"/>
        <v>625999</v>
      </c>
      <c r="DH16" s="121">
        <f t="shared" si="58"/>
        <v>0</v>
      </c>
      <c r="DI16" s="121">
        <f t="shared" si="59"/>
        <v>31946</v>
      </c>
      <c r="DJ16" s="121">
        <f t="shared" si="60"/>
        <v>405325</v>
      </c>
    </row>
    <row r="17" spans="1:114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 t="shared" si="0"/>
        <v>506077</v>
      </c>
      <c r="E17" s="121">
        <f t="shared" si="1"/>
        <v>73301</v>
      </c>
      <c r="F17" s="121">
        <v>0</v>
      </c>
      <c r="G17" s="121">
        <v>0</v>
      </c>
      <c r="H17" s="121">
        <v>0</v>
      </c>
      <c r="I17" s="121">
        <v>71340</v>
      </c>
      <c r="J17" s="122" t="s">
        <v>508</v>
      </c>
      <c r="K17" s="121">
        <v>1961</v>
      </c>
      <c r="L17" s="121">
        <v>432776</v>
      </c>
      <c r="M17" s="121">
        <f t="shared" si="2"/>
        <v>185860</v>
      </c>
      <c r="N17" s="121">
        <f t="shared" si="3"/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508</v>
      </c>
      <c r="T17" s="121">
        <v>0</v>
      </c>
      <c r="U17" s="121">
        <v>185860</v>
      </c>
      <c r="V17" s="121">
        <f t="shared" si="27"/>
        <v>691937</v>
      </c>
      <c r="W17" s="121">
        <f t="shared" si="28"/>
        <v>73301</v>
      </c>
      <c r="X17" s="121">
        <f t="shared" si="29"/>
        <v>0</v>
      </c>
      <c r="Y17" s="121">
        <f t="shared" si="30"/>
        <v>0</v>
      </c>
      <c r="Z17" s="121">
        <f t="shared" si="31"/>
        <v>0</v>
      </c>
      <c r="AA17" s="121">
        <f t="shared" si="32"/>
        <v>71340</v>
      </c>
      <c r="AB17" s="122" t="str">
        <f t="shared" si="5"/>
        <v>-</v>
      </c>
      <c r="AC17" s="121">
        <f t="shared" si="6"/>
        <v>1961</v>
      </c>
      <c r="AD17" s="121">
        <f t="shared" si="7"/>
        <v>618636</v>
      </c>
      <c r="AE17" s="121">
        <f t="shared" si="8"/>
        <v>0</v>
      </c>
      <c r="AF17" s="121">
        <f t="shared" si="9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 t="shared" si="11"/>
        <v>142000</v>
      </c>
      <c r="AN17" s="121">
        <f t="shared" si="12"/>
        <v>24136</v>
      </c>
      <c r="AO17" s="121">
        <v>24136</v>
      </c>
      <c r="AP17" s="121">
        <v>0</v>
      </c>
      <c r="AQ17" s="121">
        <v>0</v>
      </c>
      <c r="AR17" s="121">
        <v>0</v>
      </c>
      <c r="AS17" s="121">
        <f t="shared" si="13"/>
        <v>0</v>
      </c>
      <c r="AT17" s="121">
        <v>0</v>
      </c>
      <c r="AU17" s="121">
        <v>0</v>
      </c>
      <c r="AV17" s="121">
        <v>0</v>
      </c>
      <c r="AW17" s="121">
        <v>1720</v>
      </c>
      <c r="AX17" s="121">
        <f t="shared" si="14"/>
        <v>116144</v>
      </c>
      <c r="AY17" s="121">
        <v>105053</v>
      </c>
      <c r="AZ17" s="121">
        <v>8661</v>
      </c>
      <c r="BA17" s="121">
        <v>0</v>
      </c>
      <c r="BB17" s="121">
        <v>2430</v>
      </c>
      <c r="BC17" s="121">
        <v>334587</v>
      </c>
      <c r="BD17" s="121">
        <v>0</v>
      </c>
      <c r="BE17" s="121">
        <v>29490</v>
      </c>
      <c r="BF17" s="121">
        <f t="shared" si="16"/>
        <v>171490</v>
      </c>
      <c r="BG17" s="121">
        <f t="shared" si="17"/>
        <v>6974</v>
      </c>
      <c r="BH17" s="121">
        <f t="shared" si="18"/>
        <v>6974</v>
      </c>
      <c r="BI17" s="121">
        <v>0</v>
      </c>
      <c r="BJ17" s="121">
        <v>6974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93519</v>
      </c>
      <c r="BP17" s="121">
        <f t="shared" si="21"/>
        <v>4365</v>
      </c>
      <c r="BQ17" s="121">
        <v>4365</v>
      </c>
      <c r="BR17" s="121">
        <v>0</v>
      </c>
      <c r="BS17" s="121">
        <v>0</v>
      </c>
      <c r="BT17" s="121">
        <v>0</v>
      </c>
      <c r="BU17" s="121">
        <f t="shared" si="22"/>
        <v>37241</v>
      </c>
      <c r="BV17" s="121">
        <v>0</v>
      </c>
      <c r="BW17" s="121">
        <v>37241</v>
      </c>
      <c r="BX17" s="121">
        <v>0</v>
      </c>
      <c r="BY17" s="121">
        <v>0</v>
      </c>
      <c r="BZ17" s="121">
        <f t="shared" si="23"/>
        <v>51913</v>
      </c>
      <c r="CA17" s="121">
        <v>0</v>
      </c>
      <c r="CB17" s="121">
        <v>51913</v>
      </c>
      <c r="CC17" s="121">
        <v>0</v>
      </c>
      <c r="CD17" s="121">
        <v>0</v>
      </c>
      <c r="CE17" s="121">
        <v>0</v>
      </c>
      <c r="CF17" s="121">
        <v>0</v>
      </c>
      <c r="CG17" s="121">
        <v>85367</v>
      </c>
      <c r="CH17" s="121">
        <f t="shared" si="25"/>
        <v>185860</v>
      </c>
      <c r="CI17" s="121">
        <f t="shared" si="33"/>
        <v>6974</v>
      </c>
      <c r="CJ17" s="121">
        <f t="shared" si="34"/>
        <v>6974</v>
      </c>
      <c r="CK17" s="121">
        <f t="shared" si="35"/>
        <v>0</v>
      </c>
      <c r="CL17" s="121">
        <f t="shared" si="36"/>
        <v>6974</v>
      </c>
      <c r="CM17" s="121">
        <f t="shared" si="37"/>
        <v>0</v>
      </c>
      <c r="CN17" s="121">
        <f t="shared" si="38"/>
        <v>0</v>
      </c>
      <c r="CO17" s="121">
        <f t="shared" si="39"/>
        <v>0</v>
      </c>
      <c r="CP17" s="121">
        <f t="shared" si="40"/>
        <v>0</v>
      </c>
      <c r="CQ17" s="121">
        <f t="shared" si="41"/>
        <v>235519</v>
      </c>
      <c r="CR17" s="121">
        <f t="shared" si="42"/>
        <v>28501</v>
      </c>
      <c r="CS17" s="121">
        <f t="shared" si="43"/>
        <v>28501</v>
      </c>
      <c r="CT17" s="121">
        <f t="shared" si="44"/>
        <v>0</v>
      </c>
      <c r="CU17" s="121">
        <f t="shared" si="45"/>
        <v>0</v>
      </c>
      <c r="CV17" s="121">
        <f t="shared" si="46"/>
        <v>0</v>
      </c>
      <c r="CW17" s="121">
        <f t="shared" si="47"/>
        <v>37241</v>
      </c>
      <c r="CX17" s="121">
        <f t="shared" si="48"/>
        <v>0</v>
      </c>
      <c r="CY17" s="121">
        <f t="shared" si="49"/>
        <v>37241</v>
      </c>
      <c r="CZ17" s="121">
        <f t="shared" si="50"/>
        <v>0</v>
      </c>
      <c r="DA17" s="121">
        <f t="shared" si="51"/>
        <v>1720</v>
      </c>
      <c r="DB17" s="121">
        <f t="shared" si="52"/>
        <v>168057</v>
      </c>
      <c r="DC17" s="121">
        <f t="shared" si="53"/>
        <v>105053</v>
      </c>
      <c r="DD17" s="121">
        <f t="shared" si="54"/>
        <v>60574</v>
      </c>
      <c r="DE17" s="121">
        <f t="shared" si="55"/>
        <v>0</v>
      </c>
      <c r="DF17" s="121">
        <f t="shared" si="56"/>
        <v>2430</v>
      </c>
      <c r="DG17" s="121">
        <f t="shared" si="57"/>
        <v>334587</v>
      </c>
      <c r="DH17" s="121">
        <f t="shared" si="58"/>
        <v>0</v>
      </c>
      <c r="DI17" s="121">
        <f t="shared" si="59"/>
        <v>114857</v>
      </c>
      <c r="DJ17" s="121">
        <f t="shared" si="60"/>
        <v>357350</v>
      </c>
    </row>
    <row r="18" spans="1:114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 t="shared" si="0"/>
        <v>634160</v>
      </c>
      <c r="E18" s="121">
        <f t="shared" si="1"/>
        <v>140586</v>
      </c>
      <c r="F18" s="121">
        <v>0</v>
      </c>
      <c r="G18" s="121">
        <v>0</v>
      </c>
      <c r="H18" s="121">
        <v>0</v>
      </c>
      <c r="I18" s="121">
        <v>93003</v>
      </c>
      <c r="J18" s="122" t="s">
        <v>508</v>
      </c>
      <c r="K18" s="121">
        <v>47583</v>
      </c>
      <c r="L18" s="121">
        <v>493574</v>
      </c>
      <c r="M18" s="121">
        <f t="shared" si="2"/>
        <v>67690</v>
      </c>
      <c r="N18" s="121">
        <f t="shared" si="3"/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508</v>
      </c>
      <c r="T18" s="121">
        <v>0</v>
      </c>
      <c r="U18" s="121">
        <v>67690</v>
      </c>
      <c r="V18" s="121">
        <f t="shared" si="27"/>
        <v>701850</v>
      </c>
      <c r="W18" s="121">
        <f t="shared" si="28"/>
        <v>140586</v>
      </c>
      <c r="X18" s="121">
        <f t="shared" si="29"/>
        <v>0</v>
      </c>
      <c r="Y18" s="121">
        <f t="shared" si="30"/>
        <v>0</v>
      </c>
      <c r="Z18" s="121">
        <f t="shared" si="31"/>
        <v>0</v>
      </c>
      <c r="AA18" s="121">
        <f t="shared" si="32"/>
        <v>93003</v>
      </c>
      <c r="AB18" s="122" t="str">
        <f t="shared" si="5"/>
        <v>-</v>
      </c>
      <c r="AC18" s="121">
        <f t="shared" si="6"/>
        <v>47583</v>
      </c>
      <c r="AD18" s="121">
        <f t="shared" si="7"/>
        <v>561264</v>
      </c>
      <c r="AE18" s="121">
        <f t="shared" si="8"/>
        <v>0</v>
      </c>
      <c r="AF18" s="121">
        <f t="shared" si="9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1"/>
        <v>546374</v>
      </c>
      <c r="AN18" s="121">
        <f t="shared" si="12"/>
        <v>95256</v>
      </c>
      <c r="AO18" s="121">
        <v>37819</v>
      </c>
      <c r="AP18" s="121">
        <v>0</v>
      </c>
      <c r="AQ18" s="121">
        <v>57437</v>
      </c>
      <c r="AR18" s="121">
        <v>0</v>
      </c>
      <c r="AS18" s="121">
        <f t="shared" si="13"/>
        <v>103743</v>
      </c>
      <c r="AT18" s="121">
        <v>632</v>
      </c>
      <c r="AU18" s="121">
        <v>103111</v>
      </c>
      <c r="AV18" s="121">
        <v>0</v>
      </c>
      <c r="AW18" s="121">
        <v>0</v>
      </c>
      <c r="AX18" s="121">
        <f t="shared" si="14"/>
        <v>347375</v>
      </c>
      <c r="AY18" s="121">
        <v>150420</v>
      </c>
      <c r="AZ18" s="121">
        <v>192886</v>
      </c>
      <c r="BA18" s="121">
        <v>0</v>
      </c>
      <c r="BB18" s="121">
        <v>4069</v>
      </c>
      <c r="BC18" s="121">
        <v>65474</v>
      </c>
      <c r="BD18" s="121">
        <v>0</v>
      </c>
      <c r="BE18" s="121">
        <v>22312</v>
      </c>
      <c r="BF18" s="121">
        <f t="shared" si="16"/>
        <v>568686</v>
      </c>
      <c r="BG18" s="121">
        <f t="shared" si="17"/>
        <v>0</v>
      </c>
      <c r="BH18" s="121">
        <f t="shared" si="18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0</v>
      </c>
      <c r="BP18" s="121">
        <f t="shared" si="21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22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23"/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67690</v>
      </c>
      <c r="CF18" s="121">
        <v>0</v>
      </c>
      <c r="CG18" s="121">
        <v>0</v>
      </c>
      <c r="CH18" s="121">
        <f t="shared" si="25"/>
        <v>0</v>
      </c>
      <c r="CI18" s="121">
        <f t="shared" si="33"/>
        <v>0</v>
      </c>
      <c r="CJ18" s="121">
        <f t="shared" si="34"/>
        <v>0</v>
      </c>
      <c r="CK18" s="121">
        <f t="shared" si="35"/>
        <v>0</v>
      </c>
      <c r="CL18" s="121">
        <f t="shared" si="36"/>
        <v>0</v>
      </c>
      <c r="CM18" s="121">
        <f t="shared" si="37"/>
        <v>0</v>
      </c>
      <c r="CN18" s="121">
        <f t="shared" si="38"/>
        <v>0</v>
      </c>
      <c r="CO18" s="121">
        <f t="shared" si="39"/>
        <v>0</v>
      </c>
      <c r="CP18" s="121">
        <f t="shared" si="40"/>
        <v>0</v>
      </c>
      <c r="CQ18" s="121">
        <f t="shared" si="41"/>
        <v>546374</v>
      </c>
      <c r="CR18" s="121">
        <f t="shared" si="42"/>
        <v>95256</v>
      </c>
      <c r="CS18" s="121">
        <f t="shared" si="43"/>
        <v>37819</v>
      </c>
      <c r="CT18" s="121">
        <f t="shared" si="44"/>
        <v>0</v>
      </c>
      <c r="CU18" s="121">
        <f t="shared" si="45"/>
        <v>57437</v>
      </c>
      <c r="CV18" s="121">
        <f t="shared" si="46"/>
        <v>0</v>
      </c>
      <c r="CW18" s="121">
        <f t="shared" si="47"/>
        <v>103743</v>
      </c>
      <c r="CX18" s="121">
        <f t="shared" si="48"/>
        <v>632</v>
      </c>
      <c r="CY18" s="121">
        <f t="shared" si="49"/>
        <v>103111</v>
      </c>
      <c r="CZ18" s="121">
        <f t="shared" si="50"/>
        <v>0</v>
      </c>
      <c r="DA18" s="121">
        <f t="shared" si="51"/>
        <v>0</v>
      </c>
      <c r="DB18" s="121">
        <f t="shared" si="52"/>
        <v>347375</v>
      </c>
      <c r="DC18" s="121">
        <f t="shared" si="53"/>
        <v>150420</v>
      </c>
      <c r="DD18" s="121">
        <f t="shared" si="54"/>
        <v>192886</v>
      </c>
      <c r="DE18" s="121">
        <f t="shared" si="55"/>
        <v>0</v>
      </c>
      <c r="DF18" s="121">
        <f t="shared" si="56"/>
        <v>4069</v>
      </c>
      <c r="DG18" s="121">
        <f t="shared" si="57"/>
        <v>133164</v>
      </c>
      <c r="DH18" s="121">
        <f t="shared" si="58"/>
        <v>0</v>
      </c>
      <c r="DI18" s="121">
        <f t="shared" si="59"/>
        <v>22312</v>
      </c>
      <c r="DJ18" s="121">
        <f t="shared" si="60"/>
        <v>568686</v>
      </c>
    </row>
    <row r="19" spans="1:114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 t="shared" si="0"/>
        <v>1028081</v>
      </c>
      <c r="E19" s="121">
        <f t="shared" si="1"/>
        <v>178946</v>
      </c>
      <c r="F19" s="121">
        <v>9000</v>
      </c>
      <c r="G19" s="121">
        <v>0</v>
      </c>
      <c r="H19" s="121">
        <v>0</v>
      </c>
      <c r="I19" s="121">
        <v>162915</v>
      </c>
      <c r="J19" s="122" t="s">
        <v>508</v>
      </c>
      <c r="K19" s="121">
        <v>7031</v>
      </c>
      <c r="L19" s="121">
        <v>849135</v>
      </c>
      <c r="M19" s="121">
        <f t="shared" si="2"/>
        <v>657169</v>
      </c>
      <c r="N19" s="121">
        <f t="shared" si="3"/>
        <v>421142</v>
      </c>
      <c r="O19" s="121">
        <v>0</v>
      </c>
      <c r="P19" s="121">
        <v>0</v>
      </c>
      <c r="Q19" s="121">
        <v>27200</v>
      </c>
      <c r="R19" s="121">
        <v>393942</v>
      </c>
      <c r="S19" s="122" t="s">
        <v>508</v>
      </c>
      <c r="T19" s="121">
        <v>0</v>
      </c>
      <c r="U19" s="121">
        <v>236027</v>
      </c>
      <c r="V19" s="121">
        <f t="shared" si="27"/>
        <v>1685250</v>
      </c>
      <c r="W19" s="121">
        <f t="shared" si="28"/>
        <v>600088</v>
      </c>
      <c r="X19" s="121">
        <f t="shared" si="29"/>
        <v>9000</v>
      </c>
      <c r="Y19" s="121">
        <f t="shared" si="30"/>
        <v>0</v>
      </c>
      <c r="Z19" s="121">
        <f t="shared" si="31"/>
        <v>27200</v>
      </c>
      <c r="AA19" s="121">
        <f t="shared" si="32"/>
        <v>556857</v>
      </c>
      <c r="AB19" s="122" t="str">
        <f t="shared" si="5"/>
        <v>-</v>
      </c>
      <c r="AC19" s="121">
        <f t="shared" si="6"/>
        <v>7031</v>
      </c>
      <c r="AD19" s="121">
        <f t="shared" si="7"/>
        <v>1085162</v>
      </c>
      <c r="AE19" s="121">
        <f t="shared" si="8"/>
        <v>1220</v>
      </c>
      <c r="AF19" s="121">
        <f t="shared" si="9"/>
        <v>1220</v>
      </c>
      <c r="AG19" s="121">
        <v>1220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 t="shared" si="11"/>
        <v>458069</v>
      </c>
      <c r="AN19" s="121">
        <f t="shared" si="12"/>
        <v>240780</v>
      </c>
      <c r="AO19" s="121">
        <v>52494</v>
      </c>
      <c r="AP19" s="121">
        <v>188286</v>
      </c>
      <c r="AQ19" s="121">
        <v>0</v>
      </c>
      <c r="AR19" s="121">
        <v>0</v>
      </c>
      <c r="AS19" s="121">
        <f t="shared" si="13"/>
        <v>101033</v>
      </c>
      <c r="AT19" s="121">
        <v>101033</v>
      </c>
      <c r="AU19" s="121">
        <v>0</v>
      </c>
      <c r="AV19" s="121">
        <v>0</v>
      </c>
      <c r="AW19" s="121">
        <v>10256</v>
      </c>
      <c r="AX19" s="121">
        <f t="shared" si="14"/>
        <v>106000</v>
      </c>
      <c r="AY19" s="121">
        <v>34138</v>
      </c>
      <c r="AZ19" s="121">
        <v>40993</v>
      </c>
      <c r="BA19" s="121">
        <v>18646</v>
      </c>
      <c r="BB19" s="121">
        <v>12223</v>
      </c>
      <c r="BC19" s="121">
        <v>509087</v>
      </c>
      <c r="BD19" s="121">
        <v>0</v>
      </c>
      <c r="BE19" s="121">
        <v>59705</v>
      </c>
      <c r="BF19" s="121">
        <f t="shared" si="16"/>
        <v>518994</v>
      </c>
      <c r="BG19" s="121">
        <f t="shared" si="17"/>
        <v>48400</v>
      </c>
      <c r="BH19" s="121">
        <f t="shared" si="18"/>
        <v>48400</v>
      </c>
      <c r="BI19" s="121">
        <v>0</v>
      </c>
      <c r="BJ19" s="121">
        <v>48400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608769</v>
      </c>
      <c r="BP19" s="121">
        <f t="shared" si="21"/>
        <v>62185</v>
      </c>
      <c r="BQ19" s="121">
        <v>28958</v>
      </c>
      <c r="BR19" s="121">
        <v>33227</v>
      </c>
      <c r="BS19" s="121">
        <v>0</v>
      </c>
      <c r="BT19" s="121">
        <v>0</v>
      </c>
      <c r="BU19" s="121">
        <f t="shared" si="22"/>
        <v>93271</v>
      </c>
      <c r="BV19" s="121">
        <v>2231</v>
      </c>
      <c r="BW19" s="121">
        <v>91040</v>
      </c>
      <c r="BX19" s="121">
        <v>0</v>
      </c>
      <c r="BY19" s="121">
        <v>0</v>
      </c>
      <c r="BZ19" s="121">
        <f t="shared" si="23"/>
        <v>453313</v>
      </c>
      <c r="CA19" s="121">
        <v>303262</v>
      </c>
      <c r="CB19" s="121">
        <v>150051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 t="shared" si="25"/>
        <v>657169</v>
      </c>
      <c r="CI19" s="121">
        <f t="shared" si="33"/>
        <v>49620</v>
      </c>
      <c r="CJ19" s="121">
        <f t="shared" si="34"/>
        <v>49620</v>
      </c>
      <c r="CK19" s="121">
        <f t="shared" si="35"/>
        <v>1220</v>
      </c>
      <c r="CL19" s="121">
        <f t="shared" si="36"/>
        <v>48400</v>
      </c>
      <c r="CM19" s="121">
        <f t="shared" si="37"/>
        <v>0</v>
      </c>
      <c r="CN19" s="121">
        <f t="shared" si="38"/>
        <v>0</v>
      </c>
      <c r="CO19" s="121">
        <f t="shared" si="39"/>
        <v>0</v>
      </c>
      <c r="CP19" s="121">
        <f t="shared" si="40"/>
        <v>0</v>
      </c>
      <c r="CQ19" s="121">
        <f t="shared" si="41"/>
        <v>1066838</v>
      </c>
      <c r="CR19" s="121">
        <f t="shared" si="42"/>
        <v>302965</v>
      </c>
      <c r="CS19" s="121">
        <f t="shared" si="43"/>
        <v>81452</v>
      </c>
      <c r="CT19" s="121">
        <f t="shared" si="44"/>
        <v>221513</v>
      </c>
      <c r="CU19" s="121">
        <f t="shared" si="45"/>
        <v>0</v>
      </c>
      <c r="CV19" s="121">
        <f t="shared" si="46"/>
        <v>0</v>
      </c>
      <c r="CW19" s="121">
        <f t="shared" si="47"/>
        <v>194304</v>
      </c>
      <c r="CX19" s="121">
        <f t="shared" si="48"/>
        <v>103264</v>
      </c>
      <c r="CY19" s="121">
        <f t="shared" si="49"/>
        <v>91040</v>
      </c>
      <c r="CZ19" s="121">
        <f t="shared" si="50"/>
        <v>0</v>
      </c>
      <c r="DA19" s="121">
        <f t="shared" si="51"/>
        <v>10256</v>
      </c>
      <c r="DB19" s="121">
        <f t="shared" si="52"/>
        <v>559313</v>
      </c>
      <c r="DC19" s="121">
        <f t="shared" si="53"/>
        <v>337400</v>
      </c>
      <c r="DD19" s="121">
        <f t="shared" si="54"/>
        <v>191044</v>
      </c>
      <c r="DE19" s="121">
        <f t="shared" si="55"/>
        <v>18646</v>
      </c>
      <c r="DF19" s="121">
        <f t="shared" si="56"/>
        <v>12223</v>
      </c>
      <c r="DG19" s="121">
        <f t="shared" si="57"/>
        <v>509087</v>
      </c>
      <c r="DH19" s="121">
        <f t="shared" si="58"/>
        <v>0</v>
      </c>
      <c r="DI19" s="121">
        <f t="shared" si="59"/>
        <v>59705</v>
      </c>
      <c r="DJ19" s="121">
        <f t="shared" si="60"/>
        <v>1176163</v>
      </c>
    </row>
    <row r="20" spans="1:114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 t="shared" si="0"/>
        <v>240104</v>
      </c>
      <c r="E20" s="121">
        <f t="shared" si="1"/>
        <v>1665</v>
      </c>
      <c r="F20" s="121">
        <v>0</v>
      </c>
      <c r="G20" s="121">
        <v>0</v>
      </c>
      <c r="H20" s="121">
        <v>0</v>
      </c>
      <c r="I20" s="121">
        <v>0</v>
      </c>
      <c r="J20" s="122" t="s">
        <v>508</v>
      </c>
      <c r="K20" s="121">
        <v>1665</v>
      </c>
      <c r="L20" s="121">
        <v>238439</v>
      </c>
      <c r="M20" s="121">
        <f t="shared" si="2"/>
        <v>359477</v>
      </c>
      <c r="N20" s="121">
        <f t="shared" si="3"/>
        <v>1499</v>
      </c>
      <c r="O20" s="121">
        <v>0</v>
      </c>
      <c r="P20" s="121">
        <v>0</v>
      </c>
      <c r="Q20" s="121">
        <v>0</v>
      </c>
      <c r="R20" s="121">
        <v>0</v>
      </c>
      <c r="S20" s="122" t="s">
        <v>508</v>
      </c>
      <c r="T20" s="121">
        <v>1499</v>
      </c>
      <c r="U20" s="121">
        <v>357978</v>
      </c>
      <c r="V20" s="121">
        <f t="shared" si="27"/>
        <v>599581</v>
      </c>
      <c r="W20" s="121">
        <f t="shared" si="28"/>
        <v>3164</v>
      </c>
      <c r="X20" s="121">
        <f t="shared" si="29"/>
        <v>0</v>
      </c>
      <c r="Y20" s="121">
        <f t="shared" si="30"/>
        <v>0</v>
      </c>
      <c r="Z20" s="121">
        <f t="shared" si="31"/>
        <v>0</v>
      </c>
      <c r="AA20" s="121">
        <f t="shared" si="32"/>
        <v>0</v>
      </c>
      <c r="AB20" s="122" t="str">
        <f t="shared" si="5"/>
        <v>-</v>
      </c>
      <c r="AC20" s="121">
        <f t="shared" si="6"/>
        <v>3164</v>
      </c>
      <c r="AD20" s="121">
        <f t="shared" si="7"/>
        <v>596417</v>
      </c>
      <c r="AE20" s="121">
        <f t="shared" si="8"/>
        <v>0</v>
      </c>
      <c r="AF20" s="121">
        <f t="shared" si="9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28731</v>
      </c>
      <c r="AM20" s="121">
        <f t="shared" si="11"/>
        <v>112147</v>
      </c>
      <c r="AN20" s="121">
        <f t="shared" si="12"/>
        <v>34270</v>
      </c>
      <c r="AO20" s="121">
        <v>34270</v>
      </c>
      <c r="AP20" s="121">
        <v>0</v>
      </c>
      <c r="AQ20" s="121">
        <v>0</v>
      </c>
      <c r="AR20" s="121">
        <v>0</v>
      </c>
      <c r="AS20" s="121">
        <f t="shared" si="13"/>
        <v>51</v>
      </c>
      <c r="AT20" s="121">
        <v>51</v>
      </c>
      <c r="AU20" s="121">
        <v>0</v>
      </c>
      <c r="AV20" s="121">
        <v>0</v>
      </c>
      <c r="AW20" s="121">
        <v>0</v>
      </c>
      <c r="AX20" s="121">
        <f t="shared" si="14"/>
        <v>77826</v>
      </c>
      <c r="AY20" s="121">
        <v>77826</v>
      </c>
      <c r="AZ20" s="121">
        <v>0</v>
      </c>
      <c r="BA20" s="121">
        <v>0</v>
      </c>
      <c r="BB20" s="121">
        <v>0</v>
      </c>
      <c r="BC20" s="121">
        <v>99226</v>
      </c>
      <c r="BD20" s="121">
        <v>0</v>
      </c>
      <c r="BE20" s="121">
        <v>0</v>
      </c>
      <c r="BF20" s="121">
        <f t="shared" si="16"/>
        <v>112147</v>
      </c>
      <c r="BG20" s="121">
        <f t="shared" si="17"/>
        <v>188880</v>
      </c>
      <c r="BH20" s="121">
        <f t="shared" si="18"/>
        <v>188880</v>
      </c>
      <c r="BI20" s="121">
        <v>0</v>
      </c>
      <c r="BJ20" s="121">
        <v>188880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170597</v>
      </c>
      <c r="BP20" s="121">
        <f t="shared" si="21"/>
        <v>16927</v>
      </c>
      <c r="BQ20" s="121">
        <v>16927</v>
      </c>
      <c r="BR20" s="121">
        <v>0</v>
      </c>
      <c r="BS20" s="121">
        <v>0</v>
      </c>
      <c r="BT20" s="121">
        <v>0</v>
      </c>
      <c r="BU20" s="121">
        <f t="shared" si="22"/>
        <v>153670</v>
      </c>
      <c r="BV20" s="121">
        <v>50</v>
      </c>
      <c r="BW20" s="121">
        <v>153620</v>
      </c>
      <c r="BX20" s="121">
        <v>0</v>
      </c>
      <c r="BY20" s="121">
        <v>0</v>
      </c>
      <c r="BZ20" s="121">
        <f t="shared" si="23"/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 t="shared" si="25"/>
        <v>359477</v>
      </c>
      <c r="CI20" s="121">
        <f t="shared" si="33"/>
        <v>188880</v>
      </c>
      <c r="CJ20" s="121">
        <f t="shared" si="34"/>
        <v>188880</v>
      </c>
      <c r="CK20" s="121">
        <f t="shared" si="35"/>
        <v>0</v>
      </c>
      <c r="CL20" s="121">
        <f t="shared" si="36"/>
        <v>188880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1">
        <f t="shared" si="40"/>
        <v>28731</v>
      </c>
      <c r="CQ20" s="121">
        <f t="shared" si="41"/>
        <v>282744</v>
      </c>
      <c r="CR20" s="121">
        <f t="shared" si="42"/>
        <v>51197</v>
      </c>
      <c r="CS20" s="121">
        <f t="shared" si="43"/>
        <v>51197</v>
      </c>
      <c r="CT20" s="121">
        <f t="shared" si="44"/>
        <v>0</v>
      </c>
      <c r="CU20" s="121">
        <f t="shared" si="45"/>
        <v>0</v>
      </c>
      <c r="CV20" s="121">
        <f t="shared" si="46"/>
        <v>0</v>
      </c>
      <c r="CW20" s="121">
        <f t="shared" si="47"/>
        <v>153721</v>
      </c>
      <c r="CX20" s="121">
        <f t="shared" si="48"/>
        <v>101</v>
      </c>
      <c r="CY20" s="121">
        <f t="shared" si="49"/>
        <v>153620</v>
      </c>
      <c r="CZ20" s="121">
        <f t="shared" si="50"/>
        <v>0</v>
      </c>
      <c r="DA20" s="121">
        <f t="shared" si="51"/>
        <v>0</v>
      </c>
      <c r="DB20" s="121">
        <f t="shared" si="52"/>
        <v>77826</v>
      </c>
      <c r="DC20" s="121">
        <f t="shared" si="53"/>
        <v>77826</v>
      </c>
      <c r="DD20" s="121">
        <f t="shared" si="54"/>
        <v>0</v>
      </c>
      <c r="DE20" s="121">
        <f t="shared" si="55"/>
        <v>0</v>
      </c>
      <c r="DF20" s="121">
        <f t="shared" si="56"/>
        <v>0</v>
      </c>
      <c r="DG20" s="121">
        <f t="shared" si="57"/>
        <v>99226</v>
      </c>
      <c r="DH20" s="121">
        <f t="shared" si="58"/>
        <v>0</v>
      </c>
      <c r="DI20" s="121">
        <f t="shared" si="59"/>
        <v>0</v>
      </c>
      <c r="DJ20" s="121">
        <f t="shared" si="60"/>
        <v>471624</v>
      </c>
    </row>
    <row r="21" spans="1:114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 t="shared" si="0"/>
        <v>401601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508</v>
      </c>
      <c r="K21" s="121">
        <v>0</v>
      </c>
      <c r="L21" s="121">
        <v>401601</v>
      </c>
      <c r="M21" s="121">
        <f t="shared" si="2"/>
        <v>79274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508</v>
      </c>
      <c r="T21" s="121">
        <v>0</v>
      </c>
      <c r="U21" s="121">
        <v>79274</v>
      </c>
      <c r="V21" s="121">
        <f t="shared" si="27"/>
        <v>480875</v>
      </c>
      <c r="W21" s="121">
        <f t="shared" si="28"/>
        <v>0</v>
      </c>
      <c r="X21" s="121">
        <f t="shared" si="29"/>
        <v>0</v>
      </c>
      <c r="Y21" s="121">
        <f t="shared" si="30"/>
        <v>0</v>
      </c>
      <c r="Z21" s="121">
        <f t="shared" si="31"/>
        <v>0</v>
      </c>
      <c r="AA21" s="121">
        <f t="shared" si="32"/>
        <v>0</v>
      </c>
      <c r="AB21" s="122" t="str">
        <f t="shared" si="5"/>
        <v>-</v>
      </c>
      <c r="AC21" s="121">
        <f t="shared" si="6"/>
        <v>0</v>
      </c>
      <c r="AD21" s="121">
        <f t="shared" si="7"/>
        <v>480875</v>
      </c>
      <c r="AE21" s="121">
        <f t="shared" si="8"/>
        <v>0</v>
      </c>
      <c r="AF21" s="121">
        <f t="shared" si="9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1"/>
        <v>0</v>
      </c>
      <c r="AN21" s="121">
        <f t="shared" si="12"/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 t="shared" si="13"/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 t="shared" si="14"/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401601</v>
      </c>
      <c r="BD21" s="121">
        <v>0</v>
      </c>
      <c r="BE21" s="121">
        <v>0</v>
      </c>
      <c r="BF21" s="121">
        <f t="shared" si="16"/>
        <v>0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0"/>
        <v>0</v>
      </c>
      <c r="BP21" s="121">
        <f t="shared" si="21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22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3"/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79274</v>
      </c>
      <c r="CF21" s="121">
        <v>0</v>
      </c>
      <c r="CG21" s="121">
        <v>0</v>
      </c>
      <c r="CH21" s="121">
        <f t="shared" si="25"/>
        <v>0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0</v>
      </c>
      <c r="CQ21" s="121">
        <f t="shared" si="41"/>
        <v>0</v>
      </c>
      <c r="CR21" s="121">
        <f t="shared" si="42"/>
        <v>0</v>
      </c>
      <c r="CS21" s="121">
        <f t="shared" si="43"/>
        <v>0</v>
      </c>
      <c r="CT21" s="121">
        <f t="shared" si="44"/>
        <v>0</v>
      </c>
      <c r="CU21" s="121">
        <f t="shared" si="45"/>
        <v>0</v>
      </c>
      <c r="CV21" s="121">
        <f t="shared" si="46"/>
        <v>0</v>
      </c>
      <c r="CW21" s="121">
        <f t="shared" si="47"/>
        <v>0</v>
      </c>
      <c r="CX21" s="121">
        <f t="shared" si="48"/>
        <v>0</v>
      </c>
      <c r="CY21" s="121">
        <f t="shared" si="49"/>
        <v>0</v>
      </c>
      <c r="CZ21" s="121">
        <f t="shared" si="50"/>
        <v>0</v>
      </c>
      <c r="DA21" s="121">
        <f t="shared" si="51"/>
        <v>0</v>
      </c>
      <c r="DB21" s="121">
        <f t="shared" si="52"/>
        <v>0</v>
      </c>
      <c r="DC21" s="121">
        <f t="shared" si="53"/>
        <v>0</v>
      </c>
      <c r="DD21" s="121">
        <f t="shared" si="54"/>
        <v>0</v>
      </c>
      <c r="DE21" s="121">
        <f t="shared" si="55"/>
        <v>0</v>
      </c>
      <c r="DF21" s="121">
        <f t="shared" si="56"/>
        <v>0</v>
      </c>
      <c r="DG21" s="121">
        <f t="shared" si="57"/>
        <v>480875</v>
      </c>
      <c r="DH21" s="121">
        <f t="shared" si="58"/>
        <v>0</v>
      </c>
      <c r="DI21" s="121">
        <f t="shared" si="59"/>
        <v>0</v>
      </c>
      <c r="DJ21" s="121">
        <f t="shared" si="60"/>
        <v>0</v>
      </c>
    </row>
    <row r="22" spans="1:114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 t="shared" si="0"/>
        <v>766217</v>
      </c>
      <c r="E22" s="121">
        <f t="shared" si="1"/>
        <v>186048</v>
      </c>
      <c r="F22" s="121">
        <v>0</v>
      </c>
      <c r="G22" s="121">
        <v>0</v>
      </c>
      <c r="H22" s="121">
        <v>0</v>
      </c>
      <c r="I22" s="121">
        <v>163877</v>
      </c>
      <c r="J22" s="122" t="s">
        <v>508</v>
      </c>
      <c r="K22" s="121">
        <v>22171</v>
      </c>
      <c r="L22" s="121">
        <v>580169</v>
      </c>
      <c r="M22" s="121">
        <f t="shared" si="2"/>
        <v>53177</v>
      </c>
      <c r="N22" s="121">
        <f t="shared" si="3"/>
        <v>1662</v>
      </c>
      <c r="O22" s="121">
        <v>0</v>
      </c>
      <c r="P22" s="121">
        <v>0</v>
      </c>
      <c r="Q22" s="121">
        <v>0</v>
      </c>
      <c r="R22" s="121">
        <v>0</v>
      </c>
      <c r="S22" s="122" t="s">
        <v>508</v>
      </c>
      <c r="T22" s="121">
        <v>1662</v>
      </c>
      <c r="U22" s="121">
        <v>51515</v>
      </c>
      <c r="V22" s="121">
        <f t="shared" si="27"/>
        <v>819394</v>
      </c>
      <c r="W22" s="121">
        <f t="shared" si="28"/>
        <v>187710</v>
      </c>
      <c r="X22" s="121">
        <f t="shared" si="29"/>
        <v>0</v>
      </c>
      <c r="Y22" s="121">
        <f t="shared" si="30"/>
        <v>0</v>
      </c>
      <c r="Z22" s="121">
        <f t="shared" si="31"/>
        <v>0</v>
      </c>
      <c r="AA22" s="121">
        <f t="shared" si="32"/>
        <v>163877</v>
      </c>
      <c r="AB22" s="122" t="str">
        <f t="shared" si="5"/>
        <v>-</v>
      </c>
      <c r="AC22" s="121">
        <f t="shared" si="6"/>
        <v>23833</v>
      </c>
      <c r="AD22" s="121">
        <f t="shared" si="7"/>
        <v>631684</v>
      </c>
      <c r="AE22" s="121">
        <f t="shared" si="8"/>
        <v>0</v>
      </c>
      <c r="AF22" s="121">
        <f t="shared" si="9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 t="shared" si="11"/>
        <v>395605</v>
      </c>
      <c r="AN22" s="121">
        <f t="shared" si="12"/>
        <v>4611</v>
      </c>
      <c r="AO22" s="121">
        <v>4611</v>
      </c>
      <c r="AP22" s="121">
        <v>0</v>
      </c>
      <c r="AQ22" s="121">
        <v>0</v>
      </c>
      <c r="AR22" s="121">
        <v>0</v>
      </c>
      <c r="AS22" s="121">
        <f t="shared" si="13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4"/>
        <v>390994</v>
      </c>
      <c r="AY22" s="121">
        <v>389872</v>
      </c>
      <c r="AZ22" s="121">
        <v>960</v>
      </c>
      <c r="BA22" s="121">
        <v>0</v>
      </c>
      <c r="BB22" s="121">
        <v>162</v>
      </c>
      <c r="BC22" s="121">
        <v>308222</v>
      </c>
      <c r="BD22" s="121">
        <v>0</v>
      </c>
      <c r="BE22" s="121">
        <v>62390</v>
      </c>
      <c r="BF22" s="121">
        <f t="shared" si="16"/>
        <v>457995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0"/>
        <v>28785</v>
      </c>
      <c r="BP22" s="121">
        <f t="shared" si="21"/>
        <v>6407</v>
      </c>
      <c r="BQ22" s="121">
        <v>6407</v>
      </c>
      <c r="BR22" s="121">
        <v>0</v>
      </c>
      <c r="BS22" s="121">
        <v>0</v>
      </c>
      <c r="BT22" s="121">
        <v>0</v>
      </c>
      <c r="BU22" s="121">
        <f t="shared" si="22"/>
        <v>1994</v>
      </c>
      <c r="BV22" s="121">
        <v>1994</v>
      </c>
      <c r="BW22" s="121">
        <v>0</v>
      </c>
      <c r="BX22" s="121">
        <v>0</v>
      </c>
      <c r="BY22" s="121">
        <v>0</v>
      </c>
      <c r="BZ22" s="121">
        <f t="shared" si="23"/>
        <v>20384</v>
      </c>
      <c r="CA22" s="121">
        <v>17289</v>
      </c>
      <c r="CB22" s="121">
        <v>0</v>
      </c>
      <c r="CC22" s="121">
        <v>0</v>
      </c>
      <c r="CD22" s="121">
        <v>3095</v>
      </c>
      <c r="CE22" s="121">
        <v>24392</v>
      </c>
      <c r="CF22" s="121">
        <v>0</v>
      </c>
      <c r="CG22" s="121">
        <v>0</v>
      </c>
      <c r="CH22" s="121">
        <f t="shared" si="25"/>
        <v>28785</v>
      </c>
      <c r="CI22" s="121">
        <f t="shared" si="33"/>
        <v>0</v>
      </c>
      <c r="CJ22" s="121">
        <f t="shared" si="34"/>
        <v>0</v>
      </c>
      <c r="CK22" s="121">
        <f t="shared" si="35"/>
        <v>0</v>
      </c>
      <c r="CL22" s="121">
        <f t="shared" si="36"/>
        <v>0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1">
        <f t="shared" si="40"/>
        <v>0</v>
      </c>
      <c r="CQ22" s="121">
        <f t="shared" si="41"/>
        <v>424390</v>
      </c>
      <c r="CR22" s="121">
        <f t="shared" si="42"/>
        <v>11018</v>
      </c>
      <c r="CS22" s="121">
        <f t="shared" si="43"/>
        <v>11018</v>
      </c>
      <c r="CT22" s="121">
        <f t="shared" si="44"/>
        <v>0</v>
      </c>
      <c r="CU22" s="121">
        <f t="shared" si="45"/>
        <v>0</v>
      </c>
      <c r="CV22" s="121">
        <f t="shared" si="46"/>
        <v>0</v>
      </c>
      <c r="CW22" s="121">
        <f t="shared" si="47"/>
        <v>1994</v>
      </c>
      <c r="CX22" s="121">
        <f t="shared" si="48"/>
        <v>1994</v>
      </c>
      <c r="CY22" s="121">
        <f t="shared" si="49"/>
        <v>0</v>
      </c>
      <c r="CZ22" s="121">
        <f t="shared" si="50"/>
        <v>0</v>
      </c>
      <c r="DA22" s="121">
        <f t="shared" si="51"/>
        <v>0</v>
      </c>
      <c r="DB22" s="121">
        <f t="shared" si="52"/>
        <v>411378</v>
      </c>
      <c r="DC22" s="121">
        <f t="shared" si="53"/>
        <v>407161</v>
      </c>
      <c r="DD22" s="121">
        <f t="shared" si="54"/>
        <v>960</v>
      </c>
      <c r="DE22" s="121">
        <f t="shared" si="55"/>
        <v>0</v>
      </c>
      <c r="DF22" s="121">
        <f t="shared" si="56"/>
        <v>3257</v>
      </c>
      <c r="DG22" s="121">
        <f t="shared" si="57"/>
        <v>332614</v>
      </c>
      <c r="DH22" s="121">
        <f t="shared" si="58"/>
        <v>0</v>
      </c>
      <c r="DI22" s="121">
        <f t="shared" si="59"/>
        <v>62390</v>
      </c>
      <c r="DJ22" s="121">
        <f t="shared" si="60"/>
        <v>486780</v>
      </c>
    </row>
    <row r="23" spans="1:114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 t="shared" si="0"/>
        <v>1337942</v>
      </c>
      <c r="E23" s="121">
        <f t="shared" si="1"/>
        <v>275953</v>
      </c>
      <c r="F23" s="121">
        <v>0</v>
      </c>
      <c r="G23" s="121">
        <v>0</v>
      </c>
      <c r="H23" s="121">
        <v>0</v>
      </c>
      <c r="I23" s="121">
        <v>275953</v>
      </c>
      <c r="J23" s="122" t="s">
        <v>508</v>
      </c>
      <c r="K23" s="121">
        <v>0</v>
      </c>
      <c r="L23" s="121">
        <v>1061989</v>
      </c>
      <c r="M23" s="121">
        <f t="shared" si="2"/>
        <v>63470</v>
      </c>
      <c r="N23" s="121">
        <f t="shared" si="3"/>
        <v>70</v>
      </c>
      <c r="O23" s="121">
        <v>0</v>
      </c>
      <c r="P23" s="121">
        <v>0</v>
      </c>
      <c r="Q23" s="121">
        <v>0</v>
      </c>
      <c r="R23" s="121">
        <v>70</v>
      </c>
      <c r="S23" s="122" t="s">
        <v>508</v>
      </c>
      <c r="T23" s="121">
        <v>0</v>
      </c>
      <c r="U23" s="121">
        <v>63400</v>
      </c>
      <c r="V23" s="121">
        <f t="shared" si="27"/>
        <v>1401412</v>
      </c>
      <c r="W23" s="121">
        <f t="shared" si="28"/>
        <v>276023</v>
      </c>
      <c r="X23" s="121">
        <f t="shared" si="29"/>
        <v>0</v>
      </c>
      <c r="Y23" s="121">
        <f t="shared" si="30"/>
        <v>0</v>
      </c>
      <c r="Z23" s="121">
        <f t="shared" si="31"/>
        <v>0</v>
      </c>
      <c r="AA23" s="121">
        <f t="shared" si="32"/>
        <v>276023</v>
      </c>
      <c r="AB23" s="122" t="str">
        <f t="shared" si="5"/>
        <v>-</v>
      </c>
      <c r="AC23" s="121">
        <f t="shared" si="6"/>
        <v>0</v>
      </c>
      <c r="AD23" s="121">
        <f t="shared" si="7"/>
        <v>1125389</v>
      </c>
      <c r="AE23" s="121">
        <f t="shared" si="8"/>
        <v>0</v>
      </c>
      <c r="AF23" s="121">
        <f t="shared" si="9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 t="shared" si="11"/>
        <v>681238</v>
      </c>
      <c r="AN23" s="121">
        <f t="shared" si="12"/>
        <v>34964</v>
      </c>
      <c r="AO23" s="121">
        <v>34964</v>
      </c>
      <c r="AP23" s="121">
        <v>0</v>
      </c>
      <c r="AQ23" s="121">
        <v>0</v>
      </c>
      <c r="AR23" s="121">
        <v>0</v>
      </c>
      <c r="AS23" s="121">
        <f t="shared" si="13"/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 t="shared" si="14"/>
        <v>646274</v>
      </c>
      <c r="AY23" s="121">
        <v>646274</v>
      </c>
      <c r="AZ23" s="121">
        <v>0</v>
      </c>
      <c r="BA23" s="121">
        <v>0</v>
      </c>
      <c r="BB23" s="121">
        <v>0</v>
      </c>
      <c r="BC23" s="121">
        <v>539447</v>
      </c>
      <c r="BD23" s="121">
        <v>0</v>
      </c>
      <c r="BE23" s="121">
        <v>117257</v>
      </c>
      <c r="BF23" s="121">
        <f t="shared" si="16"/>
        <v>798495</v>
      </c>
      <c r="BG23" s="121">
        <f t="shared" si="17"/>
        <v>0</v>
      </c>
      <c r="BH23" s="121">
        <f t="shared" si="18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31737</v>
      </c>
      <c r="BP23" s="121">
        <f t="shared" si="21"/>
        <v>8050</v>
      </c>
      <c r="BQ23" s="121">
        <v>8050</v>
      </c>
      <c r="BR23" s="121">
        <v>0</v>
      </c>
      <c r="BS23" s="121">
        <v>0</v>
      </c>
      <c r="BT23" s="121">
        <v>0</v>
      </c>
      <c r="BU23" s="121">
        <f t="shared" si="22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23"/>
        <v>23687</v>
      </c>
      <c r="CA23" s="121">
        <v>17805</v>
      </c>
      <c r="CB23" s="121">
        <v>5882</v>
      </c>
      <c r="CC23" s="121">
        <v>0</v>
      </c>
      <c r="CD23" s="121">
        <v>0</v>
      </c>
      <c r="CE23" s="121">
        <v>31733</v>
      </c>
      <c r="CF23" s="121">
        <v>0</v>
      </c>
      <c r="CG23" s="121">
        <v>0</v>
      </c>
      <c r="CH23" s="121">
        <f t="shared" si="25"/>
        <v>31737</v>
      </c>
      <c r="CI23" s="121">
        <f t="shared" si="33"/>
        <v>0</v>
      </c>
      <c r="CJ23" s="121">
        <f t="shared" si="34"/>
        <v>0</v>
      </c>
      <c r="CK23" s="121">
        <f t="shared" si="35"/>
        <v>0</v>
      </c>
      <c r="CL23" s="121">
        <f t="shared" si="36"/>
        <v>0</v>
      </c>
      <c r="CM23" s="121">
        <f t="shared" si="37"/>
        <v>0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712975</v>
      </c>
      <c r="CR23" s="121">
        <f t="shared" si="42"/>
        <v>43014</v>
      </c>
      <c r="CS23" s="121">
        <f t="shared" si="43"/>
        <v>43014</v>
      </c>
      <c r="CT23" s="121">
        <f t="shared" si="44"/>
        <v>0</v>
      </c>
      <c r="CU23" s="121">
        <f t="shared" si="45"/>
        <v>0</v>
      </c>
      <c r="CV23" s="121">
        <f t="shared" si="46"/>
        <v>0</v>
      </c>
      <c r="CW23" s="121">
        <f t="shared" si="47"/>
        <v>0</v>
      </c>
      <c r="CX23" s="121">
        <f t="shared" si="48"/>
        <v>0</v>
      </c>
      <c r="CY23" s="121">
        <f t="shared" si="49"/>
        <v>0</v>
      </c>
      <c r="CZ23" s="121">
        <f t="shared" si="50"/>
        <v>0</v>
      </c>
      <c r="DA23" s="121">
        <f t="shared" si="51"/>
        <v>0</v>
      </c>
      <c r="DB23" s="121">
        <f t="shared" si="52"/>
        <v>669961</v>
      </c>
      <c r="DC23" s="121">
        <f t="shared" si="53"/>
        <v>664079</v>
      </c>
      <c r="DD23" s="121">
        <f t="shared" si="54"/>
        <v>5882</v>
      </c>
      <c r="DE23" s="121">
        <f t="shared" si="55"/>
        <v>0</v>
      </c>
      <c r="DF23" s="121">
        <f t="shared" si="56"/>
        <v>0</v>
      </c>
      <c r="DG23" s="121">
        <f t="shared" si="57"/>
        <v>571180</v>
      </c>
      <c r="DH23" s="121">
        <f t="shared" si="58"/>
        <v>0</v>
      </c>
      <c r="DI23" s="121">
        <f t="shared" si="59"/>
        <v>117257</v>
      </c>
      <c r="DJ23" s="121">
        <f t="shared" si="60"/>
        <v>830232</v>
      </c>
    </row>
    <row r="24" spans="1:114" s="136" customFormat="1" ht="13.5" customHeight="1" x14ac:dyDescent="0.15">
      <c r="A24" s="119" t="s">
        <v>45</v>
      </c>
      <c r="B24" s="120" t="s">
        <v>389</v>
      </c>
      <c r="C24" s="119" t="s">
        <v>390</v>
      </c>
      <c r="D24" s="121">
        <f t="shared" si="0"/>
        <v>1283203</v>
      </c>
      <c r="E24" s="121">
        <f t="shared" si="1"/>
        <v>319590</v>
      </c>
      <c r="F24" s="121">
        <v>0</v>
      </c>
      <c r="G24" s="121">
        <v>0</v>
      </c>
      <c r="H24" s="121">
        <v>0</v>
      </c>
      <c r="I24" s="121">
        <v>319418</v>
      </c>
      <c r="J24" s="122" t="s">
        <v>508</v>
      </c>
      <c r="K24" s="121">
        <v>172</v>
      </c>
      <c r="L24" s="121">
        <v>963613</v>
      </c>
      <c r="M24" s="121">
        <f t="shared" si="2"/>
        <v>33332</v>
      </c>
      <c r="N24" s="121">
        <f t="shared" si="3"/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508</v>
      </c>
      <c r="T24" s="121">
        <v>0</v>
      </c>
      <c r="U24" s="121">
        <v>33332</v>
      </c>
      <c r="V24" s="121">
        <f t="shared" si="27"/>
        <v>1316535</v>
      </c>
      <c r="W24" s="121">
        <f t="shared" si="28"/>
        <v>319590</v>
      </c>
      <c r="X24" s="121">
        <f t="shared" si="29"/>
        <v>0</v>
      </c>
      <c r="Y24" s="121">
        <f t="shared" si="30"/>
        <v>0</v>
      </c>
      <c r="Z24" s="121">
        <f t="shared" si="31"/>
        <v>0</v>
      </c>
      <c r="AA24" s="121">
        <f t="shared" si="32"/>
        <v>319418</v>
      </c>
      <c r="AB24" s="122" t="str">
        <f t="shared" si="5"/>
        <v>-</v>
      </c>
      <c r="AC24" s="121">
        <f t="shared" si="6"/>
        <v>172</v>
      </c>
      <c r="AD24" s="121">
        <f t="shared" si="7"/>
        <v>996945</v>
      </c>
      <c r="AE24" s="121">
        <f t="shared" si="8"/>
        <v>0</v>
      </c>
      <c r="AF24" s="121">
        <f t="shared" si="9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 t="shared" si="11"/>
        <v>749716</v>
      </c>
      <c r="AN24" s="121">
        <f t="shared" si="12"/>
        <v>21508</v>
      </c>
      <c r="AO24" s="121">
        <v>21508</v>
      </c>
      <c r="AP24" s="121">
        <v>0</v>
      </c>
      <c r="AQ24" s="121">
        <v>0</v>
      </c>
      <c r="AR24" s="121">
        <v>0</v>
      </c>
      <c r="AS24" s="121">
        <f t="shared" si="13"/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 t="shared" si="14"/>
        <v>728208</v>
      </c>
      <c r="AY24" s="121">
        <v>709572</v>
      </c>
      <c r="AZ24" s="121">
        <v>18636</v>
      </c>
      <c r="BA24" s="121">
        <v>0</v>
      </c>
      <c r="BB24" s="121">
        <v>0</v>
      </c>
      <c r="BC24" s="121">
        <v>533487</v>
      </c>
      <c r="BD24" s="121">
        <v>0</v>
      </c>
      <c r="BE24" s="121">
        <v>0</v>
      </c>
      <c r="BF24" s="121">
        <f t="shared" si="16"/>
        <v>749716</v>
      </c>
      <c r="BG24" s="121">
        <f t="shared" si="17"/>
        <v>0</v>
      </c>
      <c r="BH24" s="121">
        <f t="shared" si="18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0"/>
        <v>8999</v>
      </c>
      <c r="BP24" s="121">
        <f t="shared" si="21"/>
        <v>8999</v>
      </c>
      <c r="BQ24" s="121">
        <v>8999</v>
      </c>
      <c r="BR24" s="121">
        <v>0</v>
      </c>
      <c r="BS24" s="121">
        <v>0</v>
      </c>
      <c r="BT24" s="121">
        <v>0</v>
      </c>
      <c r="BU24" s="121">
        <f t="shared" si="22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23"/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24333</v>
      </c>
      <c r="CF24" s="121">
        <v>0</v>
      </c>
      <c r="CG24" s="121">
        <v>0</v>
      </c>
      <c r="CH24" s="121">
        <f t="shared" si="25"/>
        <v>8999</v>
      </c>
      <c r="CI24" s="121">
        <f t="shared" si="33"/>
        <v>0</v>
      </c>
      <c r="CJ24" s="121">
        <f t="shared" si="34"/>
        <v>0</v>
      </c>
      <c r="CK24" s="121">
        <f t="shared" si="35"/>
        <v>0</v>
      </c>
      <c r="CL24" s="121">
        <f t="shared" si="36"/>
        <v>0</v>
      </c>
      <c r="CM24" s="121">
        <f t="shared" si="37"/>
        <v>0</v>
      </c>
      <c r="CN24" s="121">
        <f t="shared" si="38"/>
        <v>0</v>
      </c>
      <c r="CO24" s="121">
        <f t="shared" si="39"/>
        <v>0</v>
      </c>
      <c r="CP24" s="121">
        <f t="shared" si="40"/>
        <v>0</v>
      </c>
      <c r="CQ24" s="121">
        <f t="shared" si="41"/>
        <v>758715</v>
      </c>
      <c r="CR24" s="121">
        <f t="shared" si="42"/>
        <v>30507</v>
      </c>
      <c r="CS24" s="121">
        <f t="shared" si="43"/>
        <v>30507</v>
      </c>
      <c r="CT24" s="121">
        <f t="shared" si="44"/>
        <v>0</v>
      </c>
      <c r="CU24" s="121">
        <f t="shared" si="45"/>
        <v>0</v>
      </c>
      <c r="CV24" s="121">
        <f t="shared" si="46"/>
        <v>0</v>
      </c>
      <c r="CW24" s="121">
        <f t="shared" si="47"/>
        <v>0</v>
      </c>
      <c r="CX24" s="121">
        <f t="shared" si="48"/>
        <v>0</v>
      </c>
      <c r="CY24" s="121">
        <f t="shared" si="49"/>
        <v>0</v>
      </c>
      <c r="CZ24" s="121">
        <f t="shared" si="50"/>
        <v>0</v>
      </c>
      <c r="DA24" s="121">
        <f t="shared" si="51"/>
        <v>0</v>
      </c>
      <c r="DB24" s="121">
        <f t="shared" si="52"/>
        <v>728208</v>
      </c>
      <c r="DC24" s="121">
        <f t="shared" si="53"/>
        <v>709572</v>
      </c>
      <c r="DD24" s="121">
        <f t="shared" si="54"/>
        <v>18636</v>
      </c>
      <c r="DE24" s="121">
        <f t="shared" si="55"/>
        <v>0</v>
      </c>
      <c r="DF24" s="121">
        <f t="shared" si="56"/>
        <v>0</v>
      </c>
      <c r="DG24" s="121">
        <f t="shared" si="57"/>
        <v>557820</v>
      </c>
      <c r="DH24" s="121">
        <f t="shared" si="58"/>
        <v>0</v>
      </c>
      <c r="DI24" s="121">
        <f t="shared" si="59"/>
        <v>0</v>
      </c>
      <c r="DJ24" s="121">
        <f t="shared" si="60"/>
        <v>758715</v>
      </c>
    </row>
    <row r="25" spans="1:114" s="136" customFormat="1" ht="13.5" customHeight="1" x14ac:dyDescent="0.15">
      <c r="A25" s="119" t="s">
        <v>45</v>
      </c>
      <c r="B25" s="120" t="s">
        <v>393</v>
      </c>
      <c r="C25" s="119" t="s">
        <v>394</v>
      </c>
      <c r="D25" s="121">
        <f t="shared" si="0"/>
        <v>1325960</v>
      </c>
      <c r="E25" s="121">
        <f t="shared" si="1"/>
        <v>296013</v>
      </c>
      <c r="F25" s="121">
        <v>0</v>
      </c>
      <c r="G25" s="121">
        <v>0</v>
      </c>
      <c r="H25" s="121">
        <v>0</v>
      </c>
      <c r="I25" s="121">
        <v>296013</v>
      </c>
      <c r="J25" s="122" t="s">
        <v>508</v>
      </c>
      <c r="K25" s="121">
        <v>0</v>
      </c>
      <c r="L25" s="121">
        <v>1029947</v>
      </c>
      <c r="M25" s="121">
        <f t="shared" si="2"/>
        <v>21341</v>
      </c>
      <c r="N25" s="121">
        <f t="shared" si="3"/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508</v>
      </c>
      <c r="T25" s="121">
        <v>0</v>
      </c>
      <c r="U25" s="121">
        <v>21341</v>
      </c>
      <c r="V25" s="121">
        <f t="shared" si="27"/>
        <v>1347301</v>
      </c>
      <c r="W25" s="121">
        <f t="shared" si="28"/>
        <v>296013</v>
      </c>
      <c r="X25" s="121">
        <f t="shared" si="29"/>
        <v>0</v>
      </c>
      <c r="Y25" s="121">
        <f t="shared" si="30"/>
        <v>0</v>
      </c>
      <c r="Z25" s="121">
        <f t="shared" si="31"/>
        <v>0</v>
      </c>
      <c r="AA25" s="121">
        <f t="shared" si="32"/>
        <v>296013</v>
      </c>
      <c r="AB25" s="122" t="str">
        <f t="shared" si="5"/>
        <v>-</v>
      </c>
      <c r="AC25" s="121">
        <f t="shared" si="6"/>
        <v>0</v>
      </c>
      <c r="AD25" s="121">
        <f t="shared" si="7"/>
        <v>1051288</v>
      </c>
      <c r="AE25" s="121">
        <f t="shared" si="8"/>
        <v>0</v>
      </c>
      <c r="AF25" s="121">
        <f t="shared" si="9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 t="shared" si="11"/>
        <v>698524</v>
      </c>
      <c r="AN25" s="121">
        <f t="shared" si="12"/>
        <v>48526</v>
      </c>
      <c r="AO25" s="121">
        <v>48526</v>
      </c>
      <c r="AP25" s="121">
        <v>0</v>
      </c>
      <c r="AQ25" s="121">
        <v>0</v>
      </c>
      <c r="AR25" s="121">
        <v>0</v>
      </c>
      <c r="AS25" s="121">
        <f t="shared" si="13"/>
        <v>644898</v>
      </c>
      <c r="AT25" s="121">
        <v>644898</v>
      </c>
      <c r="AU25" s="121">
        <v>0</v>
      </c>
      <c r="AV25" s="121">
        <v>0</v>
      </c>
      <c r="AW25" s="121">
        <v>0</v>
      </c>
      <c r="AX25" s="121">
        <f t="shared" si="14"/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553919</v>
      </c>
      <c r="BD25" s="121">
        <v>5100</v>
      </c>
      <c r="BE25" s="121">
        <v>73517</v>
      </c>
      <c r="BF25" s="121">
        <f t="shared" si="16"/>
        <v>772041</v>
      </c>
      <c r="BG25" s="121">
        <f t="shared" si="17"/>
        <v>0</v>
      </c>
      <c r="BH25" s="121">
        <f t="shared" si="18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0"/>
        <v>0</v>
      </c>
      <c r="BP25" s="121">
        <f t="shared" si="21"/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 t="shared" si="22"/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 t="shared" si="23"/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21341</v>
      </c>
      <c r="CF25" s="121">
        <v>0</v>
      </c>
      <c r="CG25" s="121">
        <v>0</v>
      </c>
      <c r="CH25" s="121">
        <f t="shared" si="25"/>
        <v>0</v>
      </c>
      <c r="CI25" s="121">
        <f t="shared" si="33"/>
        <v>0</v>
      </c>
      <c r="CJ25" s="121">
        <f t="shared" si="34"/>
        <v>0</v>
      </c>
      <c r="CK25" s="121">
        <f t="shared" si="35"/>
        <v>0</v>
      </c>
      <c r="CL25" s="121">
        <f t="shared" si="36"/>
        <v>0</v>
      </c>
      <c r="CM25" s="121">
        <f t="shared" si="37"/>
        <v>0</v>
      </c>
      <c r="CN25" s="121">
        <f t="shared" si="38"/>
        <v>0</v>
      </c>
      <c r="CO25" s="121">
        <f t="shared" si="39"/>
        <v>0</v>
      </c>
      <c r="CP25" s="121">
        <f t="shared" si="40"/>
        <v>0</v>
      </c>
      <c r="CQ25" s="121">
        <f t="shared" si="41"/>
        <v>698524</v>
      </c>
      <c r="CR25" s="121">
        <f t="shared" si="42"/>
        <v>48526</v>
      </c>
      <c r="CS25" s="121">
        <f t="shared" si="43"/>
        <v>48526</v>
      </c>
      <c r="CT25" s="121">
        <f t="shared" si="44"/>
        <v>0</v>
      </c>
      <c r="CU25" s="121">
        <f t="shared" si="45"/>
        <v>0</v>
      </c>
      <c r="CV25" s="121">
        <f t="shared" si="46"/>
        <v>0</v>
      </c>
      <c r="CW25" s="121">
        <f t="shared" si="47"/>
        <v>644898</v>
      </c>
      <c r="CX25" s="121">
        <f t="shared" si="48"/>
        <v>644898</v>
      </c>
      <c r="CY25" s="121">
        <f t="shared" si="49"/>
        <v>0</v>
      </c>
      <c r="CZ25" s="121">
        <f t="shared" si="50"/>
        <v>0</v>
      </c>
      <c r="DA25" s="121">
        <f t="shared" si="51"/>
        <v>0</v>
      </c>
      <c r="DB25" s="121">
        <f t="shared" si="52"/>
        <v>0</v>
      </c>
      <c r="DC25" s="121">
        <f t="shared" si="53"/>
        <v>0</v>
      </c>
      <c r="DD25" s="121">
        <f t="shared" si="54"/>
        <v>0</v>
      </c>
      <c r="DE25" s="121">
        <f t="shared" si="55"/>
        <v>0</v>
      </c>
      <c r="DF25" s="121">
        <f t="shared" si="56"/>
        <v>0</v>
      </c>
      <c r="DG25" s="121">
        <f t="shared" si="57"/>
        <v>575260</v>
      </c>
      <c r="DH25" s="121">
        <f t="shared" si="58"/>
        <v>5100</v>
      </c>
      <c r="DI25" s="121">
        <f t="shared" si="59"/>
        <v>73517</v>
      </c>
      <c r="DJ25" s="121">
        <f t="shared" si="60"/>
        <v>772041</v>
      </c>
    </row>
    <row r="26" spans="1:114" s="136" customFormat="1" ht="13.5" customHeight="1" x14ac:dyDescent="0.15">
      <c r="A26" s="119" t="s">
        <v>45</v>
      </c>
      <c r="B26" s="120" t="s">
        <v>397</v>
      </c>
      <c r="C26" s="119" t="s">
        <v>398</v>
      </c>
      <c r="D26" s="121">
        <f t="shared" si="0"/>
        <v>1761815</v>
      </c>
      <c r="E26" s="121">
        <f t="shared" si="1"/>
        <v>308815</v>
      </c>
      <c r="F26" s="121">
        <v>0</v>
      </c>
      <c r="G26" s="121">
        <v>0</v>
      </c>
      <c r="H26" s="121">
        <v>0</v>
      </c>
      <c r="I26" s="121">
        <v>302170</v>
      </c>
      <c r="J26" s="122" t="s">
        <v>508</v>
      </c>
      <c r="K26" s="121">
        <v>6645</v>
      </c>
      <c r="L26" s="121">
        <v>1453000</v>
      </c>
      <c r="M26" s="121">
        <f t="shared" si="2"/>
        <v>20012</v>
      </c>
      <c r="N26" s="121">
        <f t="shared" si="3"/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508</v>
      </c>
      <c r="T26" s="121">
        <v>0</v>
      </c>
      <c r="U26" s="121">
        <v>20012</v>
      </c>
      <c r="V26" s="121">
        <f t="shared" si="27"/>
        <v>1781827</v>
      </c>
      <c r="W26" s="121">
        <f t="shared" si="28"/>
        <v>308815</v>
      </c>
      <c r="X26" s="121">
        <f t="shared" si="29"/>
        <v>0</v>
      </c>
      <c r="Y26" s="121">
        <f t="shared" si="30"/>
        <v>0</v>
      </c>
      <c r="Z26" s="121">
        <f t="shared" si="31"/>
        <v>0</v>
      </c>
      <c r="AA26" s="121">
        <f t="shared" si="32"/>
        <v>302170</v>
      </c>
      <c r="AB26" s="122" t="str">
        <f t="shared" si="5"/>
        <v>-</v>
      </c>
      <c r="AC26" s="121">
        <f t="shared" si="6"/>
        <v>6645</v>
      </c>
      <c r="AD26" s="121">
        <f t="shared" si="7"/>
        <v>1473012</v>
      </c>
      <c r="AE26" s="121">
        <f t="shared" si="8"/>
        <v>0</v>
      </c>
      <c r="AF26" s="121">
        <f t="shared" si="9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 t="shared" si="11"/>
        <v>578443</v>
      </c>
      <c r="AN26" s="121">
        <f t="shared" si="12"/>
        <v>49715</v>
      </c>
      <c r="AO26" s="121">
        <v>49715</v>
      </c>
      <c r="AP26" s="121">
        <v>0</v>
      </c>
      <c r="AQ26" s="121">
        <v>0</v>
      </c>
      <c r="AR26" s="121">
        <v>0</v>
      </c>
      <c r="AS26" s="121">
        <f t="shared" si="13"/>
        <v>21417</v>
      </c>
      <c r="AT26" s="121">
        <v>19745</v>
      </c>
      <c r="AU26" s="121">
        <v>0</v>
      </c>
      <c r="AV26" s="121">
        <v>1672</v>
      </c>
      <c r="AW26" s="121">
        <v>0</v>
      </c>
      <c r="AX26" s="121">
        <f t="shared" si="14"/>
        <v>507311</v>
      </c>
      <c r="AY26" s="121">
        <v>431878</v>
      </c>
      <c r="AZ26" s="121">
        <v>0</v>
      </c>
      <c r="BA26" s="121">
        <v>8537</v>
      </c>
      <c r="BB26" s="121">
        <v>66896</v>
      </c>
      <c r="BC26" s="121">
        <v>998767</v>
      </c>
      <c r="BD26" s="121">
        <v>0</v>
      </c>
      <c r="BE26" s="121">
        <v>184605</v>
      </c>
      <c r="BF26" s="121">
        <f t="shared" si="16"/>
        <v>763048</v>
      </c>
      <c r="BG26" s="121">
        <f t="shared" si="17"/>
        <v>0</v>
      </c>
      <c r="BH26" s="121">
        <f t="shared" si="18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12</v>
      </c>
      <c r="BP26" s="121">
        <f t="shared" si="21"/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 t="shared" si="22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23"/>
        <v>12</v>
      </c>
      <c r="CA26" s="121">
        <v>0</v>
      </c>
      <c r="CB26" s="121">
        <v>0</v>
      </c>
      <c r="CC26" s="121">
        <v>0</v>
      </c>
      <c r="CD26" s="121">
        <v>12</v>
      </c>
      <c r="CE26" s="121">
        <v>20000</v>
      </c>
      <c r="CF26" s="121">
        <v>0</v>
      </c>
      <c r="CG26" s="121">
        <v>0</v>
      </c>
      <c r="CH26" s="121">
        <f t="shared" si="25"/>
        <v>12</v>
      </c>
      <c r="CI26" s="121">
        <f t="shared" si="33"/>
        <v>0</v>
      </c>
      <c r="CJ26" s="121">
        <f t="shared" si="34"/>
        <v>0</v>
      </c>
      <c r="CK26" s="121">
        <f t="shared" si="35"/>
        <v>0</v>
      </c>
      <c r="CL26" s="121">
        <f t="shared" si="36"/>
        <v>0</v>
      </c>
      <c r="CM26" s="121">
        <f t="shared" si="37"/>
        <v>0</v>
      </c>
      <c r="CN26" s="121">
        <f t="shared" si="38"/>
        <v>0</v>
      </c>
      <c r="CO26" s="121">
        <f t="shared" si="39"/>
        <v>0</v>
      </c>
      <c r="CP26" s="121">
        <f t="shared" si="40"/>
        <v>0</v>
      </c>
      <c r="CQ26" s="121">
        <f t="shared" si="41"/>
        <v>578455</v>
      </c>
      <c r="CR26" s="121">
        <f t="shared" si="42"/>
        <v>49715</v>
      </c>
      <c r="CS26" s="121">
        <f t="shared" si="43"/>
        <v>49715</v>
      </c>
      <c r="CT26" s="121">
        <f t="shared" si="44"/>
        <v>0</v>
      </c>
      <c r="CU26" s="121">
        <f t="shared" si="45"/>
        <v>0</v>
      </c>
      <c r="CV26" s="121">
        <f t="shared" si="46"/>
        <v>0</v>
      </c>
      <c r="CW26" s="121">
        <f t="shared" si="47"/>
        <v>21417</v>
      </c>
      <c r="CX26" s="121">
        <f t="shared" si="48"/>
        <v>19745</v>
      </c>
      <c r="CY26" s="121">
        <f t="shared" si="49"/>
        <v>0</v>
      </c>
      <c r="CZ26" s="121">
        <f t="shared" si="50"/>
        <v>1672</v>
      </c>
      <c r="DA26" s="121">
        <f t="shared" si="51"/>
        <v>0</v>
      </c>
      <c r="DB26" s="121">
        <f t="shared" si="52"/>
        <v>507323</v>
      </c>
      <c r="DC26" s="121">
        <f t="shared" si="53"/>
        <v>431878</v>
      </c>
      <c r="DD26" s="121">
        <f t="shared" si="54"/>
        <v>0</v>
      </c>
      <c r="DE26" s="121">
        <f t="shared" si="55"/>
        <v>8537</v>
      </c>
      <c r="DF26" s="121">
        <f t="shared" si="56"/>
        <v>66908</v>
      </c>
      <c r="DG26" s="121">
        <f t="shared" si="57"/>
        <v>1018767</v>
      </c>
      <c r="DH26" s="121">
        <f t="shared" si="58"/>
        <v>0</v>
      </c>
      <c r="DI26" s="121">
        <f t="shared" si="59"/>
        <v>184605</v>
      </c>
      <c r="DJ26" s="121">
        <f t="shared" si="60"/>
        <v>763060</v>
      </c>
    </row>
    <row r="27" spans="1:114" s="136" customFormat="1" ht="13.5" customHeight="1" x14ac:dyDescent="0.15">
      <c r="A27" s="119" t="s">
        <v>45</v>
      </c>
      <c r="B27" s="120" t="s">
        <v>403</v>
      </c>
      <c r="C27" s="119" t="s">
        <v>404</v>
      </c>
      <c r="D27" s="121">
        <f t="shared" si="0"/>
        <v>993599</v>
      </c>
      <c r="E27" s="121">
        <f t="shared" si="1"/>
        <v>226170</v>
      </c>
      <c r="F27" s="121">
        <v>0</v>
      </c>
      <c r="G27" s="121">
        <v>0</v>
      </c>
      <c r="H27" s="121">
        <v>0</v>
      </c>
      <c r="I27" s="121">
        <v>222624</v>
      </c>
      <c r="J27" s="122" t="s">
        <v>508</v>
      </c>
      <c r="K27" s="121">
        <v>3546</v>
      </c>
      <c r="L27" s="121">
        <v>767429</v>
      </c>
      <c r="M27" s="121">
        <f t="shared" si="2"/>
        <v>11685</v>
      </c>
      <c r="N27" s="121">
        <f t="shared" si="3"/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508</v>
      </c>
      <c r="T27" s="121">
        <v>0</v>
      </c>
      <c r="U27" s="121">
        <v>11685</v>
      </c>
      <c r="V27" s="121">
        <f t="shared" si="27"/>
        <v>1005284</v>
      </c>
      <c r="W27" s="121">
        <f t="shared" si="28"/>
        <v>226170</v>
      </c>
      <c r="X27" s="121">
        <f t="shared" si="29"/>
        <v>0</v>
      </c>
      <c r="Y27" s="121">
        <f t="shared" si="30"/>
        <v>0</v>
      </c>
      <c r="Z27" s="121">
        <f t="shared" si="31"/>
        <v>0</v>
      </c>
      <c r="AA27" s="121">
        <f t="shared" si="32"/>
        <v>222624</v>
      </c>
      <c r="AB27" s="122" t="str">
        <f t="shared" si="5"/>
        <v>-</v>
      </c>
      <c r="AC27" s="121">
        <f t="shared" si="6"/>
        <v>3546</v>
      </c>
      <c r="AD27" s="121">
        <f t="shared" si="7"/>
        <v>779114</v>
      </c>
      <c r="AE27" s="121">
        <f t="shared" si="8"/>
        <v>0</v>
      </c>
      <c r="AF27" s="121">
        <f t="shared" si="9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252706</v>
      </c>
      <c r="AM27" s="121">
        <f t="shared" si="11"/>
        <v>679117</v>
      </c>
      <c r="AN27" s="121">
        <f t="shared" si="12"/>
        <v>33713</v>
      </c>
      <c r="AO27" s="121">
        <v>33713</v>
      </c>
      <c r="AP27" s="121">
        <v>0</v>
      </c>
      <c r="AQ27" s="121">
        <v>0</v>
      </c>
      <c r="AR27" s="121">
        <v>0</v>
      </c>
      <c r="AS27" s="121">
        <f t="shared" si="13"/>
        <v>83863</v>
      </c>
      <c r="AT27" s="121">
        <v>58273</v>
      </c>
      <c r="AU27" s="121">
        <v>23767</v>
      </c>
      <c r="AV27" s="121">
        <v>1823</v>
      </c>
      <c r="AW27" s="121">
        <v>0</v>
      </c>
      <c r="AX27" s="121">
        <f t="shared" si="14"/>
        <v>561541</v>
      </c>
      <c r="AY27" s="121">
        <v>485738</v>
      </c>
      <c r="AZ27" s="121">
        <v>71211</v>
      </c>
      <c r="BA27" s="121">
        <v>4592</v>
      </c>
      <c r="BB27" s="121">
        <v>0</v>
      </c>
      <c r="BC27" s="121">
        <v>45610</v>
      </c>
      <c r="BD27" s="121">
        <v>0</v>
      </c>
      <c r="BE27" s="121">
        <v>16166</v>
      </c>
      <c r="BF27" s="121">
        <f t="shared" si="16"/>
        <v>695283</v>
      </c>
      <c r="BG27" s="121">
        <f t="shared" si="17"/>
        <v>0</v>
      </c>
      <c r="BH27" s="121">
        <f t="shared" si="18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0"/>
        <v>6816</v>
      </c>
      <c r="BP27" s="121">
        <f t="shared" si="21"/>
        <v>1126</v>
      </c>
      <c r="BQ27" s="121">
        <v>1126</v>
      </c>
      <c r="BR27" s="121">
        <v>0</v>
      </c>
      <c r="BS27" s="121">
        <v>0</v>
      </c>
      <c r="BT27" s="121">
        <v>0</v>
      </c>
      <c r="BU27" s="121">
        <f t="shared" si="22"/>
        <v>364</v>
      </c>
      <c r="BV27" s="121">
        <v>364</v>
      </c>
      <c r="BW27" s="121">
        <v>0</v>
      </c>
      <c r="BX27" s="121">
        <v>0</v>
      </c>
      <c r="BY27" s="121">
        <v>0</v>
      </c>
      <c r="BZ27" s="121">
        <f t="shared" si="23"/>
        <v>5326</v>
      </c>
      <c r="CA27" s="121">
        <v>5326</v>
      </c>
      <c r="CB27" s="121">
        <v>0</v>
      </c>
      <c r="CC27" s="121">
        <v>0</v>
      </c>
      <c r="CD27" s="121">
        <v>0</v>
      </c>
      <c r="CE27" s="121">
        <v>4771</v>
      </c>
      <c r="CF27" s="121">
        <v>0</v>
      </c>
      <c r="CG27" s="121">
        <v>98</v>
      </c>
      <c r="CH27" s="121">
        <f t="shared" si="25"/>
        <v>6914</v>
      </c>
      <c r="CI27" s="121">
        <f t="shared" si="33"/>
        <v>0</v>
      </c>
      <c r="CJ27" s="121">
        <f t="shared" si="34"/>
        <v>0</v>
      </c>
      <c r="CK27" s="121">
        <f t="shared" si="35"/>
        <v>0</v>
      </c>
      <c r="CL27" s="121">
        <f t="shared" si="36"/>
        <v>0</v>
      </c>
      <c r="CM27" s="121">
        <f t="shared" si="37"/>
        <v>0</v>
      </c>
      <c r="CN27" s="121">
        <f t="shared" si="38"/>
        <v>0</v>
      </c>
      <c r="CO27" s="121">
        <f t="shared" si="39"/>
        <v>0</v>
      </c>
      <c r="CP27" s="121">
        <f t="shared" si="40"/>
        <v>252706</v>
      </c>
      <c r="CQ27" s="121">
        <f t="shared" si="41"/>
        <v>685933</v>
      </c>
      <c r="CR27" s="121">
        <f t="shared" si="42"/>
        <v>34839</v>
      </c>
      <c r="CS27" s="121">
        <f t="shared" si="43"/>
        <v>34839</v>
      </c>
      <c r="CT27" s="121">
        <f t="shared" si="44"/>
        <v>0</v>
      </c>
      <c r="CU27" s="121">
        <f t="shared" si="45"/>
        <v>0</v>
      </c>
      <c r="CV27" s="121">
        <f t="shared" si="46"/>
        <v>0</v>
      </c>
      <c r="CW27" s="121">
        <f t="shared" si="47"/>
        <v>84227</v>
      </c>
      <c r="CX27" s="121">
        <f t="shared" si="48"/>
        <v>58637</v>
      </c>
      <c r="CY27" s="121">
        <f t="shared" si="49"/>
        <v>23767</v>
      </c>
      <c r="CZ27" s="121">
        <f t="shared" si="50"/>
        <v>1823</v>
      </c>
      <c r="DA27" s="121">
        <f t="shared" si="51"/>
        <v>0</v>
      </c>
      <c r="DB27" s="121">
        <f t="shared" si="52"/>
        <v>566867</v>
      </c>
      <c r="DC27" s="121">
        <f t="shared" si="53"/>
        <v>491064</v>
      </c>
      <c r="DD27" s="121">
        <f t="shared" si="54"/>
        <v>71211</v>
      </c>
      <c r="DE27" s="121">
        <f t="shared" si="55"/>
        <v>4592</v>
      </c>
      <c r="DF27" s="121">
        <f t="shared" si="56"/>
        <v>0</v>
      </c>
      <c r="DG27" s="121">
        <f t="shared" si="57"/>
        <v>50381</v>
      </c>
      <c r="DH27" s="121">
        <f t="shared" si="58"/>
        <v>0</v>
      </c>
      <c r="DI27" s="121">
        <f t="shared" si="59"/>
        <v>16264</v>
      </c>
      <c r="DJ27" s="121">
        <f t="shared" si="60"/>
        <v>702197</v>
      </c>
    </row>
    <row r="28" spans="1:114" s="136" customFormat="1" ht="13.5" customHeight="1" x14ac:dyDescent="0.15">
      <c r="A28" s="119" t="s">
        <v>45</v>
      </c>
      <c r="B28" s="120" t="s">
        <v>405</v>
      </c>
      <c r="C28" s="119" t="s">
        <v>406</v>
      </c>
      <c r="D28" s="121">
        <f t="shared" si="0"/>
        <v>827458</v>
      </c>
      <c r="E28" s="121">
        <f t="shared" si="1"/>
        <v>173560</v>
      </c>
      <c r="F28" s="121">
        <v>0</v>
      </c>
      <c r="G28" s="121">
        <v>0</v>
      </c>
      <c r="H28" s="121">
        <v>0</v>
      </c>
      <c r="I28" s="121">
        <v>173535</v>
      </c>
      <c r="J28" s="122" t="s">
        <v>508</v>
      </c>
      <c r="K28" s="121">
        <v>25</v>
      </c>
      <c r="L28" s="121">
        <v>653898</v>
      </c>
      <c r="M28" s="121">
        <f t="shared" si="2"/>
        <v>126439</v>
      </c>
      <c r="N28" s="121">
        <f t="shared" si="3"/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508</v>
      </c>
      <c r="T28" s="121">
        <v>0</v>
      </c>
      <c r="U28" s="121">
        <v>126439</v>
      </c>
      <c r="V28" s="121">
        <f t="shared" si="27"/>
        <v>953897</v>
      </c>
      <c r="W28" s="121">
        <f t="shared" si="28"/>
        <v>173560</v>
      </c>
      <c r="X28" s="121">
        <f t="shared" si="29"/>
        <v>0</v>
      </c>
      <c r="Y28" s="121">
        <f t="shared" si="30"/>
        <v>0</v>
      </c>
      <c r="Z28" s="121">
        <f t="shared" si="31"/>
        <v>0</v>
      </c>
      <c r="AA28" s="121">
        <f t="shared" si="32"/>
        <v>173535</v>
      </c>
      <c r="AB28" s="122" t="str">
        <f t="shared" si="5"/>
        <v>-</v>
      </c>
      <c r="AC28" s="121">
        <f t="shared" si="6"/>
        <v>25</v>
      </c>
      <c r="AD28" s="121">
        <f t="shared" si="7"/>
        <v>780337</v>
      </c>
      <c r="AE28" s="121">
        <f t="shared" si="8"/>
        <v>0</v>
      </c>
      <c r="AF28" s="121">
        <f t="shared" si="9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 t="shared" si="11"/>
        <v>351330</v>
      </c>
      <c r="AN28" s="121">
        <f t="shared" si="12"/>
        <v>32559</v>
      </c>
      <c r="AO28" s="121">
        <v>32559</v>
      </c>
      <c r="AP28" s="121">
        <v>0</v>
      </c>
      <c r="AQ28" s="121">
        <v>0</v>
      </c>
      <c r="AR28" s="121">
        <v>0</v>
      </c>
      <c r="AS28" s="121">
        <f t="shared" si="13"/>
        <v>3377</v>
      </c>
      <c r="AT28" s="121">
        <v>0</v>
      </c>
      <c r="AU28" s="121">
        <v>0</v>
      </c>
      <c r="AV28" s="121">
        <v>3377</v>
      </c>
      <c r="AW28" s="121">
        <v>0</v>
      </c>
      <c r="AX28" s="121">
        <f t="shared" si="14"/>
        <v>310697</v>
      </c>
      <c r="AY28" s="121">
        <v>291543</v>
      </c>
      <c r="AZ28" s="121">
        <v>0</v>
      </c>
      <c r="BA28" s="121">
        <v>4350</v>
      </c>
      <c r="BB28" s="121">
        <v>14804</v>
      </c>
      <c r="BC28" s="121">
        <v>446595</v>
      </c>
      <c r="BD28" s="121">
        <v>4697</v>
      </c>
      <c r="BE28" s="121">
        <v>29533</v>
      </c>
      <c r="BF28" s="121">
        <f t="shared" si="16"/>
        <v>380863</v>
      </c>
      <c r="BG28" s="121">
        <f t="shared" si="17"/>
        <v>17489</v>
      </c>
      <c r="BH28" s="121">
        <f t="shared" si="18"/>
        <v>10588</v>
      </c>
      <c r="BI28" s="121">
        <v>0</v>
      </c>
      <c r="BJ28" s="121">
        <v>10588</v>
      </c>
      <c r="BK28" s="121">
        <v>0</v>
      </c>
      <c r="BL28" s="121">
        <v>0</v>
      </c>
      <c r="BM28" s="121">
        <v>6901</v>
      </c>
      <c r="BN28" s="121">
        <v>0</v>
      </c>
      <c r="BO28" s="121">
        <f t="shared" si="20"/>
        <v>102415</v>
      </c>
      <c r="BP28" s="121">
        <f t="shared" si="21"/>
        <v>96436</v>
      </c>
      <c r="BQ28" s="121">
        <v>57166</v>
      </c>
      <c r="BR28" s="121">
        <v>0</v>
      </c>
      <c r="BS28" s="121">
        <v>39270</v>
      </c>
      <c r="BT28" s="121">
        <v>0</v>
      </c>
      <c r="BU28" s="121">
        <f t="shared" si="22"/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 t="shared" si="23"/>
        <v>5326</v>
      </c>
      <c r="CA28" s="121">
        <v>2454</v>
      </c>
      <c r="CB28" s="121">
        <v>0</v>
      </c>
      <c r="CC28" s="121">
        <v>0</v>
      </c>
      <c r="CD28" s="121">
        <v>2872</v>
      </c>
      <c r="CE28" s="121">
        <v>0</v>
      </c>
      <c r="CF28" s="121">
        <v>653</v>
      </c>
      <c r="CG28" s="121">
        <v>6535</v>
      </c>
      <c r="CH28" s="121">
        <f t="shared" si="25"/>
        <v>126439</v>
      </c>
      <c r="CI28" s="121">
        <f t="shared" si="33"/>
        <v>17489</v>
      </c>
      <c r="CJ28" s="121">
        <f t="shared" si="34"/>
        <v>10588</v>
      </c>
      <c r="CK28" s="121">
        <f t="shared" si="35"/>
        <v>0</v>
      </c>
      <c r="CL28" s="121">
        <f t="shared" si="36"/>
        <v>10588</v>
      </c>
      <c r="CM28" s="121">
        <f t="shared" si="37"/>
        <v>0</v>
      </c>
      <c r="CN28" s="121">
        <f t="shared" si="38"/>
        <v>0</v>
      </c>
      <c r="CO28" s="121">
        <f t="shared" si="39"/>
        <v>6901</v>
      </c>
      <c r="CP28" s="121">
        <f t="shared" si="40"/>
        <v>0</v>
      </c>
      <c r="CQ28" s="121">
        <f t="shared" si="41"/>
        <v>453745</v>
      </c>
      <c r="CR28" s="121">
        <f t="shared" si="42"/>
        <v>128995</v>
      </c>
      <c r="CS28" s="121">
        <f t="shared" si="43"/>
        <v>89725</v>
      </c>
      <c r="CT28" s="121">
        <f t="shared" si="44"/>
        <v>0</v>
      </c>
      <c r="CU28" s="121">
        <f t="shared" si="45"/>
        <v>39270</v>
      </c>
      <c r="CV28" s="121">
        <f t="shared" si="46"/>
        <v>0</v>
      </c>
      <c r="CW28" s="121">
        <f t="shared" si="47"/>
        <v>3377</v>
      </c>
      <c r="CX28" s="121">
        <f t="shared" si="48"/>
        <v>0</v>
      </c>
      <c r="CY28" s="121">
        <f t="shared" si="49"/>
        <v>0</v>
      </c>
      <c r="CZ28" s="121">
        <f t="shared" si="50"/>
        <v>3377</v>
      </c>
      <c r="DA28" s="121">
        <f t="shared" si="51"/>
        <v>0</v>
      </c>
      <c r="DB28" s="121">
        <f t="shared" si="52"/>
        <v>316023</v>
      </c>
      <c r="DC28" s="121">
        <f t="shared" si="53"/>
        <v>293997</v>
      </c>
      <c r="DD28" s="121">
        <f t="shared" si="54"/>
        <v>0</v>
      </c>
      <c r="DE28" s="121">
        <f t="shared" si="55"/>
        <v>4350</v>
      </c>
      <c r="DF28" s="121">
        <f t="shared" si="56"/>
        <v>17676</v>
      </c>
      <c r="DG28" s="121">
        <f t="shared" si="57"/>
        <v>446595</v>
      </c>
      <c r="DH28" s="121">
        <f t="shared" si="58"/>
        <v>5350</v>
      </c>
      <c r="DI28" s="121">
        <f t="shared" si="59"/>
        <v>36068</v>
      </c>
      <c r="DJ28" s="121">
        <f t="shared" si="60"/>
        <v>507302</v>
      </c>
    </row>
    <row r="29" spans="1:114" s="136" customFormat="1" ht="13.5" customHeight="1" x14ac:dyDescent="0.15">
      <c r="A29" s="119" t="s">
        <v>45</v>
      </c>
      <c r="B29" s="120" t="s">
        <v>407</v>
      </c>
      <c r="C29" s="119" t="s">
        <v>408</v>
      </c>
      <c r="D29" s="121">
        <f t="shared" si="0"/>
        <v>897479</v>
      </c>
      <c r="E29" s="121">
        <f t="shared" si="1"/>
        <v>175801</v>
      </c>
      <c r="F29" s="121">
        <v>0</v>
      </c>
      <c r="G29" s="121">
        <v>0</v>
      </c>
      <c r="H29" s="121">
        <v>0</v>
      </c>
      <c r="I29" s="121">
        <v>175413</v>
      </c>
      <c r="J29" s="122" t="s">
        <v>508</v>
      </c>
      <c r="K29" s="121">
        <v>388</v>
      </c>
      <c r="L29" s="121">
        <v>721678</v>
      </c>
      <c r="M29" s="121">
        <f t="shared" si="2"/>
        <v>141076</v>
      </c>
      <c r="N29" s="121">
        <f t="shared" si="3"/>
        <v>14</v>
      </c>
      <c r="O29" s="121">
        <v>0</v>
      </c>
      <c r="P29" s="121">
        <v>0</v>
      </c>
      <c r="Q29" s="121">
        <v>0</v>
      </c>
      <c r="R29" s="121">
        <v>14</v>
      </c>
      <c r="S29" s="122" t="s">
        <v>508</v>
      </c>
      <c r="T29" s="121">
        <v>0</v>
      </c>
      <c r="U29" s="121">
        <v>141062</v>
      </c>
      <c r="V29" s="121">
        <f t="shared" si="27"/>
        <v>1038555</v>
      </c>
      <c r="W29" s="121">
        <f t="shared" si="28"/>
        <v>175815</v>
      </c>
      <c r="X29" s="121">
        <f t="shared" si="29"/>
        <v>0</v>
      </c>
      <c r="Y29" s="121">
        <f t="shared" si="30"/>
        <v>0</v>
      </c>
      <c r="Z29" s="121">
        <f t="shared" si="31"/>
        <v>0</v>
      </c>
      <c r="AA29" s="121">
        <f t="shared" si="32"/>
        <v>175427</v>
      </c>
      <c r="AB29" s="122" t="str">
        <f t="shared" si="5"/>
        <v>-</v>
      </c>
      <c r="AC29" s="121">
        <f t="shared" si="6"/>
        <v>388</v>
      </c>
      <c r="AD29" s="121">
        <f t="shared" si="7"/>
        <v>862740</v>
      </c>
      <c r="AE29" s="121">
        <f t="shared" si="8"/>
        <v>0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 t="shared" si="11"/>
        <v>393074</v>
      </c>
      <c r="AN29" s="121">
        <f t="shared" si="12"/>
        <v>29665</v>
      </c>
      <c r="AO29" s="121">
        <v>26126</v>
      </c>
      <c r="AP29" s="121">
        <v>0</v>
      </c>
      <c r="AQ29" s="121">
        <v>0</v>
      </c>
      <c r="AR29" s="121">
        <v>3539</v>
      </c>
      <c r="AS29" s="121">
        <f t="shared" si="13"/>
        <v>2401</v>
      </c>
      <c r="AT29" s="121">
        <v>0</v>
      </c>
      <c r="AU29" s="121">
        <v>0</v>
      </c>
      <c r="AV29" s="121">
        <v>2401</v>
      </c>
      <c r="AW29" s="121">
        <v>0</v>
      </c>
      <c r="AX29" s="121">
        <f t="shared" si="14"/>
        <v>361008</v>
      </c>
      <c r="AY29" s="121">
        <v>348378</v>
      </c>
      <c r="AZ29" s="121">
        <v>0</v>
      </c>
      <c r="BA29" s="121">
        <v>0</v>
      </c>
      <c r="BB29" s="121">
        <v>12630</v>
      </c>
      <c r="BC29" s="121">
        <v>476511</v>
      </c>
      <c r="BD29" s="121">
        <v>0</v>
      </c>
      <c r="BE29" s="121">
        <v>27894</v>
      </c>
      <c r="BF29" s="121">
        <f t="shared" si="16"/>
        <v>420968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 t="shared" si="20"/>
        <v>39124</v>
      </c>
      <c r="BP29" s="121">
        <f t="shared" si="21"/>
        <v>34390</v>
      </c>
      <c r="BQ29" s="121">
        <v>34390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4734</v>
      </c>
      <c r="CA29" s="121">
        <v>4734</v>
      </c>
      <c r="CB29" s="121">
        <v>0</v>
      </c>
      <c r="CC29" s="121">
        <v>0</v>
      </c>
      <c r="CD29" s="121">
        <v>0</v>
      </c>
      <c r="CE29" s="121">
        <v>101306</v>
      </c>
      <c r="CF29" s="121">
        <v>0</v>
      </c>
      <c r="CG29" s="121">
        <v>646</v>
      </c>
      <c r="CH29" s="121">
        <f t="shared" si="25"/>
        <v>39770</v>
      </c>
      <c r="CI29" s="121">
        <f t="shared" si="33"/>
        <v>0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0</v>
      </c>
      <c r="CP29" s="121">
        <f t="shared" si="40"/>
        <v>0</v>
      </c>
      <c r="CQ29" s="121">
        <f t="shared" si="41"/>
        <v>432198</v>
      </c>
      <c r="CR29" s="121">
        <f t="shared" si="42"/>
        <v>64055</v>
      </c>
      <c r="CS29" s="121">
        <f t="shared" si="43"/>
        <v>60516</v>
      </c>
      <c r="CT29" s="121">
        <f t="shared" si="44"/>
        <v>0</v>
      </c>
      <c r="CU29" s="121">
        <f t="shared" si="45"/>
        <v>0</v>
      </c>
      <c r="CV29" s="121">
        <f t="shared" si="46"/>
        <v>3539</v>
      </c>
      <c r="CW29" s="121">
        <f t="shared" si="47"/>
        <v>2401</v>
      </c>
      <c r="CX29" s="121">
        <f t="shared" si="48"/>
        <v>0</v>
      </c>
      <c r="CY29" s="121">
        <f t="shared" si="49"/>
        <v>0</v>
      </c>
      <c r="CZ29" s="121">
        <f t="shared" si="50"/>
        <v>2401</v>
      </c>
      <c r="DA29" s="121">
        <f t="shared" si="51"/>
        <v>0</v>
      </c>
      <c r="DB29" s="121">
        <f t="shared" si="52"/>
        <v>365742</v>
      </c>
      <c r="DC29" s="121">
        <f t="shared" si="53"/>
        <v>353112</v>
      </c>
      <c r="DD29" s="121">
        <f t="shared" si="54"/>
        <v>0</v>
      </c>
      <c r="DE29" s="121">
        <f t="shared" si="55"/>
        <v>0</v>
      </c>
      <c r="DF29" s="121">
        <f t="shared" si="56"/>
        <v>12630</v>
      </c>
      <c r="DG29" s="121">
        <f t="shared" si="57"/>
        <v>577817</v>
      </c>
      <c r="DH29" s="121">
        <f t="shared" si="58"/>
        <v>0</v>
      </c>
      <c r="DI29" s="121">
        <f t="shared" si="59"/>
        <v>28540</v>
      </c>
      <c r="DJ29" s="121">
        <f t="shared" si="60"/>
        <v>460738</v>
      </c>
    </row>
    <row r="30" spans="1:114" s="136" customFormat="1" ht="13.5" customHeight="1" x14ac:dyDescent="0.15">
      <c r="A30" s="119" t="s">
        <v>45</v>
      </c>
      <c r="B30" s="120" t="s">
        <v>409</v>
      </c>
      <c r="C30" s="119" t="s">
        <v>410</v>
      </c>
      <c r="D30" s="121">
        <f t="shared" si="0"/>
        <v>519749</v>
      </c>
      <c r="E30" s="121">
        <f t="shared" si="1"/>
        <v>27771</v>
      </c>
      <c r="F30" s="121">
        <v>0</v>
      </c>
      <c r="G30" s="121">
        <v>0</v>
      </c>
      <c r="H30" s="121">
        <v>0</v>
      </c>
      <c r="I30" s="121">
        <v>25638</v>
      </c>
      <c r="J30" s="122" t="s">
        <v>508</v>
      </c>
      <c r="K30" s="121">
        <v>2133</v>
      </c>
      <c r="L30" s="121">
        <v>491978</v>
      </c>
      <c r="M30" s="121">
        <f t="shared" si="2"/>
        <v>76441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508</v>
      </c>
      <c r="T30" s="121">
        <v>0</v>
      </c>
      <c r="U30" s="121">
        <v>76441</v>
      </c>
      <c r="V30" s="121">
        <f t="shared" si="27"/>
        <v>596190</v>
      </c>
      <c r="W30" s="121">
        <f t="shared" si="28"/>
        <v>27771</v>
      </c>
      <c r="X30" s="121">
        <f t="shared" si="29"/>
        <v>0</v>
      </c>
      <c r="Y30" s="121">
        <f t="shared" si="30"/>
        <v>0</v>
      </c>
      <c r="Z30" s="121">
        <f t="shared" si="31"/>
        <v>0</v>
      </c>
      <c r="AA30" s="121">
        <f t="shared" si="32"/>
        <v>25638</v>
      </c>
      <c r="AB30" s="122" t="str">
        <f t="shared" si="5"/>
        <v>-</v>
      </c>
      <c r="AC30" s="121">
        <f t="shared" si="6"/>
        <v>2133</v>
      </c>
      <c r="AD30" s="121">
        <f t="shared" si="7"/>
        <v>568419</v>
      </c>
      <c r="AE30" s="121">
        <f t="shared" si="8"/>
        <v>0</v>
      </c>
      <c r="AF30" s="121">
        <f t="shared" si="9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 t="shared" si="11"/>
        <v>135497</v>
      </c>
      <c r="AN30" s="121">
        <f t="shared" si="12"/>
        <v>16661</v>
      </c>
      <c r="AO30" s="121">
        <v>16661</v>
      </c>
      <c r="AP30" s="121">
        <v>0</v>
      </c>
      <c r="AQ30" s="121">
        <v>0</v>
      </c>
      <c r="AR30" s="121">
        <v>0</v>
      </c>
      <c r="AS30" s="121">
        <f t="shared" si="13"/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 t="shared" si="14"/>
        <v>118096</v>
      </c>
      <c r="AY30" s="121">
        <v>111952</v>
      </c>
      <c r="AZ30" s="121">
        <v>5200</v>
      </c>
      <c r="BA30" s="121">
        <v>0</v>
      </c>
      <c r="BB30" s="121">
        <v>944</v>
      </c>
      <c r="BC30" s="121">
        <v>364311</v>
      </c>
      <c r="BD30" s="121">
        <v>740</v>
      </c>
      <c r="BE30" s="121">
        <v>19941</v>
      </c>
      <c r="BF30" s="121">
        <f t="shared" si="16"/>
        <v>155438</v>
      </c>
      <c r="BG30" s="121">
        <f t="shared" si="17"/>
        <v>0</v>
      </c>
      <c r="BH30" s="121">
        <f t="shared" si="18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0"/>
        <v>0</v>
      </c>
      <c r="BP30" s="121">
        <f t="shared" si="21"/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 t="shared" si="22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23"/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76441</v>
      </c>
      <c r="CF30" s="121">
        <v>0</v>
      </c>
      <c r="CG30" s="121">
        <v>0</v>
      </c>
      <c r="CH30" s="121">
        <f t="shared" si="25"/>
        <v>0</v>
      </c>
      <c r="CI30" s="121">
        <f t="shared" si="33"/>
        <v>0</v>
      </c>
      <c r="CJ30" s="121">
        <f t="shared" si="34"/>
        <v>0</v>
      </c>
      <c r="CK30" s="121">
        <f t="shared" si="35"/>
        <v>0</v>
      </c>
      <c r="CL30" s="121">
        <f t="shared" si="36"/>
        <v>0</v>
      </c>
      <c r="CM30" s="121">
        <f t="shared" si="37"/>
        <v>0</v>
      </c>
      <c r="CN30" s="121">
        <f t="shared" si="38"/>
        <v>0</v>
      </c>
      <c r="CO30" s="121">
        <f t="shared" si="39"/>
        <v>0</v>
      </c>
      <c r="CP30" s="121">
        <f t="shared" si="40"/>
        <v>0</v>
      </c>
      <c r="CQ30" s="121">
        <f t="shared" si="41"/>
        <v>135497</v>
      </c>
      <c r="CR30" s="121">
        <f t="shared" si="42"/>
        <v>16661</v>
      </c>
      <c r="CS30" s="121">
        <f t="shared" si="43"/>
        <v>16661</v>
      </c>
      <c r="CT30" s="121">
        <f t="shared" si="44"/>
        <v>0</v>
      </c>
      <c r="CU30" s="121">
        <f t="shared" si="45"/>
        <v>0</v>
      </c>
      <c r="CV30" s="121">
        <f t="shared" si="46"/>
        <v>0</v>
      </c>
      <c r="CW30" s="121">
        <f t="shared" si="47"/>
        <v>0</v>
      </c>
      <c r="CX30" s="121">
        <f t="shared" si="48"/>
        <v>0</v>
      </c>
      <c r="CY30" s="121">
        <f t="shared" si="49"/>
        <v>0</v>
      </c>
      <c r="CZ30" s="121">
        <f t="shared" si="50"/>
        <v>0</v>
      </c>
      <c r="DA30" s="121">
        <f t="shared" si="51"/>
        <v>0</v>
      </c>
      <c r="DB30" s="121">
        <f t="shared" si="52"/>
        <v>118096</v>
      </c>
      <c r="DC30" s="121">
        <f t="shared" si="53"/>
        <v>111952</v>
      </c>
      <c r="DD30" s="121">
        <f t="shared" si="54"/>
        <v>5200</v>
      </c>
      <c r="DE30" s="121">
        <f t="shared" si="55"/>
        <v>0</v>
      </c>
      <c r="DF30" s="121">
        <f t="shared" si="56"/>
        <v>944</v>
      </c>
      <c r="DG30" s="121">
        <f t="shared" si="57"/>
        <v>440752</v>
      </c>
      <c r="DH30" s="121">
        <f t="shared" si="58"/>
        <v>740</v>
      </c>
      <c r="DI30" s="121">
        <f t="shared" si="59"/>
        <v>19941</v>
      </c>
      <c r="DJ30" s="121">
        <f t="shared" si="60"/>
        <v>155438</v>
      </c>
    </row>
    <row r="31" spans="1:114" s="136" customFormat="1" ht="13.5" customHeight="1" x14ac:dyDescent="0.15">
      <c r="A31" s="119" t="s">
        <v>45</v>
      </c>
      <c r="B31" s="120" t="s">
        <v>411</v>
      </c>
      <c r="C31" s="119" t="s">
        <v>412</v>
      </c>
      <c r="D31" s="121">
        <f t="shared" si="0"/>
        <v>475088</v>
      </c>
      <c r="E31" s="121">
        <f t="shared" si="1"/>
        <v>103574</v>
      </c>
      <c r="F31" s="121">
        <v>0</v>
      </c>
      <c r="G31" s="121">
        <v>0</v>
      </c>
      <c r="H31" s="121">
        <v>0</v>
      </c>
      <c r="I31" s="121">
        <v>103574</v>
      </c>
      <c r="J31" s="122" t="s">
        <v>508</v>
      </c>
      <c r="K31" s="121">
        <v>0</v>
      </c>
      <c r="L31" s="121">
        <v>371514</v>
      </c>
      <c r="M31" s="121">
        <f t="shared" si="2"/>
        <v>210894</v>
      </c>
      <c r="N31" s="121">
        <f t="shared" si="3"/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508</v>
      </c>
      <c r="T31" s="121">
        <v>0</v>
      </c>
      <c r="U31" s="121">
        <v>210894</v>
      </c>
      <c r="V31" s="121">
        <f t="shared" si="27"/>
        <v>685982</v>
      </c>
      <c r="W31" s="121">
        <f t="shared" si="28"/>
        <v>103574</v>
      </c>
      <c r="X31" s="121">
        <f t="shared" si="29"/>
        <v>0</v>
      </c>
      <c r="Y31" s="121">
        <f t="shared" si="30"/>
        <v>0</v>
      </c>
      <c r="Z31" s="121">
        <f t="shared" si="31"/>
        <v>0</v>
      </c>
      <c r="AA31" s="121">
        <f t="shared" si="32"/>
        <v>103574</v>
      </c>
      <c r="AB31" s="122" t="str">
        <f t="shared" si="5"/>
        <v>-</v>
      </c>
      <c r="AC31" s="121">
        <f t="shared" si="6"/>
        <v>0</v>
      </c>
      <c r="AD31" s="121">
        <f t="shared" si="7"/>
        <v>582408</v>
      </c>
      <c r="AE31" s="121">
        <f t="shared" si="8"/>
        <v>0</v>
      </c>
      <c r="AF31" s="121">
        <f t="shared" si="9"/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 t="shared" si="11"/>
        <v>251209</v>
      </c>
      <c r="AN31" s="121">
        <f t="shared" si="12"/>
        <v>10406</v>
      </c>
      <c r="AO31" s="121">
        <v>10406</v>
      </c>
      <c r="AP31" s="121">
        <v>0</v>
      </c>
      <c r="AQ31" s="121">
        <v>0</v>
      </c>
      <c r="AR31" s="121">
        <v>0</v>
      </c>
      <c r="AS31" s="121">
        <f t="shared" si="13"/>
        <v>1662</v>
      </c>
      <c r="AT31" s="121">
        <v>1662</v>
      </c>
      <c r="AU31" s="121">
        <v>0</v>
      </c>
      <c r="AV31" s="121">
        <v>0</v>
      </c>
      <c r="AW31" s="121">
        <v>0</v>
      </c>
      <c r="AX31" s="121">
        <f t="shared" si="14"/>
        <v>239141</v>
      </c>
      <c r="AY31" s="121">
        <v>235553</v>
      </c>
      <c r="AZ31" s="121">
        <v>0</v>
      </c>
      <c r="BA31" s="121">
        <v>0</v>
      </c>
      <c r="BB31" s="121">
        <v>3588</v>
      </c>
      <c r="BC31" s="121">
        <v>223879</v>
      </c>
      <c r="BD31" s="121">
        <v>0</v>
      </c>
      <c r="BE31" s="121">
        <v>0</v>
      </c>
      <c r="BF31" s="121">
        <f t="shared" si="16"/>
        <v>251209</v>
      </c>
      <c r="BG31" s="121">
        <f t="shared" si="17"/>
        <v>87890</v>
      </c>
      <c r="BH31" s="121">
        <f t="shared" si="18"/>
        <v>87890</v>
      </c>
      <c r="BI31" s="121">
        <v>0</v>
      </c>
      <c r="BJ31" s="121">
        <v>87890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123004</v>
      </c>
      <c r="BP31" s="121">
        <f t="shared" si="21"/>
        <v>6938</v>
      </c>
      <c r="BQ31" s="121">
        <v>6938</v>
      </c>
      <c r="BR31" s="121">
        <v>0</v>
      </c>
      <c r="BS31" s="121">
        <v>0</v>
      </c>
      <c r="BT31" s="121">
        <v>0</v>
      </c>
      <c r="BU31" s="121">
        <f t="shared" si="22"/>
        <v>67545</v>
      </c>
      <c r="BV31" s="121">
        <v>67545</v>
      </c>
      <c r="BW31" s="121">
        <v>0</v>
      </c>
      <c r="BX31" s="121">
        <v>0</v>
      </c>
      <c r="BY31" s="121">
        <v>0</v>
      </c>
      <c r="BZ31" s="121">
        <f t="shared" si="23"/>
        <v>48521</v>
      </c>
      <c r="CA31" s="121">
        <v>48521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 t="shared" si="25"/>
        <v>210894</v>
      </c>
      <c r="CI31" s="121">
        <f t="shared" si="33"/>
        <v>87890</v>
      </c>
      <c r="CJ31" s="121">
        <f t="shared" si="34"/>
        <v>87890</v>
      </c>
      <c r="CK31" s="121">
        <f t="shared" si="35"/>
        <v>0</v>
      </c>
      <c r="CL31" s="121">
        <f t="shared" si="36"/>
        <v>87890</v>
      </c>
      <c r="CM31" s="121">
        <f t="shared" si="37"/>
        <v>0</v>
      </c>
      <c r="CN31" s="121">
        <f t="shared" si="38"/>
        <v>0</v>
      </c>
      <c r="CO31" s="121">
        <f t="shared" si="39"/>
        <v>0</v>
      </c>
      <c r="CP31" s="121">
        <f t="shared" si="40"/>
        <v>0</v>
      </c>
      <c r="CQ31" s="121">
        <f t="shared" si="41"/>
        <v>374213</v>
      </c>
      <c r="CR31" s="121">
        <f t="shared" si="42"/>
        <v>17344</v>
      </c>
      <c r="CS31" s="121">
        <f t="shared" si="43"/>
        <v>17344</v>
      </c>
      <c r="CT31" s="121">
        <f t="shared" si="44"/>
        <v>0</v>
      </c>
      <c r="CU31" s="121">
        <f t="shared" si="45"/>
        <v>0</v>
      </c>
      <c r="CV31" s="121">
        <f t="shared" si="46"/>
        <v>0</v>
      </c>
      <c r="CW31" s="121">
        <f t="shared" si="47"/>
        <v>69207</v>
      </c>
      <c r="CX31" s="121">
        <f t="shared" si="48"/>
        <v>69207</v>
      </c>
      <c r="CY31" s="121">
        <f t="shared" si="49"/>
        <v>0</v>
      </c>
      <c r="CZ31" s="121">
        <f t="shared" si="50"/>
        <v>0</v>
      </c>
      <c r="DA31" s="121">
        <f t="shared" si="51"/>
        <v>0</v>
      </c>
      <c r="DB31" s="121">
        <f t="shared" si="52"/>
        <v>287662</v>
      </c>
      <c r="DC31" s="121">
        <f t="shared" si="53"/>
        <v>284074</v>
      </c>
      <c r="DD31" s="121">
        <f t="shared" si="54"/>
        <v>0</v>
      </c>
      <c r="DE31" s="121">
        <f t="shared" si="55"/>
        <v>0</v>
      </c>
      <c r="DF31" s="121">
        <f t="shared" si="56"/>
        <v>3588</v>
      </c>
      <c r="DG31" s="121">
        <f t="shared" si="57"/>
        <v>223879</v>
      </c>
      <c r="DH31" s="121">
        <f t="shared" si="58"/>
        <v>0</v>
      </c>
      <c r="DI31" s="121">
        <f t="shared" si="59"/>
        <v>0</v>
      </c>
      <c r="DJ31" s="121">
        <f t="shared" si="60"/>
        <v>462103</v>
      </c>
    </row>
    <row r="32" spans="1:114" s="136" customFormat="1" ht="13.5" customHeight="1" x14ac:dyDescent="0.15">
      <c r="A32" s="119" t="s">
        <v>45</v>
      </c>
      <c r="B32" s="120" t="s">
        <v>415</v>
      </c>
      <c r="C32" s="119" t="s">
        <v>416</v>
      </c>
      <c r="D32" s="121">
        <f t="shared" si="0"/>
        <v>713860</v>
      </c>
      <c r="E32" s="121">
        <f t="shared" si="1"/>
        <v>114894</v>
      </c>
      <c r="F32" s="121">
        <v>0</v>
      </c>
      <c r="G32" s="121">
        <v>0</v>
      </c>
      <c r="H32" s="121">
        <v>0</v>
      </c>
      <c r="I32" s="121">
        <v>106509</v>
      </c>
      <c r="J32" s="122" t="s">
        <v>508</v>
      </c>
      <c r="K32" s="121">
        <v>8385</v>
      </c>
      <c r="L32" s="121">
        <v>598966</v>
      </c>
      <c r="M32" s="121">
        <f t="shared" si="2"/>
        <v>324051</v>
      </c>
      <c r="N32" s="121">
        <f t="shared" si="3"/>
        <v>134299</v>
      </c>
      <c r="O32" s="121">
        <v>0</v>
      </c>
      <c r="P32" s="121">
        <v>0</v>
      </c>
      <c r="Q32" s="121">
        <v>121500</v>
      </c>
      <c r="R32" s="121">
        <v>8650</v>
      </c>
      <c r="S32" s="122" t="s">
        <v>508</v>
      </c>
      <c r="T32" s="121">
        <v>4149</v>
      </c>
      <c r="U32" s="121">
        <v>189752</v>
      </c>
      <c r="V32" s="121">
        <f t="shared" si="27"/>
        <v>1037911</v>
      </c>
      <c r="W32" s="121">
        <f t="shared" si="28"/>
        <v>249193</v>
      </c>
      <c r="X32" s="121">
        <f t="shared" si="29"/>
        <v>0</v>
      </c>
      <c r="Y32" s="121">
        <f t="shared" si="30"/>
        <v>0</v>
      </c>
      <c r="Z32" s="121">
        <f t="shared" si="31"/>
        <v>121500</v>
      </c>
      <c r="AA32" s="121">
        <f t="shared" si="32"/>
        <v>115159</v>
      </c>
      <c r="AB32" s="122" t="str">
        <f t="shared" si="5"/>
        <v>-</v>
      </c>
      <c r="AC32" s="121">
        <f t="shared" si="6"/>
        <v>12534</v>
      </c>
      <c r="AD32" s="121">
        <f t="shared" si="7"/>
        <v>788718</v>
      </c>
      <c r="AE32" s="121">
        <f t="shared" si="8"/>
        <v>0</v>
      </c>
      <c r="AF32" s="121">
        <f t="shared" si="9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 t="shared" si="11"/>
        <v>304327</v>
      </c>
      <c r="AN32" s="121">
        <f t="shared" si="12"/>
        <v>36010</v>
      </c>
      <c r="AO32" s="121">
        <v>14067</v>
      </c>
      <c r="AP32" s="121">
        <v>21943</v>
      </c>
      <c r="AQ32" s="121">
        <v>0</v>
      </c>
      <c r="AR32" s="121">
        <v>0</v>
      </c>
      <c r="AS32" s="121">
        <f t="shared" si="13"/>
        <v>22577</v>
      </c>
      <c r="AT32" s="121">
        <v>22577</v>
      </c>
      <c r="AU32" s="121">
        <v>0</v>
      </c>
      <c r="AV32" s="121">
        <v>0</v>
      </c>
      <c r="AW32" s="121">
        <v>0</v>
      </c>
      <c r="AX32" s="121">
        <f t="shared" si="14"/>
        <v>245740</v>
      </c>
      <c r="AY32" s="121">
        <v>243106</v>
      </c>
      <c r="AZ32" s="121">
        <v>0</v>
      </c>
      <c r="BA32" s="121">
        <v>0</v>
      </c>
      <c r="BB32" s="121">
        <v>2634</v>
      </c>
      <c r="BC32" s="121">
        <v>409533</v>
      </c>
      <c r="BD32" s="121">
        <v>0</v>
      </c>
      <c r="BE32" s="121">
        <v>0</v>
      </c>
      <c r="BF32" s="121">
        <f t="shared" si="16"/>
        <v>304327</v>
      </c>
      <c r="BG32" s="121">
        <f t="shared" si="17"/>
        <v>125791</v>
      </c>
      <c r="BH32" s="121">
        <f t="shared" si="18"/>
        <v>118800</v>
      </c>
      <c r="BI32" s="121">
        <v>0</v>
      </c>
      <c r="BJ32" s="121">
        <v>118800</v>
      </c>
      <c r="BK32" s="121">
        <v>0</v>
      </c>
      <c r="BL32" s="121">
        <v>0</v>
      </c>
      <c r="BM32" s="121">
        <v>6991</v>
      </c>
      <c r="BN32" s="121">
        <v>0</v>
      </c>
      <c r="BO32" s="121">
        <f t="shared" si="20"/>
        <v>23133</v>
      </c>
      <c r="BP32" s="121">
        <f t="shared" si="21"/>
        <v>10880</v>
      </c>
      <c r="BQ32" s="121">
        <v>10880</v>
      </c>
      <c r="BR32" s="121">
        <v>0</v>
      </c>
      <c r="BS32" s="121">
        <v>0</v>
      </c>
      <c r="BT32" s="121">
        <v>0</v>
      </c>
      <c r="BU32" s="121">
        <f t="shared" si="22"/>
        <v>6116</v>
      </c>
      <c r="BV32" s="121">
        <v>929</v>
      </c>
      <c r="BW32" s="121">
        <v>5187</v>
      </c>
      <c r="BX32" s="121">
        <v>0</v>
      </c>
      <c r="BY32" s="121">
        <v>0</v>
      </c>
      <c r="BZ32" s="121">
        <f t="shared" si="23"/>
        <v>6137</v>
      </c>
      <c r="CA32" s="121">
        <v>0</v>
      </c>
      <c r="CB32" s="121">
        <v>6137</v>
      </c>
      <c r="CC32" s="121">
        <v>0</v>
      </c>
      <c r="CD32" s="121">
        <v>0</v>
      </c>
      <c r="CE32" s="121">
        <v>175127</v>
      </c>
      <c r="CF32" s="121">
        <v>0</v>
      </c>
      <c r="CG32" s="121">
        <v>0</v>
      </c>
      <c r="CH32" s="121">
        <f t="shared" si="25"/>
        <v>148924</v>
      </c>
      <c r="CI32" s="121">
        <f t="shared" si="33"/>
        <v>125791</v>
      </c>
      <c r="CJ32" s="121">
        <f t="shared" si="34"/>
        <v>118800</v>
      </c>
      <c r="CK32" s="121">
        <f t="shared" si="35"/>
        <v>0</v>
      </c>
      <c r="CL32" s="121">
        <f t="shared" si="36"/>
        <v>118800</v>
      </c>
      <c r="CM32" s="121">
        <f t="shared" si="37"/>
        <v>0</v>
      </c>
      <c r="CN32" s="121">
        <f t="shared" si="38"/>
        <v>0</v>
      </c>
      <c r="CO32" s="121">
        <f t="shared" si="39"/>
        <v>6991</v>
      </c>
      <c r="CP32" s="121">
        <f t="shared" si="40"/>
        <v>0</v>
      </c>
      <c r="CQ32" s="121">
        <f t="shared" si="41"/>
        <v>327460</v>
      </c>
      <c r="CR32" s="121">
        <f t="shared" si="42"/>
        <v>46890</v>
      </c>
      <c r="CS32" s="121">
        <f t="shared" si="43"/>
        <v>24947</v>
      </c>
      <c r="CT32" s="121">
        <f t="shared" si="44"/>
        <v>21943</v>
      </c>
      <c r="CU32" s="121">
        <f t="shared" si="45"/>
        <v>0</v>
      </c>
      <c r="CV32" s="121">
        <f t="shared" si="46"/>
        <v>0</v>
      </c>
      <c r="CW32" s="121">
        <f t="shared" si="47"/>
        <v>28693</v>
      </c>
      <c r="CX32" s="121">
        <f t="shared" si="48"/>
        <v>23506</v>
      </c>
      <c r="CY32" s="121">
        <f t="shared" si="49"/>
        <v>5187</v>
      </c>
      <c r="CZ32" s="121">
        <f t="shared" si="50"/>
        <v>0</v>
      </c>
      <c r="DA32" s="121">
        <f t="shared" si="51"/>
        <v>0</v>
      </c>
      <c r="DB32" s="121">
        <f t="shared" si="52"/>
        <v>251877</v>
      </c>
      <c r="DC32" s="121">
        <f t="shared" si="53"/>
        <v>243106</v>
      </c>
      <c r="DD32" s="121">
        <f t="shared" si="54"/>
        <v>6137</v>
      </c>
      <c r="DE32" s="121">
        <f t="shared" si="55"/>
        <v>0</v>
      </c>
      <c r="DF32" s="121">
        <f t="shared" si="56"/>
        <v>2634</v>
      </c>
      <c r="DG32" s="121">
        <f t="shared" si="57"/>
        <v>584660</v>
      </c>
      <c r="DH32" s="121">
        <f t="shared" si="58"/>
        <v>0</v>
      </c>
      <c r="DI32" s="121">
        <f t="shared" si="59"/>
        <v>0</v>
      </c>
      <c r="DJ32" s="121">
        <f t="shared" si="60"/>
        <v>453251</v>
      </c>
    </row>
    <row r="33" spans="1:114" s="136" customFormat="1" ht="13.5" customHeight="1" x14ac:dyDescent="0.15">
      <c r="A33" s="119" t="s">
        <v>45</v>
      </c>
      <c r="B33" s="120" t="s">
        <v>417</v>
      </c>
      <c r="C33" s="119" t="s">
        <v>418</v>
      </c>
      <c r="D33" s="121">
        <f t="shared" si="0"/>
        <v>894223</v>
      </c>
      <c r="E33" s="121">
        <f t="shared" si="1"/>
        <v>162339</v>
      </c>
      <c r="F33" s="121">
        <v>0</v>
      </c>
      <c r="G33" s="121">
        <v>0</v>
      </c>
      <c r="H33" s="121">
        <v>0</v>
      </c>
      <c r="I33" s="121">
        <v>160530</v>
      </c>
      <c r="J33" s="122" t="s">
        <v>508</v>
      </c>
      <c r="K33" s="121">
        <v>1809</v>
      </c>
      <c r="L33" s="121">
        <v>731884</v>
      </c>
      <c r="M33" s="121">
        <f t="shared" si="2"/>
        <v>357535</v>
      </c>
      <c r="N33" s="121">
        <f t="shared" si="3"/>
        <v>8195</v>
      </c>
      <c r="O33" s="121">
        <v>0</v>
      </c>
      <c r="P33" s="121">
        <v>7571</v>
      </c>
      <c r="Q33" s="121">
        <v>0</v>
      </c>
      <c r="R33" s="121">
        <v>53</v>
      </c>
      <c r="S33" s="122" t="s">
        <v>508</v>
      </c>
      <c r="T33" s="121">
        <v>571</v>
      </c>
      <c r="U33" s="121">
        <v>349340</v>
      </c>
      <c r="V33" s="121">
        <f t="shared" si="27"/>
        <v>1251758</v>
      </c>
      <c r="W33" s="121">
        <f t="shared" si="28"/>
        <v>170534</v>
      </c>
      <c r="X33" s="121">
        <f t="shared" si="29"/>
        <v>0</v>
      </c>
      <c r="Y33" s="121">
        <f t="shared" si="30"/>
        <v>7571</v>
      </c>
      <c r="Z33" s="121">
        <f t="shared" si="31"/>
        <v>0</v>
      </c>
      <c r="AA33" s="121">
        <f t="shared" si="32"/>
        <v>160583</v>
      </c>
      <c r="AB33" s="122" t="str">
        <f t="shared" si="5"/>
        <v>-</v>
      </c>
      <c r="AC33" s="121">
        <f t="shared" si="6"/>
        <v>2380</v>
      </c>
      <c r="AD33" s="121">
        <f t="shared" si="7"/>
        <v>1081224</v>
      </c>
      <c r="AE33" s="121">
        <f t="shared" si="8"/>
        <v>0</v>
      </c>
      <c r="AF33" s="121">
        <f t="shared" si="9"/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413717</v>
      </c>
      <c r="AM33" s="121">
        <f t="shared" si="11"/>
        <v>245286</v>
      </c>
      <c r="AN33" s="121">
        <f t="shared" si="12"/>
        <v>97118</v>
      </c>
      <c r="AO33" s="121">
        <v>37049</v>
      </c>
      <c r="AP33" s="121">
        <v>60069</v>
      </c>
      <c r="AQ33" s="121">
        <v>0</v>
      </c>
      <c r="AR33" s="121">
        <v>0</v>
      </c>
      <c r="AS33" s="121">
        <f t="shared" si="13"/>
        <v>39</v>
      </c>
      <c r="AT33" s="121">
        <v>0</v>
      </c>
      <c r="AU33" s="121">
        <v>39</v>
      </c>
      <c r="AV33" s="121">
        <v>0</v>
      </c>
      <c r="AW33" s="121">
        <v>7900</v>
      </c>
      <c r="AX33" s="121">
        <f t="shared" si="14"/>
        <v>140229</v>
      </c>
      <c r="AY33" s="121">
        <v>130231</v>
      </c>
      <c r="AZ33" s="121">
        <v>1967</v>
      </c>
      <c r="BA33" s="121">
        <v>0</v>
      </c>
      <c r="BB33" s="121">
        <v>8031</v>
      </c>
      <c r="BC33" s="121">
        <v>195118</v>
      </c>
      <c r="BD33" s="121">
        <v>0</v>
      </c>
      <c r="BE33" s="121">
        <v>40102</v>
      </c>
      <c r="BF33" s="121">
        <f t="shared" si="16"/>
        <v>285388</v>
      </c>
      <c r="BG33" s="121">
        <f t="shared" si="17"/>
        <v>7152</v>
      </c>
      <c r="BH33" s="121">
        <f t="shared" si="18"/>
        <v>7152</v>
      </c>
      <c r="BI33" s="121">
        <v>0</v>
      </c>
      <c r="BJ33" s="121">
        <v>0</v>
      </c>
      <c r="BK33" s="121">
        <v>0</v>
      </c>
      <c r="BL33" s="121">
        <v>7152</v>
      </c>
      <c r="BM33" s="121">
        <v>0</v>
      </c>
      <c r="BN33" s="121">
        <v>0</v>
      </c>
      <c r="BO33" s="121">
        <f t="shared" si="20"/>
        <v>289053</v>
      </c>
      <c r="BP33" s="121">
        <f t="shared" si="21"/>
        <v>18848</v>
      </c>
      <c r="BQ33" s="121">
        <v>18848</v>
      </c>
      <c r="BR33" s="121">
        <v>0</v>
      </c>
      <c r="BS33" s="121">
        <v>0</v>
      </c>
      <c r="BT33" s="121">
        <v>0</v>
      </c>
      <c r="BU33" s="121">
        <f t="shared" si="22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3"/>
        <v>270205</v>
      </c>
      <c r="CA33" s="121">
        <v>1425</v>
      </c>
      <c r="CB33" s="121">
        <v>191353</v>
      </c>
      <c r="CC33" s="121">
        <v>0</v>
      </c>
      <c r="CD33" s="121">
        <v>77427</v>
      </c>
      <c r="CE33" s="121">
        <v>0</v>
      </c>
      <c r="CF33" s="121">
        <v>0</v>
      </c>
      <c r="CG33" s="121">
        <v>61330</v>
      </c>
      <c r="CH33" s="121">
        <f t="shared" si="25"/>
        <v>357535</v>
      </c>
      <c r="CI33" s="121">
        <f t="shared" si="33"/>
        <v>7152</v>
      </c>
      <c r="CJ33" s="121">
        <f t="shared" si="34"/>
        <v>7152</v>
      </c>
      <c r="CK33" s="121">
        <f t="shared" si="35"/>
        <v>0</v>
      </c>
      <c r="CL33" s="121">
        <f t="shared" si="36"/>
        <v>0</v>
      </c>
      <c r="CM33" s="121">
        <f t="shared" si="37"/>
        <v>0</v>
      </c>
      <c r="CN33" s="121">
        <f t="shared" si="38"/>
        <v>7152</v>
      </c>
      <c r="CO33" s="121">
        <f t="shared" si="39"/>
        <v>0</v>
      </c>
      <c r="CP33" s="121">
        <f t="shared" si="40"/>
        <v>413717</v>
      </c>
      <c r="CQ33" s="121">
        <f t="shared" si="41"/>
        <v>534339</v>
      </c>
      <c r="CR33" s="121">
        <f t="shared" si="42"/>
        <v>115966</v>
      </c>
      <c r="CS33" s="121">
        <f t="shared" si="43"/>
        <v>55897</v>
      </c>
      <c r="CT33" s="121">
        <f t="shared" si="44"/>
        <v>60069</v>
      </c>
      <c r="CU33" s="121">
        <f t="shared" si="45"/>
        <v>0</v>
      </c>
      <c r="CV33" s="121">
        <f t="shared" si="46"/>
        <v>0</v>
      </c>
      <c r="CW33" s="121">
        <f t="shared" si="47"/>
        <v>39</v>
      </c>
      <c r="CX33" s="121">
        <f t="shared" si="48"/>
        <v>0</v>
      </c>
      <c r="CY33" s="121">
        <f t="shared" si="49"/>
        <v>39</v>
      </c>
      <c r="CZ33" s="121">
        <f t="shared" si="50"/>
        <v>0</v>
      </c>
      <c r="DA33" s="121">
        <f t="shared" si="51"/>
        <v>7900</v>
      </c>
      <c r="DB33" s="121">
        <f t="shared" si="52"/>
        <v>410434</v>
      </c>
      <c r="DC33" s="121">
        <f t="shared" si="53"/>
        <v>131656</v>
      </c>
      <c r="DD33" s="121">
        <f t="shared" si="54"/>
        <v>193320</v>
      </c>
      <c r="DE33" s="121">
        <f t="shared" si="55"/>
        <v>0</v>
      </c>
      <c r="DF33" s="121">
        <f t="shared" si="56"/>
        <v>85458</v>
      </c>
      <c r="DG33" s="121">
        <f t="shared" si="57"/>
        <v>195118</v>
      </c>
      <c r="DH33" s="121">
        <f t="shared" si="58"/>
        <v>0</v>
      </c>
      <c r="DI33" s="121">
        <f t="shared" si="59"/>
        <v>101432</v>
      </c>
      <c r="DJ33" s="121">
        <f t="shared" si="60"/>
        <v>642923</v>
      </c>
    </row>
    <row r="34" spans="1:114" s="136" customFormat="1" ht="13.5" customHeight="1" x14ac:dyDescent="0.15">
      <c r="A34" s="119" t="s">
        <v>45</v>
      </c>
      <c r="B34" s="120" t="s">
        <v>419</v>
      </c>
      <c r="C34" s="119" t="s">
        <v>420</v>
      </c>
      <c r="D34" s="121">
        <f t="shared" si="0"/>
        <v>660724</v>
      </c>
      <c r="E34" s="121">
        <f t="shared" si="1"/>
        <v>66870</v>
      </c>
      <c r="F34" s="121">
        <v>0</v>
      </c>
      <c r="G34" s="121">
        <v>0</v>
      </c>
      <c r="H34" s="121">
        <v>0</v>
      </c>
      <c r="I34" s="121">
        <v>62239</v>
      </c>
      <c r="J34" s="122" t="s">
        <v>508</v>
      </c>
      <c r="K34" s="121">
        <v>4631</v>
      </c>
      <c r="L34" s="121">
        <v>593854</v>
      </c>
      <c r="M34" s="121">
        <f t="shared" si="2"/>
        <v>16451</v>
      </c>
      <c r="N34" s="121">
        <f t="shared" si="3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508</v>
      </c>
      <c r="T34" s="121">
        <v>0</v>
      </c>
      <c r="U34" s="121">
        <v>16451</v>
      </c>
      <c r="V34" s="121">
        <f t="shared" si="27"/>
        <v>677175</v>
      </c>
      <c r="W34" s="121">
        <f t="shared" si="28"/>
        <v>66870</v>
      </c>
      <c r="X34" s="121">
        <f t="shared" si="29"/>
        <v>0</v>
      </c>
      <c r="Y34" s="121">
        <f t="shared" si="30"/>
        <v>0</v>
      </c>
      <c r="Z34" s="121">
        <f t="shared" si="31"/>
        <v>0</v>
      </c>
      <c r="AA34" s="121">
        <f t="shared" si="32"/>
        <v>62239</v>
      </c>
      <c r="AB34" s="122" t="str">
        <f t="shared" si="5"/>
        <v>-</v>
      </c>
      <c r="AC34" s="121">
        <f t="shared" si="6"/>
        <v>4631</v>
      </c>
      <c r="AD34" s="121">
        <f t="shared" si="7"/>
        <v>610305</v>
      </c>
      <c r="AE34" s="121">
        <f t="shared" si="8"/>
        <v>291277</v>
      </c>
      <c r="AF34" s="121">
        <f t="shared" si="9"/>
        <v>291277</v>
      </c>
      <c r="AG34" s="121">
        <v>0</v>
      </c>
      <c r="AH34" s="121">
        <v>196965</v>
      </c>
      <c r="AI34" s="121">
        <v>94312</v>
      </c>
      <c r="AJ34" s="121">
        <v>0</v>
      </c>
      <c r="AK34" s="121">
        <v>0</v>
      </c>
      <c r="AL34" s="121">
        <v>0</v>
      </c>
      <c r="AM34" s="121">
        <f t="shared" si="11"/>
        <v>369447</v>
      </c>
      <c r="AN34" s="121">
        <f t="shared" si="12"/>
        <v>15674</v>
      </c>
      <c r="AO34" s="121">
        <v>15674</v>
      </c>
      <c r="AP34" s="121">
        <v>0</v>
      </c>
      <c r="AQ34" s="121">
        <v>0</v>
      </c>
      <c r="AR34" s="121">
        <v>0</v>
      </c>
      <c r="AS34" s="121">
        <f t="shared" si="13"/>
        <v>353773</v>
      </c>
      <c r="AT34" s="121">
        <v>252212</v>
      </c>
      <c r="AU34" s="121">
        <v>98311</v>
      </c>
      <c r="AV34" s="121">
        <v>3250</v>
      </c>
      <c r="AW34" s="121">
        <v>0</v>
      </c>
      <c r="AX34" s="121">
        <f t="shared" si="14"/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f t="shared" si="16"/>
        <v>660724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 t="shared" si="20"/>
        <v>16451</v>
      </c>
      <c r="BP34" s="121">
        <f t="shared" si="21"/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 t="shared" si="22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3"/>
        <v>16451</v>
      </c>
      <c r="CA34" s="121">
        <v>0</v>
      </c>
      <c r="CB34" s="121">
        <v>0</v>
      </c>
      <c r="CC34" s="121">
        <v>0</v>
      </c>
      <c r="CD34" s="121">
        <v>16451</v>
      </c>
      <c r="CE34" s="121">
        <v>0</v>
      </c>
      <c r="CF34" s="121">
        <v>0</v>
      </c>
      <c r="CG34" s="121">
        <v>0</v>
      </c>
      <c r="CH34" s="121">
        <f t="shared" si="25"/>
        <v>16451</v>
      </c>
      <c r="CI34" s="121">
        <f t="shared" si="33"/>
        <v>291277</v>
      </c>
      <c r="CJ34" s="121">
        <f t="shared" si="34"/>
        <v>291277</v>
      </c>
      <c r="CK34" s="121">
        <f t="shared" si="35"/>
        <v>0</v>
      </c>
      <c r="CL34" s="121">
        <f t="shared" si="36"/>
        <v>196965</v>
      </c>
      <c r="CM34" s="121">
        <f t="shared" si="37"/>
        <v>94312</v>
      </c>
      <c r="CN34" s="121">
        <f t="shared" si="38"/>
        <v>0</v>
      </c>
      <c r="CO34" s="121">
        <f t="shared" si="39"/>
        <v>0</v>
      </c>
      <c r="CP34" s="121">
        <f t="shared" si="40"/>
        <v>0</v>
      </c>
      <c r="CQ34" s="121">
        <f t="shared" si="41"/>
        <v>385898</v>
      </c>
      <c r="CR34" s="121">
        <f t="shared" si="42"/>
        <v>15674</v>
      </c>
      <c r="CS34" s="121">
        <f t="shared" si="43"/>
        <v>15674</v>
      </c>
      <c r="CT34" s="121">
        <f t="shared" si="44"/>
        <v>0</v>
      </c>
      <c r="CU34" s="121">
        <f t="shared" si="45"/>
        <v>0</v>
      </c>
      <c r="CV34" s="121">
        <f t="shared" si="46"/>
        <v>0</v>
      </c>
      <c r="CW34" s="121">
        <f t="shared" si="47"/>
        <v>353773</v>
      </c>
      <c r="CX34" s="121">
        <f t="shared" si="48"/>
        <v>252212</v>
      </c>
      <c r="CY34" s="121">
        <f t="shared" si="49"/>
        <v>98311</v>
      </c>
      <c r="CZ34" s="121">
        <f t="shared" si="50"/>
        <v>3250</v>
      </c>
      <c r="DA34" s="121">
        <f t="shared" si="51"/>
        <v>0</v>
      </c>
      <c r="DB34" s="121">
        <f t="shared" si="52"/>
        <v>16451</v>
      </c>
      <c r="DC34" s="121">
        <f t="shared" si="53"/>
        <v>0</v>
      </c>
      <c r="DD34" s="121">
        <f t="shared" si="54"/>
        <v>0</v>
      </c>
      <c r="DE34" s="121">
        <f t="shared" si="55"/>
        <v>0</v>
      </c>
      <c r="DF34" s="121">
        <f t="shared" si="56"/>
        <v>16451</v>
      </c>
      <c r="DG34" s="121">
        <f t="shared" si="57"/>
        <v>0</v>
      </c>
      <c r="DH34" s="121">
        <f t="shared" si="58"/>
        <v>0</v>
      </c>
      <c r="DI34" s="121">
        <f t="shared" si="59"/>
        <v>0</v>
      </c>
      <c r="DJ34" s="121">
        <f t="shared" si="60"/>
        <v>677175</v>
      </c>
    </row>
    <row r="35" spans="1:114" s="136" customFormat="1" ht="13.5" customHeight="1" x14ac:dyDescent="0.15">
      <c r="A35" s="119" t="s">
        <v>45</v>
      </c>
      <c r="B35" s="120" t="s">
        <v>421</v>
      </c>
      <c r="C35" s="119" t="s">
        <v>422</v>
      </c>
      <c r="D35" s="121">
        <f t="shared" si="0"/>
        <v>1470767</v>
      </c>
      <c r="E35" s="121">
        <f t="shared" si="1"/>
        <v>120551</v>
      </c>
      <c r="F35" s="121">
        <v>0</v>
      </c>
      <c r="G35" s="121">
        <v>0</v>
      </c>
      <c r="H35" s="121">
        <v>0</v>
      </c>
      <c r="I35" s="121">
        <v>71788</v>
      </c>
      <c r="J35" s="122" t="s">
        <v>508</v>
      </c>
      <c r="K35" s="121">
        <v>48763</v>
      </c>
      <c r="L35" s="121">
        <v>1350216</v>
      </c>
      <c r="M35" s="121">
        <f t="shared" si="2"/>
        <v>111938</v>
      </c>
      <c r="N35" s="121">
        <f t="shared" si="3"/>
        <v>65</v>
      </c>
      <c r="O35" s="121">
        <v>0</v>
      </c>
      <c r="P35" s="121">
        <v>0</v>
      </c>
      <c r="Q35" s="121">
        <v>0</v>
      </c>
      <c r="R35" s="121">
        <v>65</v>
      </c>
      <c r="S35" s="122" t="s">
        <v>508</v>
      </c>
      <c r="T35" s="121">
        <v>0</v>
      </c>
      <c r="U35" s="121">
        <v>111873</v>
      </c>
      <c r="V35" s="121">
        <f t="shared" si="27"/>
        <v>1582705</v>
      </c>
      <c r="W35" s="121">
        <f t="shared" si="28"/>
        <v>120616</v>
      </c>
      <c r="X35" s="121">
        <f t="shared" si="29"/>
        <v>0</v>
      </c>
      <c r="Y35" s="121">
        <f t="shared" si="30"/>
        <v>0</v>
      </c>
      <c r="Z35" s="121">
        <f t="shared" si="31"/>
        <v>0</v>
      </c>
      <c r="AA35" s="121">
        <f t="shared" si="32"/>
        <v>71853</v>
      </c>
      <c r="AB35" s="122" t="str">
        <f t="shared" si="5"/>
        <v>-</v>
      </c>
      <c r="AC35" s="121">
        <f t="shared" si="6"/>
        <v>48763</v>
      </c>
      <c r="AD35" s="121">
        <f t="shared" si="7"/>
        <v>1462089</v>
      </c>
      <c r="AE35" s="121">
        <f t="shared" si="8"/>
        <v>0</v>
      </c>
      <c r="AF35" s="121">
        <f t="shared" si="9"/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 t="shared" si="11"/>
        <v>1423809</v>
      </c>
      <c r="AN35" s="121">
        <f t="shared" si="12"/>
        <v>59643</v>
      </c>
      <c r="AO35" s="121">
        <v>59643</v>
      </c>
      <c r="AP35" s="121">
        <v>0</v>
      </c>
      <c r="AQ35" s="121">
        <v>0</v>
      </c>
      <c r="AR35" s="121">
        <v>0</v>
      </c>
      <c r="AS35" s="121">
        <f t="shared" si="13"/>
        <v>397516</v>
      </c>
      <c r="AT35" s="121">
        <v>13</v>
      </c>
      <c r="AU35" s="121">
        <v>387996</v>
      </c>
      <c r="AV35" s="121">
        <v>9507</v>
      </c>
      <c r="AW35" s="121">
        <v>0</v>
      </c>
      <c r="AX35" s="121">
        <f t="shared" si="14"/>
        <v>966650</v>
      </c>
      <c r="AY35" s="121">
        <v>502763</v>
      </c>
      <c r="AZ35" s="121">
        <v>426868</v>
      </c>
      <c r="BA35" s="121">
        <v>10315</v>
      </c>
      <c r="BB35" s="121">
        <v>26704</v>
      </c>
      <c r="BC35" s="121">
        <v>0</v>
      </c>
      <c r="BD35" s="121">
        <v>0</v>
      </c>
      <c r="BE35" s="121">
        <v>46958</v>
      </c>
      <c r="BF35" s="121">
        <f t="shared" si="16"/>
        <v>1470767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 t="shared" si="20"/>
        <v>111938</v>
      </c>
      <c r="BP35" s="121">
        <f t="shared" si="21"/>
        <v>27299</v>
      </c>
      <c r="BQ35" s="121">
        <v>27299</v>
      </c>
      <c r="BR35" s="121">
        <v>0</v>
      </c>
      <c r="BS35" s="121">
        <v>0</v>
      </c>
      <c r="BT35" s="121">
        <v>0</v>
      </c>
      <c r="BU35" s="121">
        <f t="shared" si="22"/>
        <v>44082</v>
      </c>
      <c r="BV35" s="121">
        <v>0</v>
      </c>
      <c r="BW35" s="121">
        <v>44082</v>
      </c>
      <c r="BX35" s="121">
        <v>0</v>
      </c>
      <c r="BY35" s="121">
        <v>0</v>
      </c>
      <c r="BZ35" s="121">
        <f t="shared" si="23"/>
        <v>40557</v>
      </c>
      <c r="CA35" s="121">
        <v>0</v>
      </c>
      <c r="CB35" s="121">
        <v>38129</v>
      </c>
      <c r="CC35" s="121">
        <v>0</v>
      </c>
      <c r="CD35" s="121">
        <v>2428</v>
      </c>
      <c r="CE35" s="121">
        <v>0</v>
      </c>
      <c r="CF35" s="121">
        <v>0</v>
      </c>
      <c r="CG35" s="121">
        <v>0</v>
      </c>
      <c r="CH35" s="121">
        <f t="shared" si="25"/>
        <v>111938</v>
      </c>
      <c r="CI35" s="121">
        <f t="shared" si="33"/>
        <v>0</v>
      </c>
      <c r="CJ35" s="121">
        <f t="shared" si="34"/>
        <v>0</v>
      </c>
      <c r="CK35" s="121">
        <f t="shared" si="35"/>
        <v>0</v>
      </c>
      <c r="CL35" s="121">
        <f t="shared" si="36"/>
        <v>0</v>
      </c>
      <c r="CM35" s="121">
        <f t="shared" si="37"/>
        <v>0</v>
      </c>
      <c r="CN35" s="121">
        <f t="shared" si="38"/>
        <v>0</v>
      </c>
      <c r="CO35" s="121">
        <f t="shared" si="39"/>
        <v>0</v>
      </c>
      <c r="CP35" s="121">
        <f t="shared" si="40"/>
        <v>0</v>
      </c>
      <c r="CQ35" s="121">
        <f t="shared" si="41"/>
        <v>1535747</v>
      </c>
      <c r="CR35" s="121">
        <f t="shared" si="42"/>
        <v>86942</v>
      </c>
      <c r="CS35" s="121">
        <f t="shared" si="43"/>
        <v>86942</v>
      </c>
      <c r="CT35" s="121">
        <f t="shared" si="44"/>
        <v>0</v>
      </c>
      <c r="CU35" s="121">
        <f t="shared" si="45"/>
        <v>0</v>
      </c>
      <c r="CV35" s="121">
        <f t="shared" si="46"/>
        <v>0</v>
      </c>
      <c r="CW35" s="121">
        <f t="shared" si="47"/>
        <v>441598</v>
      </c>
      <c r="CX35" s="121">
        <f t="shared" si="48"/>
        <v>13</v>
      </c>
      <c r="CY35" s="121">
        <f t="shared" si="49"/>
        <v>432078</v>
      </c>
      <c r="CZ35" s="121">
        <f t="shared" si="50"/>
        <v>9507</v>
      </c>
      <c r="DA35" s="121">
        <f t="shared" si="51"/>
        <v>0</v>
      </c>
      <c r="DB35" s="121">
        <f t="shared" si="52"/>
        <v>1007207</v>
      </c>
      <c r="DC35" s="121">
        <f t="shared" si="53"/>
        <v>502763</v>
      </c>
      <c r="DD35" s="121">
        <f t="shared" si="54"/>
        <v>464997</v>
      </c>
      <c r="DE35" s="121">
        <f t="shared" si="55"/>
        <v>10315</v>
      </c>
      <c r="DF35" s="121">
        <f t="shared" si="56"/>
        <v>29132</v>
      </c>
      <c r="DG35" s="121">
        <f t="shared" si="57"/>
        <v>0</v>
      </c>
      <c r="DH35" s="121">
        <f t="shared" si="58"/>
        <v>0</v>
      </c>
      <c r="DI35" s="121">
        <f t="shared" si="59"/>
        <v>46958</v>
      </c>
      <c r="DJ35" s="121">
        <f t="shared" si="60"/>
        <v>1582705</v>
      </c>
    </row>
    <row r="36" spans="1:114" s="136" customFormat="1" ht="13.5" customHeight="1" x14ac:dyDescent="0.15">
      <c r="A36" s="119" t="s">
        <v>45</v>
      </c>
      <c r="B36" s="120" t="s">
        <v>423</v>
      </c>
      <c r="C36" s="119" t="s">
        <v>424</v>
      </c>
      <c r="D36" s="121">
        <f t="shared" si="0"/>
        <v>769375</v>
      </c>
      <c r="E36" s="121">
        <f t="shared" si="1"/>
        <v>187297</v>
      </c>
      <c r="F36" s="121">
        <v>0</v>
      </c>
      <c r="G36" s="121">
        <v>0</v>
      </c>
      <c r="H36" s="121">
        <v>0</v>
      </c>
      <c r="I36" s="121">
        <v>140358</v>
      </c>
      <c r="J36" s="122" t="s">
        <v>508</v>
      </c>
      <c r="K36" s="121">
        <v>46939</v>
      </c>
      <c r="L36" s="121">
        <v>582078</v>
      </c>
      <c r="M36" s="121">
        <f t="shared" si="2"/>
        <v>40919</v>
      </c>
      <c r="N36" s="121">
        <f t="shared" si="3"/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508</v>
      </c>
      <c r="T36" s="121">
        <v>0</v>
      </c>
      <c r="U36" s="121">
        <v>40919</v>
      </c>
      <c r="V36" s="121">
        <f t="shared" si="27"/>
        <v>810294</v>
      </c>
      <c r="W36" s="121">
        <f t="shared" si="28"/>
        <v>187297</v>
      </c>
      <c r="X36" s="121">
        <f t="shared" si="29"/>
        <v>0</v>
      </c>
      <c r="Y36" s="121">
        <f t="shared" si="30"/>
        <v>0</v>
      </c>
      <c r="Z36" s="121">
        <f t="shared" si="31"/>
        <v>0</v>
      </c>
      <c r="AA36" s="121">
        <f t="shared" si="32"/>
        <v>140358</v>
      </c>
      <c r="AB36" s="122" t="str">
        <f t="shared" si="5"/>
        <v>-</v>
      </c>
      <c r="AC36" s="121">
        <f t="shared" si="6"/>
        <v>46939</v>
      </c>
      <c r="AD36" s="121">
        <f t="shared" si="7"/>
        <v>622997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493080</v>
      </c>
      <c r="AN36" s="121">
        <f t="shared" si="12"/>
        <v>24965</v>
      </c>
      <c r="AO36" s="121">
        <v>24965</v>
      </c>
      <c r="AP36" s="121">
        <v>0</v>
      </c>
      <c r="AQ36" s="121">
        <v>0</v>
      </c>
      <c r="AR36" s="121">
        <v>0</v>
      </c>
      <c r="AS36" s="121">
        <f t="shared" si="13"/>
        <v>95818</v>
      </c>
      <c r="AT36" s="121">
        <v>0</v>
      </c>
      <c r="AU36" s="121">
        <v>95818</v>
      </c>
      <c r="AV36" s="121">
        <v>0</v>
      </c>
      <c r="AW36" s="121">
        <v>0</v>
      </c>
      <c r="AX36" s="121">
        <f t="shared" si="14"/>
        <v>372297</v>
      </c>
      <c r="AY36" s="121">
        <v>336619</v>
      </c>
      <c r="AZ36" s="121">
        <v>11697</v>
      </c>
      <c r="BA36" s="121">
        <v>9979</v>
      </c>
      <c r="BB36" s="121">
        <v>14002</v>
      </c>
      <c r="BC36" s="121">
        <v>225435</v>
      </c>
      <c r="BD36" s="121">
        <v>0</v>
      </c>
      <c r="BE36" s="121">
        <v>50860</v>
      </c>
      <c r="BF36" s="121">
        <f t="shared" si="16"/>
        <v>543940</v>
      </c>
      <c r="BG36" s="121">
        <f t="shared" si="17"/>
        <v>0</v>
      </c>
      <c r="BH36" s="121">
        <f t="shared" si="18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40919</v>
      </c>
      <c r="BP36" s="121">
        <f t="shared" si="21"/>
        <v>6241</v>
      </c>
      <c r="BQ36" s="121">
        <v>6241</v>
      </c>
      <c r="BR36" s="121">
        <v>0</v>
      </c>
      <c r="BS36" s="121">
        <v>0</v>
      </c>
      <c r="BT36" s="121">
        <v>0</v>
      </c>
      <c r="BU36" s="121">
        <f t="shared" si="22"/>
        <v>8040</v>
      </c>
      <c r="BV36" s="121">
        <v>0</v>
      </c>
      <c r="BW36" s="121">
        <v>8040</v>
      </c>
      <c r="BX36" s="121">
        <v>0</v>
      </c>
      <c r="BY36" s="121">
        <v>0</v>
      </c>
      <c r="BZ36" s="121">
        <f t="shared" si="23"/>
        <v>26638</v>
      </c>
      <c r="CA36" s="121">
        <v>0</v>
      </c>
      <c r="CB36" s="121">
        <v>20109</v>
      </c>
      <c r="CC36" s="121">
        <v>6270</v>
      </c>
      <c r="CD36" s="121">
        <v>259</v>
      </c>
      <c r="CE36" s="121">
        <v>0</v>
      </c>
      <c r="CF36" s="121">
        <v>0</v>
      </c>
      <c r="CG36" s="121">
        <v>0</v>
      </c>
      <c r="CH36" s="121">
        <f t="shared" si="25"/>
        <v>40919</v>
      </c>
      <c r="CI36" s="121">
        <f t="shared" si="33"/>
        <v>0</v>
      </c>
      <c r="CJ36" s="121">
        <f t="shared" si="34"/>
        <v>0</v>
      </c>
      <c r="CK36" s="121">
        <f t="shared" si="35"/>
        <v>0</v>
      </c>
      <c r="CL36" s="121">
        <f t="shared" si="36"/>
        <v>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533999</v>
      </c>
      <c r="CR36" s="121">
        <f t="shared" si="42"/>
        <v>31206</v>
      </c>
      <c r="CS36" s="121">
        <f t="shared" si="43"/>
        <v>31206</v>
      </c>
      <c r="CT36" s="121">
        <f t="shared" si="44"/>
        <v>0</v>
      </c>
      <c r="CU36" s="121">
        <f t="shared" si="45"/>
        <v>0</v>
      </c>
      <c r="CV36" s="121">
        <f t="shared" si="46"/>
        <v>0</v>
      </c>
      <c r="CW36" s="121">
        <f t="shared" si="47"/>
        <v>103858</v>
      </c>
      <c r="CX36" s="121">
        <f t="shared" si="48"/>
        <v>0</v>
      </c>
      <c r="CY36" s="121">
        <f t="shared" si="49"/>
        <v>103858</v>
      </c>
      <c r="CZ36" s="121">
        <f t="shared" si="50"/>
        <v>0</v>
      </c>
      <c r="DA36" s="121">
        <f t="shared" si="51"/>
        <v>0</v>
      </c>
      <c r="DB36" s="121">
        <f t="shared" si="52"/>
        <v>398935</v>
      </c>
      <c r="DC36" s="121">
        <f t="shared" si="53"/>
        <v>336619</v>
      </c>
      <c r="DD36" s="121">
        <f t="shared" si="54"/>
        <v>31806</v>
      </c>
      <c r="DE36" s="121">
        <f t="shared" si="55"/>
        <v>16249</v>
      </c>
      <c r="DF36" s="121">
        <f t="shared" si="56"/>
        <v>14261</v>
      </c>
      <c r="DG36" s="121">
        <f t="shared" si="57"/>
        <v>225435</v>
      </c>
      <c r="DH36" s="121">
        <f t="shared" si="58"/>
        <v>0</v>
      </c>
      <c r="DI36" s="121">
        <f t="shared" si="59"/>
        <v>50860</v>
      </c>
      <c r="DJ36" s="121">
        <f t="shared" si="60"/>
        <v>584859</v>
      </c>
    </row>
    <row r="37" spans="1:114" s="136" customFormat="1" ht="13.5" customHeight="1" x14ac:dyDescent="0.15">
      <c r="A37" s="119" t="s">
        <v>45</v>
      </c>
      <c r="B37" s="120" t="s">
        <v>425</v>
      </c>
      <c r="C37" s="119" t="s">
        <v>426</v>
      </c>
      <c r="D37" s="121">
        <f t="shared" si="0"/>
        <v>768240</v>
      </c>
      <c r="E37" s="121">
        <f t="shared" si="1"/>
        <v>142183</v>
      </c>
      <c r="F37" s="121">
        <v>0</v>
      </c>
      <c r="G37" s="121">
        <v>0</v>
      </c>
      <c r="H37" s="121">
        <v>0</v>
      </c>
      <c r="I37" s="121">
        <v>98316</v>
      </c>
      <c r="J37" s="122" t="s">
        <v>508</v>
      </c>
      <c r="K37" s="121">
        <v>43867</v>
      </c>
      <c r="L37" s="121">
        <v>626057</v>
      </c>
      <c r="M37" s="121">
        <f t="shared" si="2"/>
        <v>83152</v>
      </c>
      <c r="N37" s="121">
        <f t="shared" si="3"/>
        <v>4720</v>
      </c>
      <c r="O37" s="121">
        <v>0</v>
      </c>
      <c r="P37" s="121">
        <v>179</v>
      </c>
      <c r="Q37" s="121">
        <v>0</v>
      </c>
      <c r="R37" s="121">
        <v>0</v>
      </c>
      <c r="S37" s="122" t="s">
        <v>508</v>
      </c>
      <c r="T37" s="121">
        <v>4541</v>
      </c>
      <c r="U37" s="121">
        <v>78432</v>
      </c>
      <c r="V37" s="121">
        <f t="shared" si="27"/>
        <v>851392</v>
      </c>
      <c r="W37" s="121">
        <f t="shared" si="28"/>
        <v>146903</v>
      </c>
      <c r="X37" s="121">
        <f t="shared" si="29"/>
        <v>0</v>
      </c>
      <c r="Y37" s="121">
        <f t="shared" si="30"/>
        <v>179</v>
      </c>
      <c r="Z37" s="121">
        <f t="shared" si="31"/>
        <v>0</v>
      </c>
      <c r="AA37" s="121">
        <f t="shared" si="32"/>
        <v>98316</v>
      </c>
      <c r="AB37" s="122" t="str">
        <f t="shared" si="5"/>
        <v>-</v>
      </c>
      <c r="AC37" s="121">
        <f t="shared" si="6"/>
        <v>48408</v>
      </c>
      <c r="AD37" s="121">
        <f t="shared" si="7"/>
        <v>704489</v>
      </c>
      <c r="AE37" s="121">
        <f t="shared" si="8"/>
        <v>23100</v>
      </c>
      <c r="AF37" s="121">
        <f t="shared" si="9"/>
        <v>23100</v>
      </c>
      <c r="AG37" s="121">
        <v>0</v>
      </c>
      <c r="AH37" s="121">
        <v>0</v>
      </c>
      <c r="AI37" s="121">
        <v>23100</v>
      </c>
      <c r="AJ37" s="121">
        <v>0</v>
      </c>
      <c r="AK37" s="121">
        <v>0</v>
      </c>
      <c r="AL37" s="121">
        <v>0</v>
      </c>
      <c r="AM37" s="121">
        <f t="shared" si="11"/>
        <v>607818</v>
      </c>
      <c r="AN37" s="121">
        <f t="shared" si="12"/>
        <v>60203</v>
      </c>
      <c r="AO37" s="121">
        <v>57264</v>
      </c>
      <c r="AP37" s="121">
        <v>0</v>
      </c>
      <c r="AQ37" s="121">
        <v>0</v>
      </c>
      <c r="AR37" s="121">
        <v>2939</v>
      </c>
      <c r="AS37" s="121">
        <f t="shared" si="13"/>
        <v>9483</v>
      </c>
      <c r="AT37" s="121">
        <v>0</v>
      </c>
      <c r="AU37" s="121">
        <v>0</v>
      </c>
      <c r="AV37" s="121">
        <v>9483</v>
      </c>
      <c r="AW37" s="121">
        <v>0</v>
      </c>
      <c r="AX37" s="121">
        <f t="shared" si="14"/>
        <v>538132</v>
      </c>
      <c r="AY37" s="121">
        <v>324325</v>
      </c>
      <c r="AZ37" s="121">
        <v>187586</v>
      </c>
      <c r="BA37" s="121">
        <v>13312</v>
      </c>
      <c r="BB37" s="121">
        <v>12909</v>
      </c>
      <c r="BC37" s="121">
        <v>74660</v>
      </c>
      <c r="BD37" s="121">
        <v>0</v>
      </c>
      <c r="BE37" s="121">
        <v>62662</v>
      </c>
      <c r="BF37" s="121">
        <f t="shared" si="16"/>
        <v>693580</v>
      </c>
      <c r="BG37" s="121">
        <f t="shared" si="17"/>
        <v>0</v>
      </c>
      <c r="BH37" s="121">
        <f t="shared" si="18"/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 t="shared" si="20"/>
        <v>0</v>
      </c>
      <c r="BP37" s="121">
        <f t="shared" si="21"/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 t="shared" si="22"/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 t="shared" si="23"/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71075</v>
      </c>
      <c r="CF37" s="121">
        <v>0</v>
      </c>
      <c r="CG37" s="121">
        <v>12077</v>
      </c>
      <c r="CH37" s="121">
        <f t="shared" si="25"/>
        <v>12077</v>
      </c>
      <c r="CI37" s="121">
        <f t="shared" si="33"/>
        <v>23100</v>
      </c>
      <c r="CJ37" s="121">
        <f t="shared" si="34"/>
        <v>23100</v>
      </c>
      <c r="CK37" s="121">
        <f t="shared" si="35"/>
        <v>0</v>
      </c>
      <c r="CL37" s="121">
        <f t="shared" si="36"/>
        <v>0</v>
      </c>
      <c r="CM37" s="121">
        <f t="shared" si="37"/>
        <v>23100</v>
      </c>
      <c r="CN37" s="121">
        <f t="shared" si="38"/>
        <v>0</v>
      </c>
      <c r="CO37" s="121">
        <f t="shared" si="39"/>
        <v>0</v>
      </c>
      <c r="CP37" s="121">
        <f t="shared" si="40"/>
        <v>0</v>
      </c>
      <c r="CQ37" s="121">
        <f t="shared" si="41"/>
        <v>607818</v>
      </c>
      <c r="CR37" s="121">
        <f t="shared" si="42"/>
        <v>60203</v>
      </c>
      <c r="CS37" s="121">
        <f t="shared" si="43"/>
        <v>57264</v>
      </c>
      <c r="CT37" s="121">
        <f t="shared" si="44"/>
        <v>0</v>
      </c>
      <c r="CU37" s="121">
        <f t="shared" si="45"/>
        <v>0</v>
      </c>
      <c r="CV37" s="121">
        <f t="shared" si="46"/>
        <v>2939</v>
      </c>
      <c r="CW37" s="121">
        <f t="shared" si="47"/>
        <v>9483</v>
      </c>
      <c r="CX37" s="121">
        <f t="shared" si="48"/>
        <v>0</v>
      </c>
      <c r="CY37" s="121">
        <f t="shared" si="49"/>
        <v>0</v>
      </c>
      <c r="CZ37" s="121">
        <f t="shared" si="50"/>
        <v>9483</v>
      </c>
      <c r="DA37" s="121">
        <f t="shared" si="51"/>
        <v>0</v>
      </c>
      <c r="DB37" s="121">
        <f t="shared" si="52"/>
        <v>538132</v>
      </c>
      <c r="DC37" s="121">
        <f t="shared" si="53"/>
        <v>324325</v>
      </c>
      <c r="DD37" s="121">
        <f t="shared" si="54"/>
        <v>187586</v>
      </c>
      <c r="DE37" s="121">
        <f t="shared" si="55"/>
        <v>13312</v>
      </c>
      <c r="DF37" s="121">
        <f t="shared" si="56"/>
        <v>12909</v>
      </c>
      <c r="DG37" s="121">
        <f t="shared" si="57"/>
        <v>145735</v>
      </c>
      <c r="DH37" s="121">
        <f t="shared" si="58"/>
        <v>0</v>
      </c>
      <c r="DI37" s="121">
        <f t="shared" si="59"/>
        <v>74739</v>
      </c>
      <c r="DJ37" s="121">
        <f t="shared" si="60"/>
        <v>705657</v>
      </c>
    </row>
    <row r="38" spans="1:114" s="136" customFormat="1" ht="13.5" customHeight="1" x14ac:dyDescent="0.15">
      <c r="A38" s="119" t="s">
        <v>45</v>
      </c>
      <c r="B38" s="120" t="s">
        <v>429</v>
      </c>
      <c r="C38" s="119" t="s">
        <v>430</v>
      </c>
      <c r="D38" s="121">
        <f t="shared" si="0"/>
        <v>421640</v>
      </c>
      <c r="E38" s="121">
        <f t="shared" si="1"/>
        <v>58636</v>
      </c>
      <c r="F38" s="121">
        <v>0</v>
      </c>
      <c r="G38" s="121">
        <v>0</v>
      </c>
      <c r="H38" s="121">
        <v>0</v>
      </c>
      <c r="I38" s="121">
        <v>58636</v>
      </c>
      <c r="J38" s="122" t="s">
        <v>508</v>
      </c>
      <c r="K38" s="121">
        <v>0</v>
      </c>
      <c r="L38" s="121">
        <v>363004</v>
      </c>
      <c r="M38" s="121">
        <f t="shared" si="2"/>
        <v>26725</v>
      </c>
      <c r="N38" s="121">
        <f t="shared" si="3"/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508</v>
      </c>
      <c r="T38" s="121">
        <v>0</v>
      </c>
      <c r="U38" s="121">
        <v>26725</v>
      </c>
      <c r="V38" s="121">
        <f t="shared" si="27"/>
        <v>448365</v>
      </c>
      <c r="W38" s="121">
        <f t="shared" si="28"/>
        <v>58636</v>
      </c>
      <c r="X38" s="121">
        <f t="shared" si="29"/>
        <v>0</v>
      </c>
      <c r="Y38" s="121">
        <f t="shared" si="30"/>
        <v>0</v>
      </c>
      <c r="Z38" s="121">
        <f t="shared" si="31"/>
        <v>0</v>
      </c>
      <c r="AA38" s="121">
        <f t="shared" si="32"/>
        <v>58636</v>
      </c>
      <c r="AB38" s="122" t="str">
        <f t="shared" si="5"/>
        <v>-</v>
      </c>
      <c r="AC38" s="121">
        <f t="shared" si="6"/>
        <v>0</v>
      </c>
      <c r="AD38" s="121">
        <f t="shared" si="7"/>
        <v>389729</v>
      </c>
      <c r="AE38" s="121">
        <f t="shared" si="8"/>
        <v>0</v>
      </c>
      <c r="AF38" s="121">
        <f t="shared" si="9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 t="shared" si="11"/>
        <v>193562</v>
      </c>
      <c r="AN38" s="121">
        <f t="shared" si="12"/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 t="shared" si="13"/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 t="shared" si="14"/>
        <v>193562</v>
      </c>
      <c r="AY38" s="121">
        <v>193562</v>
      </c>
      <c r="AZ38" s="121">
        <v>0</v>
      </c>
      <c r="BA38" s="121">
        <v>0</v>
      </c>
      <c r="BB38" s="121">
        <v>0</v>
      </c>
      <c r="BC38" s="121">
        <v>228078</v>
      </c>
      <c r="BD38" s="121">
        <v>0</v>
      </c>
      <c r="BE38" s="121">
        <v>0</v>
      </c>
      <c r="BF38" s="121">
        <f t="shared" si="16"/>
        <v>193562</v>
      </c>
      <c r="BG38" s="121">
        <f t="shared" si="17"/>
        <v>0</v>
      </c>
      <c r="BH38" s="121">
        <f t="shared" si="18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 t="shared" si="20"/>
        <v>0</v>
      </c>
      <c r="BP38" s="121">
        <f t="shared" si="21"/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 t="shared" si="22"/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 t="shared" si="23"/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26725</v>
      </c>
      <c r="CF38" s="121">
        <v>0</v>
      </c>
      <c r="CG38" s="121">
        <v>0</v>
      </c>
      <c r="CH38" s="121">
        <f t="shared" si="25"/>
        <v>0</v>
      </c>
      <c r="CI38" s="121">
        <f t="shared" si="33"/>
        <v>0</v>
      </c>
      <c r="CJ38" s="121">
        <f t="shared" si="34"/>
        <v>0</v>
      </c>
      <c r="CK38" s="121">
        <f t="shared" si="35"/>
        <v>0</v>
      </c>
      <c r="CL38" s="121">
        <f t="shared" si="36"/>
        <v>0</v>
      </c>
      <c r="CM38" s="121">
        <f t="shared" si="37"/>
        <v>0</v>
      </c>
      <c r="CN38" s="121">
        <f t="shared" si="38"/>
        <v>0</v>
      </c>
      <c r="CO38" s="121">
        <f t="shared" si="39"/>
        <v>0</v>
      </c>
      <c r="CP38" s="121">
        <f t="shared" si="40"/>
        <v>0</v>
      </c>
      <c r="CQ38" s="121">
        <f t="shared" si="41"/>
        <v>193562</v>
      </c>
      <c r="CR38" s="121">
        <f t="shared" si="42"/>
        <v>0</v>
      </c>
      <c r="CS38" s="121">
        <f t="shared" si="43"/>
        <v>0</v>
      </c>
      <c r="CT38" s="121">
        <f t="shared" si="44"/>
        <v>0</v>
      </c>
      <c r="CU38" s="121">
        <f t="shared" si="45"/>
        <v>0</v>
      </c>
      <c r="CV38" s="121">
        <f t="shared" si="46"/>
        <v>0</v>
      </c>
      <c r="CW38" s="121">
        <f t="shared" si="47"/>
        <v>0</v>
      </c>
      <c r="CX38" s="121">
        <f t="shared" si="48"/>
        <v>0</v>
      </c>
      <c r="CY38" s="121">
        <f t="shared" si="49"/>
        <v>0</v>
      </c>
      <c r="CZ38" s="121">
        <f t="shared" si="50"/>
        <v>0</v>
      </c>
      <c r="DA38" s="121">
        <f t="shared" si="51"/>
        <v>0</v>
      </c>
      <c r="DB38" s="121">
        <f t="shared" si="52"/>
        <v>193562</v>
      </c>
      <c r="DC38" s="121">
        <f t="shared" si="53"/>
        <v>193562</v>
      </c>
      <c r="DD38" s="121">
        <f t="shared" si="54"/>
        <v>0</v>
      </c>
      <c r="DE38" s="121">
        <f t="shared" si="55"/>
        <v>0</v>
      </c>
      <c r="DF38" s="121">
        <f t="shared" si="56"/>
        <v>0</v>
      </c>
      <c r="DG38" s="121">
        <f t="shared" si="57"/>
        <v>254803</v>
      </c>
      <c r="DH38" s="121">
        <f t="shared" si="58"/>
        <v>0</v>
      </c>
      <c r="DI38" s="121">
        <f t="shared" si="59"/>
        <v>0</v>
      </c>
      <c r="DJ38" s="121">
        <f t="shared" si="60"/>
        <v>193562</v>
      </c>
    </row>
    <row r="39" spans="1:114" s="136" customFormat="1" ht="13.5" customHeight="1" x14ac:dyDescent="0.15">
      <c r="A39" s="119" t="s">
        <v>45</v>
      </c>
      <c r="B39" s="120" t="s">
        <v>433</v>
      </c>
      <c r="C39" s="119" t="s">
        <v>434</v>
      </c>
      <c r="D39" s="121">
        <f t="shared" ref="D39:D67" si="61">SUM(E39,+L39)</f>
        <v>863687</v>
      </c>
      <c r="E39" s="121">
        <f t="shared" ref="E39:E67" si="62">SUM(F39:I39,K39)</f>
        <v>159027</v>
      </c>
      <c r="F39" s="121">
        <v>0</v>
      </c>
      <c r="G39" s="121">
        <v>0</v>
      </c>
      <c r="H39" s="121">
        <v>0</v>
      </c>
      <c r="I39" s="121">
        <v>158690</v>
      </c>
      <c r="J39" s="122" t="s">
        <v>508</v>
      </c>
      <c r="K39" s="121">
        <v>337</v>
      </c>
      <c r="L39" s="121">
        <v>704660</v>
      </c>
      <c r="M39" s="121">
        <f t="shared" ref="M39:M67" si="63">SUM(N39,+U39)</f>
        <v>100779</v>
      </c>
      <c r="N39" s="121">
        <f t="shared" ref="N39:N67" si="64">SUM(O39:R39,T39)</f>
        <v>7186</v>
      </c>
      <c r="O39" s="121">
        <v>0</v>
      </c>
      <c r="P39" s="121">
        <v>0</v>
      </c>
      <c r="Q39" s="121">
        <v>0</v>
      </c>
      <c r="R39" s="121">
        <v>0</v>
      </c>
      <c r="S39" s="122" t="s">
        <v>508</v>
      </c>
      <c r="T39" s="121">
        <v>7186</v>
      </c>
      <c r="U39" s="121">
        <v>93593</v>
      </c>
      <c r="V39" s="121">
        <f t="shared" si="27"/>
        <v>964466</v>
      </c>
      <c r="W39" s="121">
        <f t="shared" si="28"/>
        <v>166213</v>
      </c>
      <c r="X39" s="121">
        <f t="shared" si="29"/>
        <v>0</v>
      </c>
      <c r="Y39" s="121">
        <f t="shared" si="30"/>
        <v>0</v>
      </c>
      <c r="Z39" s="121">
        <f t="shared" si="31"/>
        <v>0</v>
      </c>
      <c r="AA39" s="121">
        <f t="shared" si="32"/>
        <v>158690</v>
      </c>
      <c r="AB39" s="122" t="str">
        <f t="shared" ref="AB39:AB67" si="65">IF(+SUM(J39,S39)=0,"-",+SUM(J39,S39))</f>
        <v>-</v>
      </c>
      <c r="AC39" s="121">
        <f t="shared" ref="AC39:AC67" si="66">+SUM(K39,T39)</f>
        <v>7523</v>
      </c>
      <c r="AD39" s="121">
        <f t="shared" ref="AD39:AD67" si="67">+SUM(L39,U39)</f>
        <v>798253</v>
      </c>
      <c r="AE39" s="121">
        <f t="shared" ref="AE39:AE67" si="68">SUM(AF39,+AK39)</f>
        <v>0</v>
      </c>
      <c r="AF39" s="121">
        <f t="shared" ref="AF39:AF67" si="69"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 t="shared" ref="AM39:AM67" si="70">SUM(AN39,AS39,AW39,AX39,BD39)</f>
        <v>770053</v>
      </c>
      <c r="AN39" s="121">
        <f t="shared" ref="AN39:AN67" si="71">SUM(AO39:AR39)</f>
        <v>43395</v>
      </c>
      <c r="AO39" s="121">
        <v>43395</v>
      </c>
      <c r="AP39" s="121">
        <v>0</v>
      </c>
      <c r="AQ39" s="121">
        <v>0</v>
      </c>
      <c r="AR39" s="121">
        <v>0</v>
      </c>
      <c r="AS39" s="121">
        <f t="shared" ref="AS39:AS67" si="72">SUM(AT39:AV39)</f>
        <v>12209</v>
      </c>
      <c r="AT39" s="121">
        <v>11807</v>
      </c>
      <c r="AU39" s="121">
        <v>402</v>
      </c>
      <c r="AV39" s="121">
        <v>0</v>
      </c>
      <c r="AW39" s="121">
        <v>0</v>
      </c>
      <c r="AX39" s="121">
        <f t="shared" ref="AX39:AX67" si="73">SUM(AY39:BB39)</f>
        <v>714449</v>
      </c>
      <c r="AY39" s="121">
        <v>429901</v>
      </c>
      <c r="AZ39" s="121">
        <v>284548</v>
      </c>
      <c r="BA39" s="121">
        <v>0</v>
      </c>
      <c r="BB39" s="121">
        <v>0</v>
      </c>
      <c r="BC39" s="121">
        <v>81691</v>
      </c>
      <c r="BD39" s="121">
        <v>0</v>
      </c>
      <c r="BE39" s="121">
        <v>11943</v>
      </c>
      <c r="BF39" s="121">
        <f t="shared" ref="BF39:BF67" si="74">SUM(AE39,+AM39,+BE39)</f>
        <v>781996</v>
      </c>
      <c r="BG39" s="121">
        <f t="shared" ref="BG39:BG67" si="75">SUM(BH39,+BM39)</f>
        <v>0</v>
      </c>
      <c r="BH39" s="121">
        <f t="shared" ref="BH39:BH67" si="76"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 t="shared" ref="BO39:BO67" si="77">SUM(BP39,BU39,BY39,BZ39,CF39)</f>
        <v>22830</v>
      </c>
      <c r="BP39" s="121">
        <f t="shared" ref="BP39:BP67" si="78">SUM(BQ39:BT39)</f>
        <v>21697</v>
      </c>
      <c r="BQ39" s="121">
        <v>21697</v>
      </c>
      <c r="BR39" s="121">
        <v>0</v>
      </c>
      <c r="BS39" s="121">
        <v>0</v>
      </c>
      <c r="BT39" s="121">
        <v>0</v>
      </c>
      <c r="BU39" s="121">
        <f t="shared" ref="BU39:BU67" si="79"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ref="BZ39:BZ67" si="80">SUM(CA39:CD39)</f>
        <v>1133</v>
      </c>
      <c r="CA39" s="121">
        <v>0</v>
      </c>
      <c r="CB39" s="121">
        <v>1133</v>
      </c>
      <c r="CC39" s="121">
        <v>0</v>
      </c>
      <c r="CD39" s="121">
        <v>0</v>
      </c>
      <c r="CE39" s="121">
        <v>38251</v>
      </c>
      <c r="CF39" s="121">
        <v>0</v>
      </c>
      <c r="CG39" s="121">
        <v>39698</v>
      </c>
      <c r="CH39" s="121">
        <f t="shared" ref="CH39:CH67" si="81">SUM(BG39,+BO39,+CG39)</f>
        <v>62528</v>
      </c>
      <c r="CI39" s="121">
        <f t="shared" si="33"/>
        <v>0</v>
      </c>
      <c r="CJ39" s="121">
        <f t="shared" si="34"/>
        <v>0</v>
      </c>
      <c r="CK39" s="121">
        <f t="shared" si="35"/>
        <v>0</v>
      </c>
      <c r="CL39" s="121">
        <f t="shared" si="36"/>
        <v>0</v>
      </c>
      <c r="CM39" s="121">
        <f t="shared" si="37"/>
        <v>0</v>
      </c>
      <c r="CN39" s="121">
        <f t="shared" si="38"/>
        <v>0</v>
      </c>
      <c r="CO39" s="121">
        <f t="shared" si="39"/>
        <v>0</v>
      </c>
      <c r="CP39" s="121">
        <f t="shared" si="40"/>
        <v>0</v>
      </c>
      <c r="CQ39" s="121">
        <f t="shared" si="41"/>
        <v>792883</v>
      </c>
      <c r="CR39" s="121">
        <f t="shared" si="42"/>
        <v>65092</v>
      </c>
      <c r="CS39" s="121">
        <f t="shared" si="43"/>
        <v>65092</v>
      </c>
      <c r="CT39" s="121">
        <f t="shared" si="44"/>
        <v>0</v>
      </c>
      <c r="CU39" s="121">
        <f t="shared" si="45"/>
        <v>0</v>
      </c>
      <c r="CV39" s="121">
        <f t="shared" si="46"/>
        <v>0</v>
      </c>
      <c r="CW39" s="121">
        <f t="shared" si="47"/>
        <v>12209</v>
      </c>
      <c r="CX39" s="121">
        <f t="shared" si="48"/>
        <v>11807</v>
      </c>
      <c r="CY39" s="121">
        <f t="shared" si="49"/>
        <v>402</v>
      </c>
      <c r="CZ39" s="121">
        <f t="shared" si="50"/>
        <v>0</v>
      </c>
      <c r="DA39" s="121">
        <f t="shared" si="51"/>
        <v>0</v>
      </c>
      <c r="DB39" s="121">
        <f t="shared" si="52"/>
        <v>715582</v>
      </c>
      <c r="DC39" s="121">
        <f t="shared" si="53"/>
        <v>429901</v>
      </c>
      <c r="DD39" s="121">
        <f t="shared" si="54"/>
        <v>285681</v>
      </c>
      <c r="DE39" s="121">
        <f t="shared" si="55"/>
        <v>0</v>
      </c>
      <c r="DF39" s="121">
        <f t="shared" si="56"/>
        <v>0</v>
      </c>
      <c r="DG39" s="121">
        <f t="shared" si="57"/>
        <v>119942</v>
      </c>
      <c r="DH39" s="121">
        <f t="shared" si="58"/>
        <v>0</v>
      </c>
      <c r="DI39" s="121">
        <f t="shared" si="59"/>
        <v>51641</v>
      </c>
      <c r="DJ39" s="121">
        <f t="shared" si="60"/>
        <v>844524</v>
      </c>
    </row>
    <row r="40" spans="1:114" s="136" customFormat="1" ht="13.5" customHeight="1" x14ac:dyDescent="0.15">
      <c r="A40" s="119" t="s">
        <v>45</v>
      </c>
      <c r="B40" s="120" t="s">
        <v>436</v>
      </c>
      <c r="C40" s="119" t="s">
        <v>437</v>
      </c>
      <c r="D40" s="121">
        <f t="shared" si="61"/>
        <v>470775</v>
      </c>
      <c r="E40" s="121">
        <f t="shared" si="62"/>
        <v>55072</v>
      </c>
      <c r="F40" s="121">
        <v>0</v>
      </c>
      <c r="G40" s="121">
        <v>0</v>
      </c>
      <c r="H40" s="121">
        <v>0</v>
      </c>
      <c r="I40" s="121">
        <v>55072</v>
      </c>
      <c r="J40" s="122" t="s">
        <v>508</v>
      </c>
      <c r="K40" s="121">
        <v>0</v>
      </c>
      <c r="L40" s="121">
        <v>415703</v>
      </c>
      <c r="M40" s="121">
        <f t="shared" si="63"/>
        <v>57781</v>
      </c>
      <c r="N40" s="121">
        <f t="shared" si="64"/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508</v>
      </c>
      <c r="T40" s="121">
        <v>0</v>
      </c>
      <c r="U40" s="121">
        <v>57781</v>
      </c>
      <c r="V40" s="121">
        <f t="shared" ref="V40:V67" si="82">+SUM(D40,M40)</f>
        <v>528556</v>
      </c>
      <c r="W40" s="121">
        <f t="shared" ref="W40:W67" si="83">+SUM(E40,N40)</f>
        <v>55072</v>
      </c>
      <c r="X40" s="121">
        <f t="shared" ref="X40:X67" si="84">+SUM(F40,O40)</f>
        <v>0</v>
      </c>
      <c r="Y40" s="121">
        <f t="shared" ref="Y40:Y67" si="85">+SUM(G40,P40)</f>
        <v>0</v>
      </c>
      <c r="Z40" s="121">
        <f t="shared" ref="Z40:Z67" si="86">+SUM(H40,Q40)</f>
        <v>0</v>
      </c>
      <c r="AA40" s="121">
        <f t="shared" ref="AA40:AA67" si="87">+SUM(I40,R40)</f>
        <v>55072</v>
      </c>
      <c r="AB40" s="122" t="str">
        <f t="shared" si="65"/>
        <v>-</v>
      </c>
      <c r="AC40" s="121">
        <f t="shared" si="66"/>
        <v>0</v>
      </c>
      <c r="AD40" s="121">
        <f t="shared" si="67"/>
        <v>473484</v>
      </c>
      <c r="AE40" s="121">
        <f t="shared" si="68"/>
        <v>0</v>
      </c>
      <c r="AF40" s="121">
        <f t="shared" si="69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 t="shared" si="70"/>
        <v>251368</v>
      </c>
      <c r="AN40" s="121">
        <f t="shared" si="71"/>
        <v>25076</v>
      </c>
      <c r="AO40" s="121">
        <v>25076</v>
      </c>
      <c r="AP40" s="121">
        <v>0</v>
      </c>
      <c r="AQ40" s="121">
        <v>0</v>
      </c>
      <c r="AR40" s="121">
        <v>0</v>
      </c>
      <c r="AS40" s="121">
        <f t="shared" si="72"/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 t="shared" si="73"/>
        <v>226292</v>
      </c>
      <c r="AY40" s="121">
        <v>201285</v>
      </c>
      <c r="AZ40" s="121">
        <v>23273</v>
      </c>
      <c r="BA40" s="121">
        <v>0</v>
      </c>
      <c r="BB40" s="121">
        <v>1734</v>
      </c>
      <c r="BC40" s="121">
        <v>219407</v>
      </c>
      <c r="BD40" s="121">
        <v>0</v>
      </c>
      <c r="BE40" s="121">
        <v>0</v>
      </c>
      <c r="BF40" s="121">
        <f t="shared" si="74"/>
        <v>251368</v>
      </c>
      <c r="BG40" s="121">
        <f t="shared" si="75"/>
        <v>0</v>
      </c>
      <c r="BH40" s="121">
        <f t="shared" si="76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77"/>
        <v>2786</v>
      </c>
      <c r="BP40" s="121">
        <f t="shared" si="78"/>
        <v>2786</v>
      </c>
      <c r="BQ40" s="121">
        <v>2786</v>
      </c>
      <c r="BR40" s="121">
        <v>0</v>
      </c>
      <c r="BS40" s="121">
        <v>0</v>
      </c>
      <c r="BT40" s="121">
        <v>0</v>
      </c>
      <c r="BU40" s="121">
        <f t="shared" si="79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80"/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54995</v>
      </c>
      <c r="CF40" s="121">
        <v>0</v>
      </c>
      <c r="CG40" s="121">
        <v>0</v>
      </c>
      <c r="CH40" s="121">
        <f t="shared" si="81"/>
        <v>2786</v>
      </c>
      <c r="CI40" s="121">
        <f t="shared" ref="CI40:CI67" si="88">SUM(AE40,+BG40)</f>
        <v>0</v>
      </c>
      <c r="CJ40" s="121">
        <f t="shared" ref="CJ40:CJ67" si="89">SUM(AF40,+BH40)</f>
        <v>0</v>
      </c>
      <c r="CK40" s="121">
        <f t="shared" ref="CK40:CK67" si="90">SUM(AG40,+BI40)</f>
        <v>0</v>
      </c>
      <c r="CL40" s="121">
        <f t="shared" ref="CL40:CL67" si="91">SUM(AH40,+BJ40)</f>
        <v>0</v>
      </c>
      <c r="CM40" s="121">
        <f t="shared" ref="CM40:CM67" si="92">SUM(AI40,+BK40)</f>
        <v>0</v>
      </c>
      <c r="CN40" s="121">
        <f t="shared" ref="CN40:CN67" si="93">SUM(AJ40,+BL40)</f>
        <v>0</v>
      </c>
      <c r="CO40" s="121">
        <f t="shared" ref="CO40:CO67" si="94">SUM(AK40,+BM40)</f>
        <v>0</v>
      </c>
      <c r="CP40" s="121">
        <f t="shared" ref="CP40:CP67" si="95">SUM(AL40,+BN40)</f>
        <v>0</v>
      </c>
      <c r="CQ40" s="121">
        <f t="shared" ref="CQ40:CQ67" si="96">SUM(AM40,+BO40)</f>
        <v>254154</v>
      </c>
      <c r="CR40" s="121">
        <f t="shared" ref="CR40:CR67" si="97">SUM(AN40,+BP40)</f>
        <v>27862</v>
      </c>
      <c r="CS40" s="121">
        <f t="shared" ref="CS40:CS67" si="98">SUM(AO40,+BQ40)</f>
        <v>27862</v>
      </c>
      <c r="CT40" s="121">
        <f t="shared" ref="CT40:CT67" si="99">SUM(AP40,+BR40)</f>
        <v>0</v>
      </c>
      <c r="CU40" s="121">
        <f t="shared" ref="CU40:CU67" si="100">SUM(AQ40,+BS40)</f>
        <v>0</v>
      </c>
      <c r="CV40" s="121">
        <f t="shared" ref="CV40:CV67" si="101">SUM(AR40,+BT40)</f>
        <v>0</v>
      </c>
      <c r="CW40" s="121">
        <f t="shared" ref="CW40:CW67" si="102">SUM(AS40,+BU40)</f>
        <v>0</v>
      </c>
      <c r="CX40" s="121">
        <f t="shared" ref="CX40:CX67" si="103">SUM(AT40,+BV40)</f>
        <v>0</v>
      </c>
      <c r="CY40" s="121">
        <f t="shared" ref="CY40:CY67" si="104">SUM(AU40,+BW40)</f>
        <v>0</v>
      </c>
      <c r="CZ40" s="121">
        <f t="shared" ref="CZ40:CZ67" si="105">SUM(AV40,+BX40)</f>
        <v>0</v>
      </c>
      <c r="DA40" s="121">
        <f t="shared" ref="DA40:DA67" si="106">SUM(AW40,+BY40)</f>
        <v>0</v>
      </c>
      <c r="DB40" s="121">
        <f t="shared" ref="DB40:DB67" si="107">SUM(AX40,+BZ40)</f>
        <v>226292</v>
      </c>
      <c r="DC40" s="121">
        <f t="shared" ref="DC40:DC67" si="108">SUM(AY40,+CA40)</f>
        <v>201285</v>
      </c>
      <c r="DD40" s="121">
        <f t="shared" ref="DD40:DD67" si="109">SUM(AZ40,+CB40)</f>
        <v>23273</v>
      </c>
      <c r="DE40" s="121">
        <f t="shared" ref="DE40:DE67" si="110">SUM(BA40,+CC40)</f>
        <v>0</v>
      </c>
      <c r="DF40" s="121">
        <f t="shared" ref="DF40:DF67" si="111">SUM(BB40,+CD40)</f>
        <v>1734</v>
      </c>
      <c r="DG40" s="121">
        <f t="shared" ref="DG40:DG67" si="112">SUM(BC40,+CE40)</f>
        <v>274402</v>
      </c>
      <c r="DH40" s="121">
        <f t="shared" ref="DH40:DH67" si="113">SUM(BD40,+CF40)</f>
        <v>0</v>
      </c>
      <c r="DI40" s="121">
        <f t="shared" ref="DI40:DI67" si="114">SUM(BE40,+CG40)</f>
        <v>0</v>
      </c>
      <c r="DJ40" s="121">
        <f t="shared" ref="DJ40:DJ67" si="115">SUM(BF40,+CH40)</f>
        <v>254154</v>
      </c>
    </row>
    <row r="41" spans="1:114" s="136" customFormat="1" ht="13.5" customHeight="1" x14ac:dyDescent="0.15">
      <c r="A41" s="119" t="s">
        <v>45</v>
      </c>
      <c r="B41" s="120" t="s">
        <v>439</v>
      </c>
      <c r="C41" s="119" t="s">
        <v>440</v>
      </c>
      <c r="D41" s="121">
        <f t="shared" si="61"/>
        <v>510308</v>
      </c>
      <c r="E41" s="121">
        <f t="shared" si="62"/>
        <v>113094</v>
      </c>
      <c r="F41" s="121">
        <v>0</v>
      </c>
      <c r="G41" s="121">
        <v>0</v>
      </c>
      <c r="H41" s="121">
        <v>0</v>
      </c>
      <c r="I41" s="121">
        <v>0</v>
      </c>
      <c r="J41" s="122" t="s">
        <v>508</v>
      </c>
      <c r="K41" s="121">
        <v>113094</v>
      </c>
      <c r="L41" s="121">
        <v>397214</v>
      </c>
      <c r="M41" s="121">
        <f t="shared" si="63"/>
        <v>75155</v>
      </c>
      <c r="N41" s="121">
        <f t="shared" si="64"/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508</v>
      </c>
      <c r="T41" s="121">
        <v>0</v>
      </c>
      <c r="U41" s="121">
        <v>75155</v>
      </c>
      <c r="V41" s="121">
        <f t="shared" si="82"/>
        <v>585463</v>
      </c>
      <c r="W41" s="121">
        <f t="shared" si="83"/>
        <v>113094</v>
      </c>
      <c r="X41" s="121">
        <f t="shared" si="84"/>
        <v>0</v>
      </c>
      <c r="Y41" s="121">
        <f t="shared" si="85"/>
        <v>0</v>
      </c>
      <c r="Z41" s="121">
        <f t="shared" si="86"/>
        <v>0</v>
      </c>
      <c r="AA41" s="121">
        <f t="shared" si="87"/>
        <v>0</v>
      </c>
      <c r="AB41" s="122" t="str">
        <f t="shared" si="65"/>
        <v>-</v>
      </c>
      <c r="AC41" s="121">
        <f t="shared" si="66"/>
        <v>113094</v>
      </c>
      <c r="AD41" s="121">
        <f t="shared" si="67"/>
        <v>472369</v>
      </c>
      <c r="AE41" s="121">
        <f t="shared" si="68"/>
        <v>141</v>
      </c>
      <c r="AF41" s="121">
        <f t="shared" si="69"/>
        <v>141</v>
      </c>
      <c r="AG41" s="121">
        <v>0</v>
      </c>
      <c r="AH41" s="121">
        <v>0</v>
      </c>
      <c r="AI41" s="121">
        <v>141</v>
      </c>
      <c r="AJ41" s="121">
        <v>0</v>
      </c>
      <c r="AK41" s="121">
        <v>0</v>
      </c>
      <c r="AL41" s="121">
        <v>0</v>
      </c>
      <c r="AM41" s="121">
        <f t="shared" si="70"/>
        <v>218274</v>
      </c>
      <c r="AN41" s="121">
        <f t="shared" si="71"/>
        <v>12859</v>
      </c>
      <c r="AO41" s="121">
        <v>12859</v>
      </c>
      <c r="AP41" s="121">
        <v>0</v>
      </c>
      <c r="AQ41" s="121">
        <v>0</v>
      </c>
      <c r="AR41" s="121">
        <v>0</v>
      </c>
      <c r="AS41" s="121">
        <f t="shared" si="72"/>
        <v>531</v>
      </c>
      <c r="AT41" s="121">
        <v>0</v>
      </c>
      <c r="AU41" s="121">
        <v>31</v>
      </c>
      <c r="AV41" s="121">
        <v>500</v>
      </c>
      <c r="AW41" s="121">
        <v>0</v>
      </c>
      <c r="AX41" s="121">
        <f t="shared" si="73"/>
        <v>204884</v>
      </c>
      <c r="AY41" s="121">
        <v>202725</v>
      </c>
      <c r="AZ41" s="121">
        <v>0</v>
      </c>
      <c r="BA41" s="121">
        <v>2159</v>
      </c>
      <c r="BB41" s="121">
        <v>0</v>
      </c>
      <c r="BC41" s="121">
        <v>287876</v>
      </c>
      <c r="BD41" s="121">
        <v>0</v>
      </c>
      <c r="BE41" s="121">
        <v>4017</v>
      </c>
      <c r="BF41" s="121">
        <f t="shared" si="74"/>
        <v>222432</v>
      </c>
      <c r="BG41" s="121">
        <f t="shared" si="75"/>
        <v>94</v>
      </c>
      <c r="BH41" s="121">
        <f t="shared" si="76"/>
        <v>94</v>
      </c>
      <c r="BI41" s="121">
        <v>0</v>
      </c>
      <c r="BJ41" s="121">
        <v>0</v>
      </c>
      <c r="BK41" s="121">
        <v>0</v>
      </c>
      <c r="BL41" s="121">
        <v>94</v>
      </c>
      <c r="BM41" s="121">
        <v>0</v>
      </c>
      <c r="BN41" s="121">
        <v>0</v>
      </c>
      <c r="BO41" s="121">
        <f t="shared" si="77"/>
        <v>72692</v>
      </c>
      <c r="BP41" s="121">
        <f t="shared" si="78"/>
        <v>8022</v>
      </c>
      <c r="BQ41" s="121">
        <v>8022</v>
      </c>
      <c r="BR41" s="121">
        <v>0</v>
      </c>
      <c r="BS41" s="121">
        <v>0</v>
      </c>
      <c r="BT41" s="121">
        <v>0</v>
      </c>
      <c r="BU41" s="121">
        <f t="shared" si="79"/>
        <v>500</v>
      </c>
      <c r="BV41" s="121">
        <v>0</v>
      </c>
      <c r="BW41" s="121">
        <v>500</v>
      </c>
      <c r="BX41" s="121">
        <v>0</v>
      </c>
      <c r="BY41" s="121">
        <v>0</v>
      </c>
      <c r="BZ41" s="121">
        <f t="shared" si="80"/>
        <v>64170</v>
      </c>
      <c r="CA41" s="121">
        <v>27680</v>
      </c>
      <c r="CB41" s="121">
        <v>35940</v>
      </c>
      <c r="CC41" s="121">
        <v>0</v>
      </c>
      <c r="CD41" s="121">
        <v>550</v>
      </c>
      <c r="CE41" s="121">
        <v>0</v>
      </c>
      <c r="CF41" s="121">
        <v>0</v>
      </c>
      <c r="CG41" s="121">
        <v>2369</v>
      </c>
      <c r="CH41" s="121">
        <f t="shared" si="81"/>
        <v>75155</v>
      </c>
      <c r="CI41" s="121">
        <f t="shared" si="88"/>
        <v>235</v>
      </c>
      <c r="CJ41" s="121">
        <f t="shared" si="89"/>
        <v>235</v>
      </c>
      <c r="CK41" s="121">
        <f t="shared" si="90"/>
        <v>0</v>
      </c>
      <c r="CL41" s="121">
        <f t="shared" si="91"/>
        <v>0</v>
      </c>
      <c r="CM41" s="121">
        <f t="shared" si="92"/>
        <v>141</v>
      </c>
      <c r="CN41" s="121">
        <f t="shared" si="93"/>
        <v>94</v>
      </c>
      <c r="CO41" s="121">
        <f t="shared" si="94"/>
        <v>0</v>
      </c>
      <c r="CP41" s="121">
        <f t="shared" si="95"/>
        <v>0</v>
      </c>
      <c r="CQ41" s="121">
        <f t="shared" si="96"/>
        <v>290966</v>
      </c>
      <c r="CR41" s="121">
        <f t="shared" si="97"/>
        <v>20881</v>
      </c>
      <c r="CS41" s="121">
        <f t="shared" si="98"/>
        <v>20881</v>
      </c>
      <c r="CT41" s="121">
        <f t="shared" si="99"/>
        <v>0</v>
      </c>
      <c r="CU41" s="121">
        <f t="shared" si="100"/>
        <v>0</v>
      </c>
      <c r="CV41" s="121">
        <f t="shared" si="101"/>
        <v>0</v>
      </c>
      <c r="CW41" s="121">
        <f t="shared" si="102"/>
        <v>1031</v>
      </c>
      <c r="CX41" s="121">
        <f t="shared" si="103"/>
        <v>0</v>
      </c>
      <c r="CY41" s="121">
        <f t="shared" si="104"/>
        <v>531</v>
      </c>
      <c r="CZ41" s="121">
        <f t="shared" si="105"/>
        <v>500</v>
      </c>
      <c r="DA41" s="121">
        <f t="shared" si="106"/>
        <v>0</v>
      </c>
      <c r="DB41" s="121">
        <f t="shared" si="107"/>
        <v>269054</v>
      </c>
      <c r="DC41" s="121">
        <f t="shared" si="108"/>
        <v>230405</v>
      </c>
      <c r="DD41" s="121">
        <f t="shared" si="109"/>
        <v>35940</v>
      </c>
      <c r="DE41" s="121">
        <f t="shared" si="110"/>
        <v>2159</v>
      </c>
      <c r="DF41" s="121">
        <f t="shared" si="111"/>
        <v>550</v>
      </c>
      <c r="DG41" s="121">
        <f t="shared" si="112"/>
        <v>287876</v>
      </c>
      <c r="DH41" s="121">
        <f t="shared" si="113"/>
        <v>0</v>
      </c>
      <c r="DI41" s="121">
        <f t="shared" si="114"/>
        <v>6386</v>
      </c>
      <c r="DJ41" s="121">
        <f t="shared" si="115"/>
        <v>297587</v>
      </c>
    </row>
    <row r="42" spans="1:114" s="136" customFormat="1" ht="13.5" customHeight="1" x14ac:dyDescent="0.15">
      <c r="A42" s="119" t="s">
        <v>45</v>
      </c>
      <c r="B42" s="120" t="s">
        <v>441</v>
      </c>
      <c r="C42" s="119" t="s">
        <v>442</v>
      </c>
      <c r="D42" s="121">
        <f t="shared" si="61"/>
        <v>121943</v>
      </c>
      <c r="E42" s="121">
        <f t="shared" si="62"/>
        <v>73920</v>
      </c>
      <c r="F42" s="121">
        <v>0</v>
      </c>
      <c r="G42" s="121">
        <v>0</v>
      </c>
      <c r="H42" s="121">
        <v>0</v>
      </c>
      <c r="I42" s="121">
        <v>73920</v>
      </c>
      <c r="J42" s="122" t="s">
        <v>508</v>
      </c>
      <c r="K42" s="121">
        <v>0</v>
      </c>
      <c r="L42" s="121">
        <v>48023</v>
      </c>
      <c r="M42" s="121">
        <f t="shared" si="63"/>
        <v>32917</v>
      </c>
      <c r="N42" s="121">
        <f t="shared" si="64"/>
        <v>5957</v>
      </c>
      <c r="O42" s="121">
        <v>0</v>
      </c>
      <c r="P42" s="121">
        <v>0</v>
      </c>
      <c r="Q42" s="121">
        <v>0</v>
      </c>
      <c r="R42" s="121">
        <v>5957</v>
      </c>
      <c r="S42" s="122" t="s">
        <v>508</v>
      </c>
      <c r="T42" s="121">
        <v>0</v>
      </c>
      <c r="U42" s="121">
        <v>26960</v>
      </c>
      <c r="V42" s="121">
        <f t="shared" si="82"/>
        <v>154860</v>
      </c>
      <c r="W42" s="121">
        <f t="shared" si="83"/>
        <v>79877</v>
      </c>
      <c r="X42" s="121">
        <f t="shared" si="84"/>
        <v>0</v>
      </c>
      <c r="Y42" s="121">
        <f t="shared" si="85"/>
        <v>0</v>
      </c>
      <c r="Z42" s="121">
        <f t="shared" si="86"/>
        <v>0</v>
      </c>
      <c r="AA42" s="121">
        <f t="shared" si="87"/>
        <v>79877</v>
      </c>
      <c r="AB42" s="122" t="str">
        <f t="shared" si="65"/>
        <v>-</v>
      </c>
      <c r="AC42" s="121">
        <f t="shared" si="66"/>
        <v>0</v>
      </c>
      <c r="AD42" s="121">
        <f t="shared" si="67"/>
        <v>74983</v>
      </c>
      <c r="AE42" s="121">
        <f t="shared" si="68"/>
        <v>0</v>
      </c>
      <c r="AF42" s="121">
        <f t="shared" si="69"/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 t="shared" si="70"/>
        <v>121943</v>
      </c>
      <c r="AN42" s="121">
        <f t="shared" si="71"/>
        <v>16835</v>
      </c>
      <c r="AO42" s="121">
        <v>16835</v>
      </c>
      <c r="AP42" s="121">
        <v>0</v>
      </c>
      <c r="AQ42" s="121">
        <v>0</v>
      </c>
      <c r="AR42" s="121">
        <v>0</v>
      </c>
      <c r="AS42" s="121">
        <f t="shared" si="72"/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 t="shared" si="73"/>
        <v>105108</v>
      </c>
      <c r="AY42" s="121">
        <v>45150</v>
      </c>
      <c r="AZ42" s="121">
        <v>0</v>
      </c>
      <c r="BA42" s="121">
        <v>59958</v>
      </c>
      <c r="BB42" s="121">
        <v>0</v>
      </c>
      <c r="BC42" s="121">
        <v>0</v>
      </c>
      <c r="BD42" s="121">
        <v>0</v>
      </c>
      <c r="BE42" s="121">
        <v>0</v>
      </c>
      <c r="BF42" s="121">
        <f t="shared" si="74"/>
        <v>121943</v>
      </c>
      <c r="BG42" s="121">
        <f t="shared" si="75"/>
        <v>0</v>
      </c>
      <c r="BH42" s="121">
        <f t="shared" si="76"/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 t="shared" si="77"/>
        <v>32917</v>
      </c>
      <c r="BP42" s="121">
        <f t="shared" si="78"/>
        <v>4208</v>
      </c>
      <c r="BQ42" s="121">
        <v>4208</v>
      </c>
      <c r="BR42" s="121">
        <v>0</v>
      </c>
      <c r="BS42" s="121">
        <v>0</v>
      </c>
      <c r="BT42" s="121">
        <v>0</v>
      </c>
      <c r="BU42" s="121">
        <f t="shared" si="79"/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 t="shared" si="80"/>
        <v>28709</v>
      </c>
      <c r="CA42" s="121">
        <v>4079</v>
      </c>
      <c r="CB42" s="121">
        <v>0</v>
      </c>
      <c r="CC42" s="121">
        <v>24630</v>
      </c>
      <c r="CD42" s="121">
        <v>0</v>
      </c>
      <c r="CE42" s="121">
        <v>0</v>
      </c>
      <c r="CF42" s="121">
        <v>0</v>
      </c>
      <c r="CG42" s="121">
        <v>0</v>
      </c>
      <c r="CH42" s="121">
        <f t="shared" si="81"/>
        <v>32917</v>
      </c>
      <c r="CI42" s="121">
        <f t="shared" si="88"/>
        <v>0</v>
      </c>
      <c r="CJ42" s="121">
        <f t="shared" si="89"/>
        <v>0</v>
      </c>
      <c r="CK42" s="121">
        <f t="shared" si="90"/>
        <v>0</v>
      </c>
      <c r="CL42" s="121">
        <f t="shared" si="91"/>
        <v>0</v>
      </c>
      <c r="CM42" s="121">
        <f t="shared" si="92"/>
        <v>0</v>
      </c>
      <c r="CN42" s="121">
        <f t="shared" si="93"/>
        <v>0</v>
      </c>
      <c r="CO42" s="121">
        <f t="shared" si="94"/>
        <v>0</v>
      </c>
      <c r="CP42" s="121">
        <f t="shared" si="95"/>
        <v>0</v>
      </c>
      <c r="CQ42" s="121">
        <f t="shared" si="96"/>
        <v>154860</v>
      </c>
      <c r="CR42" s="121">
        <f t="shared" si="97"/>
        <v>21043</v>
      </c>
      <c r="CS42" s="121">
        <f t="shared" si="98"/>
        <v>21043</v>
      </c>
      <c r="CT42" s="121">
        <f t="shared" si="99"/>
        <v>0</v>
      </c>
      <c r="CU42" s="121">
        <f t="shared" si="100"/>
        <v>0</v>
      </c>
      <c r="CV42" s="121">
        <f t="shared" si="101"/>
        <v>0</v>
      </c>
      <c r="CW42" s="121">
        <f t="shared" si="102"/>
        <v>0</v>
      </c>
      <c r="CX42" s="121">
        <f t="shared" si="103"/>
        <v>0</v>
      </c>
      <c r="CY42" s="121">
        <f t="shared" si="104"/>
        <v>0</v>
      </c>
      <c r="CZ42" s="121">
        <f t="shared" si="105"/>
        <v>0</v>
      </c>
      <c r="DA42" s="121">
        <f t="shared" si="106"/>
        <v>0</v>
      </c>
      <c r="DB42" s="121">
        <f t="shared" si="107"/>
        <v>133817</v>
      </c>
      <c r="DC42" s="121">
        <f t="shared" si="108"/>
        <v>49229</v>
      </c>
      <c r="DD42" s="121">
        <f t="shared" si="109"/>
        <v>0</v>
      </c>
      <c r="DE42" s="121">
        <f t="shared" si="110"/>
        <v>84588</v>
      </c>
      <c r="DF42" s="121">
        <f t="shared" si="111"/>
        <v>0</v>
      </c>
      <c r="DG42" s="121">
        <f t="shared" si="112"/>
        <v>0</v>
      </c>
      <c r="DH42" s="121">
        <f t="shared" si="113"/>
        <v>0</v>
      </c>
      <c r="DI42" s="121">
        <f t="shared" si="114"/>
        <v>0</v>
      </c>
      <c r="DJ42" s="121">
        <f t="shared" si="115"/>
        <v>154860</v>
      </c>
    </row>
    <row r="43" spans="1:114" s="136" customFormat="1" ht="13.5" customHeight="1" x14ac:dyDescent="0.15">
      <c r="A43" s="119" t="s">
        <v>45</v>
      </c>
      <c r="B43" s="120" t="s">
        <v>443</v>
      </c>
      <c r="C43" s="119" t="s">
        <v>444</v>
      </c>
      <c r="D43" s="121">
        <f t="shared" si="61"/>
        <v>730606</v>
      </c>
      <c r="E43" s="121">
        <f t="shared" si="62"/>
        <v>127333</v>
      </c>
      <c r="F43" s="121">
        <v>0</v>
      </c>
      <c r="G43" s="121">
        <v>0</v>
      </c>
      <c r="H43" s="121">
        <v>0</v>
      </c>
      <c r="I43" s="121">
        <v>127333</v>
      </c>
      <c r="J43" s="122" t="s">
        <v>508</v>
      </c>
      <c r="K43" s="121">
        <v>0</v>
      </c>
      <c r="L43" s="121">
        <v>603273</v>
      </c>
      <c r="M43" s="121">
        <f t="shared" si="63"/>
        <v>25298</v>
      </c>
      <c r="N43" s="121">
        <f t="shared" si="64"/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508</v>
      </c>
      <c r="T43" s="121">
        <v>0</v>
      </c>
      <c r="U43" s="121">
        <v>25298</v>
      </c>
      <c r="V43" s="121">
        <f t="shared" si="82"/>
        <v>755904</v>
      </c>
      <c r="W43" s="121">
        <f t="shared" si="83"/>
        <v>127333</v>
      </c>
      <c r="X43" s="121">
        <f t="shared" si="84"/>
        <v>0</v>
      </c>
      <c r="Y43" s="121">
        <f t="shared" si="85"/>
        <v>0</v>
      </c>
      <c r="Z43" s="121">
        <f t="shared" si="86"/>
        <v>0</v>
      </c>
      <c r="AA43" s="121">
        <f t="shared" si="87"/>
        <v>127333</v>
      </c>
      <c r="AB43" s="122" t="str">
        <f t="shared" si="65"/>
        <v>-</v>
      </c>
      <c r="AC43" s="121">
        <f t="shared" si="66"/>
        <v>0</v>
      </c>
      <c r="AD43" s="121">
        <f t="shared" si="67"/>
        <v>628571</v>
      </c>
      <c r="AE43" s="121">
        <f t="shared" si="68"/>
        <v>0</v>
      </c>
      <c r="AF43" s="121">
        <f t="shared" si="69"/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 t="shared" si="70"/>
        <v>367271</v>
      </c>
      <c r="AN43" s="121">
        <f t="shared" si="71"/>
        <v>30814</v>
      </c>
      <c r="AO43" s="121">
        <v>30814</v>
      </c>
      <c r="AP43" s="121">
        <v>0</v>
      </c>
      <c r="AQ43" s="121">
        <v>0</v>
      </c>
      <c r="AR43" s="121">
        <v>0</v>
      </c>
      <c r="AS43" s="121">
        <f t="shared" si="72"/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 t="shared" si="73"/>
        <v>336457</v>
      </c>
      <c r="AY43" s="121">
        <v>336457</v>
      </c>
      <c r="AZ43" s="121">
        <v>0</v>
      </c>
      <c r="BA43" s="121">
        <v>0</v>
      </c>
      <c r="BB43" s="121">
        <v>0</v>
      </c>
      <c r="BC43" s="121">
        <v>315227</v>
      </c>
      <c r="BD43" s="121">
        <v>0</v>
      </c>
      <c r="BE43" s="121">
        <v>48108</v>
      </c>
      <c r="BF43" s="121">
        <f t="shared" si="74"/>
        <v>415379</v>
      </c>
      <c r="BG43" s="121">
        <f t="shared" si="75"/>
        <v>0</v>
      </c>
      <c r="BH43" s="121">
        <f t="shared" si="76"/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 t="shared" si="77"/>
        <v>7703</v>
      </c>
      <c r="BP43" s="121">
        <f t="shared" si="78"/>
        <v>7703</v>
      </c>
      <c r="BQ43" s="121">
        <v>7703</v>
      </c>
      <c r="BR43" s="121">
        <v>0</v>
      </c>
      <c r="BS43" s="121">
        <v>0</v>
      </c>
      <c r="BT43" s="121">
        <v>0</v>
      </c>
      <c r="BU43" s="121">
        <f t="shared" si="79"/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 t="shared" si="80"/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17595</v>
      </c>
      <c r="CF43" s="121">
        <v>0</v>
      </c>
      <c r="CG43" s="121">
        <v>0</v>
      </c>
      <c r="CH43" s="121">
        <f t="shared" si="81"/>
        <v>7703</v>
      </c>
      <c r="CI43" s="121">
        <f t="shared" si="88"/>
        <v>0</v>
      </c>
      <c r="CJ43" s="121">
        <f t="shared" si="89"/>
        <v>0</v>
      </c>
      <c r="CK43" s="121">
        <f t="shared" si="90"/>
        <v>0</v>
      </c>
      <c r="CL43" s="121">
        <f t="shared" si="91"/>
        <v>0</v>
      </c>
      <c r="CM43" s="121">
        <f t="shared" si="92"/>
        <v>0</v>
      </c>
      <c r="CN43" s="121">
        <f t="shared" si="93"/>
        <v>0</v>
      </c>
      <c r="CO43" s="121">
        <f t="shared" si="94"/>
        <v>0</v>
      </c>
      <c r="CP43" s="121">
        <f t="shared" si="95"/>
        <v>0</v>
      </c>
      <c r="CQ43" s="121">
        <f t="shared" si="96"/>
        <v>374974</v>
      </c>
      <c r="CR43" s="121">
        <f t="shared" si="97"/>
        <v>38517</v>
      </c>
      <c r="CS43" s="121">
        <f t="shared" si="98"/>
        <v>38517</v>
      </c>
      <c r="CT43" s="121">
        <f t="shared" si="99"/>
        <v>0</v>
      </c>
      <c r="CU43" s="121">
        <f t="shared" si="100"/>
        <v>0</v>
      </c>
      <c r="CV43" s="121">
        <f t="shared" si="101"/>
        <v>0</v>
      </c>
      <c r="CW43" s="121">
        <f t="shared" si="102"/>
        <v>0</v>
      </c>
      <c r="CX43" s="121">
        <f t="shared" si="103"/>
        <v>0</v>
      </c>
      <c r="CY43" s="121">
        <f t="shared" si="104"/>
        <v>0</v>
      </c>
      <c r="CZ43" s="121">
        <f t="shared" si="105"/>
        <v>0</v>
      </c>
      <c r="DA43" s="121">
        <f t="shared" si="106"/>
        <v>0</v>
      </c>
      <c r="DB43" s="121">
        <f t="shared" si="107"/>
        <v>336457</v>
      </c>
      <c r="DC43" s="121">
        <f t="shared" si="108"/>
        <v>336457</v>
      </c>
      <c r="DD43" s="121">
        <f t="shared" si="109"/>
        <v>0</v>
      </c>
      <c r="DE43" s="121">
        <f t="shared" si="110"/>
        <v>0</v>
      </c>
      <c r="DF43" s="121">
        <f t="shared" si="111"/>
        <v>0</v>
      </c>
      <c r="DG43" s="121">
        <f t="shared" si="112"/>
        <v>332822</v>
      </c>
      <c r="DH43" s="121">
        <f t="shared" si="113"/>
        <v>0</v>
      </c>
      <c r="DI43" s="121">
        <f t="shared" si="114"/>
        <v>48108</v>
      </c>
      <c r="DJ43" s="121">
        <f t="shared" si="115"/>
        <v>423082</v>
      </c>
    </row>
    <row r="44" spans="1:114" s="136" customFormat="1" ht="13.5" customHeight="1" x14ac:dyDescent="0.15">
      <c r="A44" s="119" t="s">
        <v>45</v>
      </c>
      <c r="B44" s="120" t="s">
        <v>446</v>
      </c>
      <c r="C44" s="119" t="s">
        <v>447</v>
      </c>
      <c r="D44" s="121">
        <f t="shared" si="61"/>
        <v>176495</v>
      </c>
      <c r="E44" s="121">
        <f t="shared" si="62"/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508</v>
      </c>
      <c r="K44" s="121">
        <v>0</v>
      </c>
      <c r="L44" s="121">
        <v>176495</v>
      </c>
      <c r="M44" s="121">
        <f t="shared" si="63"/>
        <v>26698</v>
      </c>
      <c r="N44" s="121">
        <f t="shared" si="64"/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508</v>
      </c>
      <c r="T44" s="121">
        <v>0</v>
      </c>
      <c r="U44" s="121">
        <v>26698</v>
      </c>
      <c r="V44" s="121">
        <f t="shared" si="82"/>
        <v>203193</v>
      </c>
      <c r="W44" s="121">
        <f t="shared" si="83"/>
        <v>0</v>
      </c>
      <c r="X44" s="121">
        <f t="shared" si="84"/>
        <v>0</v>
      </c>
      <c r="Y44" s="121">
        <f t="shared" si="85"/>
        <v>0</v>
      </c>
      <c r="Z44" s="121">
        <f t="shared" si="86"/>
        <v>0</v>
      </c>
      <c r="AA44" s="121">
        <f t="shared" si="87"/>
        <v>0</v>
      </c>
      <c r="AB44" s="122" t="str">
        <f t="shared" si="65"/>
        <v>-</v>
      </c>
      <c r="AC44" s="121">
        <f t="shared" si="66"/>
        <v>0</v>
      </c>
      <c r="AD44" s="121">
        <f t="shared" si="67"/>
        <v>203193</v>
      </c>
      <c r="AE44" s="121">
        <f t="shared" si="68"/>
        <v>0</v>
      </c>
      <c r="AF44" s="121">
        <f t="shared" si="69"/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 t="shared" si="70"/>
        <v>24934</v>
      </c>
      <c r="AN44" s="121">
        <f t="shared" si="71"/>
        <v>24934</v>
      </c>
      <c r="AO44" s="121">
        <v>24934</v>
      </c>
      <c r="AP44" s="121">
        <v>0</v>
      </c>
      <c r="AQ44" s="121">
        <v>0</v>
      </c>
      <c r="AR44" s="121">
        <v>0</v>
      </c>
      <c r="AS44" s="121">
        <f t="shared" si="72"/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 t="shared" si="73"/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151561</v>
      </c>
      <c r="BD44" s="121">
        <v>0</v>
      </c>
      <c r="BE44" s="121">
        <v>0</v>
      </c>
      <c r="BF44" s="121">
        <f t="shared" si="74"/>
        <v>24934</v>
      </c>
      <c r="BG44" s="121">
        <f t="shared" si="75"/>
        <v>0</v>
      </c>
      <c r="BH44" s="121">
        <f t="shared" si="76"/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 t="shared" si="77"/>
        <v>17142</v>
      </c>
      <c r="BP44" s="121">
        <f t="shared" si="78"/>
        <v>17142</v>
      </c>
      <c r="BQ44" s="121">
        <v>17142</v>
      </c>
      <c r="BR44" s="121">
        <v>0</v>
      </c>
      <c r="BS44" s="121">
        <v>0</v>
      </c>
      <c r="BT44" s="121">
        <v>0</v>
      </c>
      <c r="BU44" s="121">
        <f t="shared" si="79"/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 t="shared" si="80"/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9556</v>
      </c>
      <c r="CF44" s="121">
        <v>0</v>
      </c>
      <c r="CG44" s="121">
        <v>0</v>
      </c>
      <c r="CH44" s="121">
        <f t="shared" si="81"/>
        <v>17142</v>
      </c>
      <c r="CI44" s="121">
        <f t="shared" si="88"/>
        <v>0</v>
      </c>
      <c r="CJ44" s="121">
        <f t="shared" si="89"/>
        <v>0</v>
      </c>
      <c r="CK44" s="121">
        <f t="shared" si="90"/>
        <v>0</v>
      </c>
      <c r="CL44" s="121">
        <f t="shared" si="91"/>
        <v>0</v>
      </c>
      <c r="CM44" s="121">
        <f t="shared" si="92"/>
        <v>0</v>
      </c>
      <c r="CN44" s="121">
        <f t="shared" si="93"/>
        <v>0</v>
      </c>
      <c r="CO44" s="121">
        <f t="shared" si="94"/>
        <v>0</v>
      </c>
      <c r="CP44" s="121">
        <f t="shared" si="95"/>
        <v>0</v>
      </c>
      <c r="CQ44" s="121">
        <f t="shared" si="96"/>
        <v>42076</v>
      </c>
      <c r="CR44" s="121">
        <f t="shared" si="97"/>
        <v>42076</v>
      </c>
      <c r="CS44" s="121">
        <f t="shared" si="98"/>
        <v>42076</v>
      </c>
      <c r="CT44" s="121">
        <f t="shared" si="99"/>
        <v>0</v>
      </c>
      <c r="CU44" s="121">
        <f t="shared" si="100"/>
        <v>0</v>
      </c>
      <c r="CV44" s="121">
        <f t="shared" si="101"/>
        <v>0</v>
      </c>
      <c r="CW44" s="121">
        <f t="shared" si="102"/>
        <v>0</v>
      </c>
      <c r="CX44" s="121">
        <f t="shared" si="103"/>
        <v>0</v>
      </c>
      <c r="CY44" s="121">
        <f t="shared" si="104"/>
        <v>0</v>
      </c>
      <c r="CZ44" s="121">
        <f t="shared" si="105"/>
        <v>0</v>
      </c>
      <c r="DA44" s="121">
        <f t="shared" si="106"/>
        <v>0</v>
      </c>
      <c r="DB44" s="121">
        <f t="shared" si="107"/>
        <v>0</v>
      </c>
      <c r="DC44" s="121">
        <f t="shared" si="108"/>
        <v>0</v>
      </c>
      <c r="DD44" s="121">
        <f t="shared" si="109"/>
        <v>0</v>
      </c>
      <c r="DE44" s="121">
        <f t="shared" si="110"/>
        <v>0</v>
      </c>
      <c r="DF44" s="121">
        <f t="shared" si="111"/>
        <v>0</v>
      </c>
      <c r="DG44" s="121">
        <f t="shared" si="112"/>
        <v>161117</v>
      </c>
      <c r="DH44" s="121">
        <f t="shared" si="113"/>
        <v>0</v>
      </c>
      <c r="DI44" s="121">
        <f t="shared" si="114"/>
        <v>0</v>
      </c>
      <c r="DJ44" s="121">
        <f t="shared" si="115"/>
        <v>42076</v>
      </c>
    </row>
    <row r="45" spans="1:114" s="136" customFormat="1" ht="13.5" customHeight="1" x14ac:dyDescent="0.15">
      <c r="A45" s="119" t="s">
        <v>45</v>
      </c>
      <c r="B45" s="120" t="s">
        <v>448</v>
      </c>
      <c r="C45" s="119" t="s">
        <v>449</v>
      </c>
      <c r="D45" s="121">
        <f t="shared" si="61"/>
        <v>312434</v>
      </c>
      <c r="E45" s="121">
        <f t="shared" si="62"/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508</v>
      </c>
      <c r="K45" s="121">
        <v>0</v>
      </c>
      <c r="L45" s="121">
        <v>312434</v>
      </c>
      <c r="M45" s="121">
        <f t="shared" si="63"/>
        <v>55847</v>
      </c>
      <c r="N45" s="121">
        <f t="shared" si="64"/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508</v>
      </c>
      <c r="T45" s="121">
        <v>0</v>
      </c>
      <c r="U45" s="121">
        <v>55847</v>
      </c>
      <c r="V45" s="121">
        <f t="shared" si="82"/>
        <v>368281</v>
      </c>
      <c r="W45" s="121">
        <f t="shared" si="83"/>
        <v>0</v>
      </c>
      <c r="X45" s="121">
        <f t="shared" si="84"/>
        <v>0</v>
      </c>
      <c r="Y45" s="121">
        <f t="shared" si="85"/>
        <v>0</v>
      </c>
      <c r="Z45" s="121">
        <f t="shared" si="86"/>
        <v>0</v>
      </c>
      <c r="AA45" s="121">
        <f t="shared" si="87"/>
        <v>0</v>
      </c>
      <c r="AB45" s="122" t="str">
        <f t="shared" si="65"/>
        <v>-</v>
      </c>
      <c r="AC45" s="121">
        <f t="shared" si="66"/>
        <v>0</v>
      </c>
      <c r="AD45" s="121">
        <f t="shared" si="67"/>
        <v>368281</v>
      </c>
      <c r="AE45" s="121">
        <f t="shared" si="68"/>
        <v>0</v>
      </c>
      <c r="AF45" s="121">
        <f t="shared" si="69"/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 t="shared" si="70"/>
        <v>17747</v>
      </c>
      <c r="AN45" s="121">
        <f t="shared" si="71"/>
        <v>13883</v>
      </c>
      <c r="AO45" s="121">
        <v>13883</v>
      </c>
      <c r="AP45" s="121">
        <v>0</v>
      </c>
      <c r="AQ45" s="121">
        <v>0</v>
      </c>
      <c r="AR45" s="121">
        <v>0</v>
      </c>
      <c r="AS45" s="121">
        <f t="shared" si="72"/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 t="shared" si="73"/>
        <v>3864</v>
      </c>
      <c r="AY45" s="121">
        <v>0</v>
      </c>
      <c r="AZ45" s="121">
        <v>0</v>
      </c>
      <c r="BA45" s="121">
        <v>0</v>
      </c>
      <c r="BB45" s="121">
        <v>3864</v>
      </c>
      <c r="BC45" s="121">
        <v>294687</v>
      </c>
      <c r="BD45" s="121">
        <v>0</v>
      </c>
      <c r="BE45" s="121">
        <v>0</v>
      </c>
      <c r="BF45" s="121">
        <f t="shared" si="74"/>
        <v>17747</v>
      </c>
      <c r="BG45" s="121">
        <f t="shared" si="75"/>
        <v>0</v>
      </c>
      <c r="BH45" s="121">
        <f t="shared" si="76"/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 t="shared" si="77"/>
        <v>8220</v>
      </c>
      <c r="BP45" s="121">
        <f t="shared" si="78"/>
        <v>8220</v>
      </c>
      <c r="BQ45" s="121">
        <v>8220</v>
      </c>
      <c r="BR45" s="121">
        <v>0</v>
      </c>
      <c r="BS45" s="121">
        <v>0</v>
      </c>
      <c r="BT45" s="121">
        <v>0</v>
      </c>
      <c r="BU45" s="121">
        <f t="shared" si="79"/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 t="shared" si="80"/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47627</v>
      </c>
      <c r="CF45" s="121">
        <v>0</v>
      </c>
      <c r="CG45" s="121">
        <v>0</v>
      </c>
      <c r="CH45" s="121">
        <f t="shared" si="81"/>
        <v>8220</v>
      </c>
      <c r="CI45" s="121">
        <f t="shared" si="88"/>
        <v>0</v>
      </c>
      <c r="CJ45" s="121">
        <f t="shared" si="89"/>
        <v>0</v>
      </c>
      <c r="CK45" s="121">
        <f t="shared" si="90"/>
        <v>0</v>
      </c>
      <c r="CL45" s="121">
        <f t="shared" si="91"/>
        <v>0</v>
      </c>
      <c r="CM45" s="121">
        <f t="shared" si="92"/>
        <v>0</v>
      </c>
      <c r="CN45" s="121">
        <f t="shared" si="93"/>
        <v>0</v>
      </c>
      <c r="CO45" s="121">
        <f t="shared" si="94"/>
        <v>0</v>
      </c>
      <c r="CP45" s="121">
        <f t="shared" si="95"/>
        <v>0</v>
      </c>
      <c r="CQ45" s="121">
        <f t="shared" si="96"/>
        <v>25967</v>
      </c>
      <c r="CR45" s="121">
        <f t="shared" si="97"/>
        <v>22103</v>
      </c>
      <c r="CS45" s="121">
        <f t="shared" si="98"/>
        <v>22103</v>
      </c>
      <c r="CT45" s="121">
        <f t="shared" si="99"/>
        <v>0</v>
      </c>
      <c r="CU45" s="121">
        <f t="shared" si="100"/>
        <v>0</v>
      </c>
      <c r="CV45" s="121">
        <f t="shared" si="101"/>
        <v>0</v>
      </c>
      <c r="CW45" s="121">
        <f t="shared" si="102"/>
        <v>0</v>
      </c>
      <c r="CX45" s="121">
        <f t="shared" si="103"/>
        <v>0</v>
      </c>
      <c r="CY45" s="121">
        <f t="shared" si="104"/>
        <v>0</v>
      </c>
      <c r="CZ45" s="121">
        <f t="shared" si="105"/>
        <v>0</v>
      </c>
      <c r="DA45" s="121">
        <f t="shared" si="106"/>
        <v>0</v>
      </c>
      <c r="DB45" s="121">
        <f t="shared" si="107"/>
        <v>3864</v>
      </c>
      <c r="DC45" s="121">
        <f t="shared" si="108"/>
        <v>0</v>
      </c>
      <c r="DD45" s="121">
        <f t="shared" si="109"/>
        <v>0</v>
      </c>
      <c r="DE45" s="121">
        <f t="shared" si="110"/>
        <v>0</v>
      </c>
      <c r="DF45" s="121">
        <f t="shared" si="111"/>
        <v>3864</v>
      </c>
      <c r="DG45" s="121">
        <f t="shared" si="112"/>
        <v>342314</v>
      </c>
      <c r="DH45" s="121">
        <f t="shared" si="113"/>
        <v>0</v>
      </c>
      <c r="DI45" s="121">
        <f t="shared" si="114"/>
        <v>0</v>
      </c>
      <c r="DJ45" s="121">
        <f t="shared" si="115"/>
        <v>25967</v>
      </c>
    </row>
    <row r="46" spans="1:114" s="136" customFormat="1" ht="13.5" customHeight="1" x14ac:dyDescent="0.15">
      <c r="A46" s="119" t="s">
        <v>45</v>
      </c>
      <c r="B46" s="120" t="s">
        <v>450</v>
      </c>
      <c r="C46" s="119" t="s">
        <v>451</v>
      </c>
      <c r="D46" s="121">
        <f t="shared" si="61"/>
        <v>318124</v>
      </c>
      <c r="E46" s="121">
        <f t="shared" si="62"/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508</v>
      </c>
      <c r="K46" s="121">
        <v>0</v>
      </c>
      <c r="L46" s="121">
        <v>318124</v>
      </c>
      <c r="M46" s="121">
        <f t="shared" si="63"/>
        <v>37089</v>
      </c>
      <c r="N46" s="121">
        <f t="shared" si="64"/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508</v>
      </c>
      <c r="T46" s="121">
        <v>0</v>
      </c>
      <c r="U46" s="121">
        <v>37089</v>
      </c>
      <c r="V46" s="121">
        <f t="shared" si="82"/>
        <v>355213</v>
      </c>
      <c r="W46" s="121">
        <f t="shared" si="83"/>
        <v>0</v>
      </c>
      <c r="X46" s="121">
        <f t="shared" si="84"/>
        <v>0</v>
      </c>
      <c r="Y46" s="121">
        <f t="shared" si="85"/>
        <v>0</v>
      </c>
      <c r="Z46" s="121">
        <f t="shared" si="86"/>
        <v>0</v>
      </c>
      <c r="AA46" s="121">
        <f t="shared" si="87"/>
        <v>0</v>
      </c>
      <c r="AB46" s="122" t="str">
        <f t="shared" si="65"/>
        <v>-</v>
      </c>
      <c r="AC46" s="121">
        <f t="shared" si="66"/>
        <v>0</v>
      </c>
      <c r="AD46" s="121">
        <f t="shared" si="67"/>
        <v>355213</v>
      </c>
      <c r="AE46" s="121">
        <f t="shared" si="68"/>
        <v>0</v>
      </c>
      <c r="AF46" s="121">
        <f t="shared" si="69"/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 t="shared" si="70"/>
        <v>10293</v>
      </c>
      <c r="AN46" s="121">
        <f t="shared" si="71"/>
        <v>10293</v>
      </c>
      <c r="AO46" s="121">
        <v>10293</v>
      </c>
      <c r="AP46" s="121">
        <v>0</v>
      </c>
      <c r="AQ46" s="121">
        <v>0</v>
      </c>
      <c r="AR46" s="121">
        <v>0</v>
      </c>
      <c r="AS46" s="121">
        <f t="shared" si="72"/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 t="shared" si="73"/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307831</v>
      </c>
      <c r="BD46" s="121">
        <v>0</v>
      </c>
      <c r="BE46" s="121">
        <v>0</v>
      </c>
      <c r="BF46" s="121">
        <f t="shared" si="74"/>
        <v>10293</v>
      </c>
      <c r="BG46" s="121">
        <f t="shared" si="75"/>
        <v>0</v>
      </c>
      <c r="BH46" s="121">
        <f t="shared" si="76"/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 t="shared" si="77"/>
        <v>2326</v>
      </c>
      <c r="BP46" s="121">
        <f t="shared" si="78"/>
        <v>2326</v>
      </c>
      <c r="BQ46" s="121">
        <v>2326</v>
      </c>
      <c r="BR46" s="121">
        <v>0</v>
      </c>
      <c r="BS46" s="121">
        <v>0</v>
      </c>
      <c r="BT46" s="121">
        <v>0</v>
      </c>
      <c r="BU46" s="121">
        <f t="shared" si="79"/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 t="shared" si="80"/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34763</v>
      </c>
      <c r="CF46" s="121">
        <v>0</v>
      </c>
      <c r="CG46" s="121">
        <v>0</v>
      </c>
      <c r="CH46" s="121">
        <f t="shared" si="81"/>
        <v>2326</v>
      </c>
      <c r="CI46" s="121">
        <f t="shared" si="88"/>
        <v>0</v>
      </c>
      <c r="CJ46" s="121">
        <f t="shared" si="89"/>
        <v>0</v>
      </c>
      <c r="CK46" s="121">
        <f t="shared" si="90"/>
        <v>0</v>
      </c>
      <c r="CL46" s="121">
        <f t="shared" si="91"/>
        <v>0</v>
      </c>
      <c r="CM46" s="121">
        <f t="shared" si="92"/>
        <v>0</v>
      </c>
      <c r="CN46" s="121">
        <f t="shared" si="93"/>
        <v>0</v>
      </c>
      <c r="CO46" s="121">
        <f t="shared" si="94"/>
        <v>0</v>
      </c>
      <c r="CP46" s="121">
        <f t="shared" si="95"/>
        <v>0</v>
      </c>
      <c r="CQ46" s="121">
        <f t="shared" si="96"/>
        <v>12619</v>
      </c>
      <c r="CR46" s="121">
        <f t="shared" si="97"/>
        <v>12619</v>
      </c>
      <c r="CS46" s="121">
        <f t="shared" si="98"/>
        <v>12619</v>
      </c>
      <c r="CT46" s="121">
        <f t="shared" si="99"/>
        <v>0</v>
      </c>
      <c r="CU46" s="121">
        <f t="shared" si="100"/>
        <v>0</v>
      </c>
      <c r="CV46" s="121">
        <f t="shared" si="101"/>
        <v>0</v>
      </c>
      <c r="CW46" s="121">
        <f t="shared" si="102"/>
        <v>0</v>
      </c>
      <c r="CX46" s="121">
        <f t="shared" si="103"/>
        <v>0</v>
      </c>
      <c r="CY46" s="121">
        <f t="shared" si="104"/>
        <v>0</v>
      </c>
      <c r="CZ46" s="121">
        <f t="shared" si="105"/>
        <v>0</v>
      </c>
      <c r="DA46" s="121">
        <f t="shared" si="106"/>
        <v>0</v>
      </c>
      <c r="DB46" s="121">
        <f t="shared" si="107"/>
        <v>0</v>
      </c>
      <c r="DC46" s="121">
        <f t="shared" si="108"/>
        <v>0</v>
      </c>
      <c r="DD46" s="121">
        <f t="shared" si="109"/>
        <v>0</v>
      </c>
      <c r="DE46" s="121">
        <f t="shared" si="110"/>
        <v>0</v>
      </c>
      <c r="DF46" s="121">
        <f t="shared" si="111"/>
        <v>0</v>
      </c>
      <c r="DG46" s="121">
        <f t="shared" si="112"/>
        <v>342594</v>
      </c>
      <c r="DH46" s="121">
        <f t="shared" si="113"/>
        <v>0</v>
      </c>
      <c r="DI46" s="121">
        <f t="shared" si="114"/>
        <v>0</v>
      </c>
      <c r="DJ46" s="121">
        <f t="shared" si="115"/>
        <v>12619</v>
      </c>
    </row>
    <row r="47" spans="1:114" s="136" customFormat="1" ht="13.5" customHeight="1" x14ac:dyDescent="0.15">
      <c r="A47" s="119" t="s">
        <v>45</v>
      </c>
      <c r="B47" s="120" t="s">
        <v>452</v>
      </c>
      <c r="C47" s="119" t="s">
        <v>453</v>
      </c>
      <c r="D47" s="121">
        <f t="shared" si="61"/>
        <v>209243</v>
      </c>
      <c r="E47" s="121">
        <f t="shared" si="62"/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508</v>
      </c>
      <c r="K47" s="121">
        <v>0</v>
      </c>
      <c r="L47" s="121">
        <v>209243</v>
      </c>
      <c r="M47" s="121">
        <f t="shared" si="63"/>
        <v>41033</v>
      </c>
      <c r="N47" s="121">
        <f t="shared" si="64"/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508</v>
      </c>
      <c r="T47" s="121">
        <v>0</v>
      </c>
      <c r="U47" s="121">
        <v>41033</v>
      </c>
      <c r="V47" s="121">
        <f t="shared" si="82"/>
        <v>250276</v>
      </c>
      <c r="W47" s="121">
        <f t="shared" si="83"/>
        <v>0</v>
      </c>
      <c r="X47" s="121">
        <f t="shared" si="84"/>
        <v>0</v>
      </c>
      <c r="Y47" s="121">
        <f t="shared" si="85"/>
        <v>0</v>
      </c>
      <c r="Z47" s="121">
        <f t="shared" si="86"/>
        <v>0</v>
      </c>
      <c r="AA47" s="121">
        <f t="shared" si="87"/>
        <v>0</v>
      </c>
      <c r="AB47" s="122" t="str">
        <f t="shared" si="65"/>
        <v>-</v>
      </c>
      <c r="AC47" s="121">
        <f t="shared" si="66"/>
        <v>0</v>
      </c>
      <c r="AD47" s="121">
        <f t="shared" si="67"/>
        <v>250276</v>
      </c>
      <c r="AE47" s="121">
        <f t="shared" si="68"/>
        <v>0</v>
      </c>
      <c r="AF47" s="121">
        <f t="shared" si="69"/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 t="shared" si="70"/>
        <v>0</v>
      </c>
      <c r="AN47" s="121">
        <f t="shared" si="71"/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 t="shared" si="72"/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 t="shared" si="73"/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209243</v>
      </c>
      <c r="BD47" s="121">
        <v>0</v>
      </c>
      <c r="BE47" s="121">
        <v>0</v>
      </c>
      <c r="BF47" s="121">
        <f t="shared" si="74"/>
        <v>0</v>
      </c>
      <c r="BG47" s="121">
        <f t="shared" si="75"/>
        <v>0</v>
      </c>
      <c r="BH47" s="121">
        <f t="shared" si="76"/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 t="shared" si="77"/>
        <v>0</v>
      </c>
      <c r="BP47" s="121">
        <f t="shared" si="78"/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 t="shared" si="79"/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 t="shared" si="80"/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41033</v>
      </c>
      <c r="CF47" s="121">
        <v>0</v>
      </c>
      <c r="CG47" s="121">
        <v>0</v>
      </c>
      <c r="CH47" s="121">
        <f t="shared" si="81"/>
        <v>0</v>
      </c>
      <c r="CI47" s="121">
        <f t="shared" si="88"/>
        <v>0</v>
      </c>
      <c r="CJ47" s="121">
        <f t="shared" si="89"/>
        <v>0</v>
      </c>
      <c r="CK47" s="121">
        <f t="shared" si="90"/>
        <v>0</v>
      </c>
      <c r="CL47" s="121">
        <f t="shared" si="91"/>
        <v>0</v>
      </c>
      <c r="CM47" s="121">
        <f t="shared" si="92"/>
        <v>0</v>
      </c>
      <c r="CN47" s="121">
        <f t="shared" si="93"/>
        <v>0</v>
      </c>
      <c r="CO47" s="121">
        <f t="shared" si="94"/>
        <v>0</v>
      </c>
      <c r="CP47" s="121">
        <f t="shared" si="95"/>
        <v>0</v>
      </c>
      <c r="CQ47" s="121">
        <f t="shared" si="96"/>
        <v>0</v>
      </c>
      <c r="CR47" s="121">
        <f t="shared" si="97"/>
        <v>0</v>
      </c>
      <c r="CS47" s="121">
        <f t="shared" si="98"/>
        <v>0</v>
      </c>
      <c r="CT47" s="121">
        <f t="shared" si="99"/>
        <v>0</v>
      </c>
      <c r="CU47" s="121">
        <f t="shared" si="100"/>
        <v>0</v>
      </c>
      <c r="CV47" s="121">
        <f t="shared" si="101"/>
        <v>0</v>
      </c>
      <c r="CW47" s="121">
        <f t="shared" si="102"/>
        <v>0</v>
      </c>
      <c r="CX47" s="121">
        <f t="shared" si="103"/>
        <v>0</v>
      </c>
      <c r="CY47" s="121">
        <f t="shared" si="104"/>
        <v>0</v>
      </c>
      <c r="CZ47" s="121">
        <f t="shared" si="105"/>
        <v>0</v>
      </c>
      <c r="DA47" s="121">
        <f t="shared" si="106"/>
        <v>0</v>
      </c>
      <c r="DB47" s="121">
        <f t="shared" si="107"/>
        <v>0</v>
      </c>
      <c r="DC47" s="121">
        <f t="shared" si="108"/>
        <v>0</v>
      </c>
      <c r="DD47" s="121">
        <f t="shared" si="109"/>
        <v>0</v>
      </c>
      <c r="DE47" s="121">
        <f t="shared" si="110"/>
        <v>0</v>
      </c>
      <c r="DF47" s="121">
        <f t="shared" si="111"/>
        <v>0</v>
      </c>
      <c r="DG47" s="121">
        <f t="shared" si="112"/>
        <v>250276</v>
      </c>
      <c r="DH47" s="121">
        <f t="shared" si="113"/>
        <v>0</v>
      </c>
      <c r="DI47" s="121">
        <f t="shared" si="114"/>
        <v>0</v>
      </c>
      <c r="DJ47" s="121">
        <f t="shared" si="115"/>
        <v>0</v>
      </c>
    </row>
    <row r="48" spans="1:114" s="136" customFormat="1" ht="13.5" customHeight="1" x14ac:dyDescent="0.15">
      <c r="A48" s="119" t="s">
        <v>45</v>
      </c>
      <c r="B48" s="120" t="s">
        <v>454</v>
      </c>
      <c r="C48" s="119" t="s">
        <v>455</v>
      </c>
      <c r="D48" s="121">
        <f t="shared" si="61"/>
        <v>155449</v>
      </c>
      <c r="E48" s="121">
        <f t="shared" si="62"/>
        <v>24254</v>
      </c>
      <c r="F48" s="121">
        <v>0</v>
      </c>
      <c r="G48" s="121">
        <v>0</v>
      </c>
      <c r="H48" s="121">
        <v>0</v>
      </c>
      <c r="I48" s="121">
        <v>24254</v>
      </c>
      <c r="J48" s="122" t="s">
        <v>508</v>
      </c>
      <c r="K48" s="121">
        <v>0</v>
      </c>
      <c r="L48" s="121">
        <v>131195</v>
      </c>
      <c r="M48" s="121">
        <f t="shared" si="63"/>
        <v>56716</v>
      </c>
      <c r="N48" s="121">
        <f t="shared" si="64"/>
        <v>1484</v>
      </c>
      <c r="O48" s="121">
        <v>572</v>
      </c>
      <c r="P48" s="121">
        <v>912</v>
      </c>
      <c r="Q48" s="121">
        <v>0</v>
      </c>
      <c r="R48" s="121">
        <v>0</v>
      </c>
      <c r="S48" s="122" t="s">
        <v>508</v>
      </c>
      <c r="T48" s="121">
        <v>0</v>
      </c>
      <c r="U48" s="121">
        <v>55232</v>
      </c>
      <c r="V48" s="121">
        <f t="shared" si="82"/>
        <v>212165</v>
      </c>
      <c r="W48" s="121">
        <f t="shared" si="83"/>
        <v>25738</v>
      </c>
      <c r="X48" s="121">
        <f t="shared" si="84"/>
        <v>572</v>
      </c>
      <c r="Y48" s="121">
        <f t="shared" si="85"/>
        <v>912</v>
      </c>
      <c r="Z48" s="121">
        <f t="shared" si="86"/>
        <v>0</v>
      </c>
      <c r="AA48" s="121">
        <f t="shared" si="87"/>
        <v>24254</v>
      </c>
      <c r="AB48" s="122" t="str">
        <f t="shared" si="65"/>
        <v>-</v>
      </c>
      <c r="AC48" s="121">
        <f t="shared" si="66"/>
        <v>0</v>
      </c>
      <c r="AD48" s="121">
        <f t="shared" si="67"/>
        <v>186427</v>
      </c>
      <c r="AE48" s="121">
        <f t="shared" si="68"/>
        <v>0</v>
      </c>
      <c r="AF48" s="121">
        <f t="shared" si="69"/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 t="shared" si="70"/>
        <v>71277</v>
      </c>
      <c r="AN48" s="121">
        <f t="shared" si="71"/>
        <v>8286</v>
      </c>
      <c r="AO48" s="121">
        <v>8286</v>
      </c>
      <c r="AP48" s="121">
        <v>0</v>
      </c>
      <c r="AQ48" s="121">
        <v>0</v>
      </c>
      <c r="AR48" s="121">
        <v>0</v>
      </c>
      <c r="AS48" s="121">
        <f t="shared" si="72"/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 t="shared" si="73"/>
        <v>62991</v>
      </c>
      <c r="AY48" s="121">
        <v>55581</v>
      </c>
      <c r="AZ48" s="121">
        <v>0</v>
      </c>
      <c r="BA48" s="121">
        <v>0</v>
      </c>
      <c r="BB48" s="121">
        <v>7410</v>
      </c>
      <c r="BC48" s="121">
        <v>82259</v>
      </c>
      <c r="BD48" s="121">
        <v>0</v>
      </c>
      <c r="BE48" s="121">
        <v>1913</v>
      </c>
      <c r="BF48" s="121">
        <f t="shared" si="74"/>
        <v>73190</v>
      </c>
      <c r="BG48" s="121">
        <f t="shared" si="75"/>
        <v>0</v>
      </c>
      <c r="BH48" s="121">
        <f t="shared" si="76"/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 t="shared" si="77"/>
        <v>8466</v>
      </c>
      <c r="BP48" s="121">
        <f t="shared" si="78"/>
        <v>4411</v>
      </c>
      <c r="BQ48" s="121">
        <v>4411</v>
      </c>
      <c r="BR48" s="121">
        <v>0</v>
      </c>
      <c r="BS48" s="121">
        <v>0</v>
      </c>
      <c r="BT48" s="121">
        <v>0</v>
      </c>
      <c r="BU48" s="121">
        <f t="shared" si="79"/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 t="shared" si="80"/>
        <v>4055</v>
      </c>
      <c r="CA48" s="121">
        <v>4055</v>
      </c>
      <c r="CB48" s="121">
        <v>0</v>
      </c>
      <c r="CC48" s="121">
        <v>0</v>
      </c>
      <c r="CD48" s="121">
        <v>0</v>
      </c>
      <c r="CE48" s="121">
        <v>48250</v>
      </c>
      <c r="CF48" s="121">
        <v>0</v>
      </c>
      <c r="CG48" s="121">
        <v>0</v>
      </c>
      <c r="CH48" s="121">
        <f t="shared" si="81"/>
        <v>8466</v>
      </c>
      <c r="CI48" s="121">
        <f t="shared" si="88"/>
        <v>0</v>
      </c>
      <c r="CJ48" s="121">
        <f t="shared" si="89"/>
        <v>0</v>
      </c>
      <c r="CK48" s="121">
        <f t="shared" si="90"/>
        <v>0</v>
      </c>
      <c r="CL48" s="121">
        <f t="shared" si="91"/>
        <v>0</v>
      </c>
      <c r="CM48" s="121">
        <f t="shared" si="92"/>
        <v>0</v>
      </c>
      <c r="CN48" s="121">
        <f t="shared" si="93"/>
        <v>0</v>
      </c>
      <c r="CO48" s="121">
        <f t="shared" si="94"/>
        <v>0</v>
      </c>
      <c r="CP48" s="121">
        <f t="shared" si="95"/>
        <v>0</v>
      </c>
      <c r="CQ48" s="121">
        <f t="shared" si="96"/>
        <v>79743</v>
      </c>
      <c r="CR48" s="121">
        <f t="shared" si="97"/>
        <v>12697</v>
      </c>
      <c r="CS48" s="121">
        <f t="shared" si="98"/>
        <v>12697</v>
      </c>
      <c r="CT48" s="121">
        <f t="shared" si="99"/>
        <v>0</v>
      </c>
      <c r="CU48" s="121">
        <f t="shared" si="100"/>
        <v>0</v>
      </c>
      <c r="CV48" s="121">
        <f t="shared" si="101"/>
        <v>0</v>
      </c>
      <c r="CW48" s="121">
        <f t="shared" si="102"/>
        <v>0</v>
      </c>
      <c r="CX48" s="121">
        <f t="shared" si="103"/>
        <v>0</v>
      </c>
      <c r="CY48" s="121">
        <f t="shared" si="104"/>
        <v>0</v>
      </c>
      <c r="CZ48" s="121">
        <f t="shared" si="105"/>
        <v>0</v>
      </c>
      <c r="DA48" s="121">
        <f t="shared" si="106"/>
        <v>0</v>
      </c>
      <c r="DB48" s="121">
        <f t="shared" si="107"/>
        <v>67046</v>
      </c>
      <c r="DC48" s="121">
        <f t="shared" si="108"/>
        <v>59636</v>
      </c>
      <c r="DD48" s="121">
        <f t="shared" si="109"/>
        <v>0</v>
      </c>
      <c r="DE48" s="121">
        <f t="shared" si="110"/>
        <v>0</v>
      </c>
      <c r="DF48" s="121">
        <f t="shared" si="111"/>
        <v>7410</v>
      </c>
      <c r="DG48" s="121">
        <f t="shared" si="112"/>
        <v>130509</v>
      </c>
      <c r="DH48" s="121">
        <f t="shared" si="113"/>
        <v>0</v>
      </c>
      <c r="DI48" s="121">
        <f t="shared" si="114"/>
        <v>1913</v>
      </c>
      <c r="DJ48" s="121">
        <f t="shared" si="115"/>
        <v>81656</v>
      </c>
    </row>
    <row r="49" spans="1:114" s="136" customFormat="1" ht="13.5" customHeight="1" x14ac:dyDescent="0.15">
      <c r="A49" s="119" t="s">
        <v>45</v>
      </c>
      <c r="B49" s="120" t="s">
        <v>456</v>
      </c>
      <c r="C49" s="119" t="s">
        <v>457</v>
      </c>
      <c r="D49" s="121">
        <f t="shared" si="61"/>
        <v>245145</v>
      </c>
      <c r="E49" s="121">
        <f t="shared" si="62"/>
        <v>56507</v>
      </c>
      <c r="F49" s="121">
        <v>0</v>
      </c>
      <c r="G49" s="121">
        <v>0</v>
      </c>
      <c r="H49" s="121">
        <v>0</v>
      </c>
      <c r="I49" s="121">
        <v>56507</v>
      </c>
      <c r="J49" s="122" t="s">
        <v>508</v>
      </c>
      <c r="K49" s="121">
        <v>0</v>
      </c>
      <c r="L49" s="121">
        <v>188638</v>
      </c>
      <c r="M49" s="121">
        <f t="shared" si="63"/>
        <v>114691</v>
      </c>
      <c r="N49" s="121">
        <f t="shared" si="64"/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508</v>
      </c>
      <c r="T49" s="121">
        <v>0</v>
      </c>
      <c r="U49" s="121">
        <v>114689</v>
      </c>
      <c r="V49" s="121">
        <f t="shared" si="82"/>
        <v>359836</v>
      </c>
      <c r="W49" s="121">
        <f t="shared" si="83"/>
        <v>56509</v>
      </c>
      <c r="X49" s="121">
        <f t="shared" si="84"/>
        <v>0</v>
      </c>
      <c r="Y49" s="121">
        <f t="shared" si="85"/>
        <v>0</v>
      </c>
      <c r="Z49" s="121">
        <f t="shared" si="86"/>
        <v>0</v>
      </c>
      <c r="AA49" s="121">
        <f t="shared" si="87"/>
        <v>56509</v>
      </c>
      <c r="AB49" s="122" t="str">
        <f t="shared" si="65"/>
        <v>-</v>
      </c>
      <c r="AC49" s="121">
        <f t="shared" si="66"/>
        <v>0</v>
      </c>
      <c r="AD49" s="121">
        <f t="shared" si="67"/>
        <v>303327</v>
      </c>
      <c r="AE49" s="121">
        <f t="shared" si="68"/>
        <v>0</v>
      </c>
      <c r="AF49" s="121">
        <f t="shared" si="69"/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 t="shared" si="70"/>
        <v>110821</v>
      </c>
      <c r="AN49" s="121">
        <f t="shared" si="71"/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 t="shared" si="72"/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 t="shared" si="73"/>
        <v>110821</v>
      </c>
      <c r="AY49" s="121">
        <v>103987</v>
      </c>
      <c r="AZ49" s="121">
        <v>0</v>
      </c>
      <c r="BA49" s="121">
        <v>0</v>
      </c>
      <c r="BB49" s="121">
        <v>6834</v>
      </c>
      <c r="BC49" s="121">
        <v>134324</v>
      </c>
      <c r="BD49" s="121">
        <v>0</v>
      </c>
      <c r="BE49" s="121">
        <v>0</v>
      </c>
      <c r="BF49" s="121">
        <f t="shared" si="74"/>
        <v>110821</v>
      </c>
      <c r="BG49" s="121">
        <f t="shared" si="75"/>
        <v>25455</v>
      </c>
      <c r="BH49" s="121">
        <f t="shared" si="76"/>
        <v>25455</v>
      </c>
      <c r="BI49" s="121">
        <v>0</v>
      </c>
      <c r="BJ49" s="121">
        <v>25455</v>
      </c>
      <c r="BK49" s="121">
        <v>0</v>
      </c>
      <c r="BL49" s="121">
        <v>0</v>
      </c>
      <c r="BM49" s="121">
        <v>0</v>
      </c>
      <c r="BN49" s="121">
        <v>0</v>
      </c>
      <c r="BO49" s="121">
        <f t="shared" si="77"/>
        <v>89236</v>
      </c>
      <c r="BP49" s="121">
        <f t="shared" si="78"/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 t="shared" si="79"/>
        <v>8165</v>
      </c>
      <c r="BV49" s="121">
        <v>0</v>
      </c>
      <c r="BW49" s="121">
        <v>8165</v>
      </c>
      <c r="BX49" s="121">
        <v>0</v>
      </c>
      <c r="BY49" s="121">
        <v>0</v>
      </c>
      <c r="BZ49" s="121">
        <f t="shared" si="80"/>
        <v>81071</v>
      </c>
      <c r="CA49" s="121">
        <v>0</v>
      </c>
      <c r="CB49" s="121">
        <v>81071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 t="shared" si="81"/>
        <v>114691</v>
      </c>
      <c r="CI49" s="121">
        <f t="shared" si="88"/>
        <v>25455</v>
      </c>
      <c r="CJ49" s="121">
        <f t="shared" si="89"/>
        <v>25455</v>
      </c>
      <c r="CK49" s="121">
        <f t="shared" si="90"/>
        <v>0</v>
      </c>
      <c r="CL49" s="121">
        <f t="shared" si="91"/>
        <v>25455</v>
      </c>
      <c r="CM49" s="121">
        <f t="shared" si="92"/>
        <v>0</v>
      </c>
      <c r="CN49" s="121">
        <f t="shared" si="93"/>
        <v>0</v>
      </c>
      <c r="CO49" s="121">
        <f t="shared" si="94"/>
        <v>0</v>
      </c>
      <c r="CP49" s="121">
        <f t="shared" si="95"/>
        <v>0</v>
      </c>
      <c r="CQ49" s="121">
        <f t="shared" si="96"/>
        <v>200057</v>
      </c>
      <c r="CR49" s="121">
        <f t="shared" si="97"/>
        <v>0</v>
      </c>
      <c r="CS49" s="121">
        <f t="shared" si="98"/>
        <v>0</v>
      </c>
      <c r="CT49" s="121">
        <f t="shared" si="99"/>
        <v>0</v>
      </c>
      <c r="CU49" s="121">
        <f t="shared" si="100"/>
        <v>0</v>
      </c>
      <c r="CV49" s="121">
        <f t="shared" si="101"/>
        <v>0</v>
      </c>
      <c r="CW49" s="121">
        <f t="shared" si="102"/>
        <v>8165</v>
      </c>
      <c r="CX49" s="121">
        <f t="shared" si="103"/>
        <v>0</v>
      </c>
      <c r="CY49" s="121">
        <f t="shared" si="104"/>
        <v>8165</v>
      </c>
      <c r="CZ49" s="121">
        <f t="shared" si="105"/>
        <v>0</v>
      </c>
      <c r="DA49" s="121">
        <f t="shared" si="106"/>
        <v>0</v>
      </c>
      <c r="DB49" s="121">
        <f t="shared" si="107"/>
        <v>191892</v>
      </c>
      <c r="DC49" s="121">
        <f t="shared" si="108"/>
        <v>103987</v>
      </c>
      <c r="DD49" s="121">
        <f t="shared" si="109"/>
        <v>81071</v>
      </c>
      <c r="DE49" s="121">
        <f t="shared" si="110"/>
        <v>0</v>
      </c>
      <c r="DF49" s="121">
        <f t="shared" si="111"/>
        <v>6834</v>
      </c>
      <c r="DG49" s="121">
        <f t="shared" si="112"/>
        <v>134324</v>
      </c>
      <c r="DH49" s="121">
        <f t="shared" si="113"/>
        <v>0</v>
      </c>
      <c r="DI49" s="121">
        <f t="shared" si="114"/>
        <v>0</v>
      </c>
      <c r="DJ49" s="121">
        <f t="shared" si="115"/>
        <v>225512</v>
      </c>
    </row>
    <row r="50" spans="1:114" s="136" customFormat="1" ht="13.5" customHeight="1" x14ac:dyDescent="0.15">
      <c r="A50" s="119" t="s">
        <v>45</v>
      </c>
      <c r="B50" s="120" t="s">
        <v>459</v>
      </c>
      <c r="C50" s="119" t="s">
        <v>460</v>
      </c>
      <c r="D50" s="121">
        <f t="shared" si="61"/>
        <v>230386</v>
      </c>
      <c r="E50" s="121">
        <f t="shared" si="62"/>
        <v>43479</v>
      </c>
      <c r="F50" s="121">
        <v>0</v>
      </c>
      <c r="G50" s="121">
        <v>0</v>
      </c>
      <c r="H50" s="121">
        <v>0</v>
      </c>
      <c r="I50" s="121">
        <v>43479</v>
      </c>
      <c r="J50" s="122" t="s">
        <v>508</v>
      </c>
      <c r="K50" s="121">
        <v>0</v>
      </c>
      <c r="L50" s="121">
        <v>186907</v>
      </c>
      <c r="M50" s="121">
        <f t="shared" si="63"/>
        <v>58693</v>
      </c>
      <c r="N50" s="121">
        <f t="shared" si="64"/>
        <v>2649</v>
      </c>
      <c r="O50" s="121">
        <v>0</v>
      </c>
      <c r="P50" s="121">
        <v>0</v>
      </c>
      <c r="Q50" s="121">
        <v>0</v>
      </c>
      <c r="R50" s="121">
        <v>2649</v>
      </c>
      <c r="S50" s="122" t="s">
        <v>508</v>
      </c>
      <c r="T50" s="121">
        <v>0</v>
      </c>
      <c r="U50" s="121">
        <v>56044</v>
      </c>
      <c r="V50" s="121">
        <f t="shared" si="82"/>
        <v>289079</v>
      </c>
      <c r="W50" s="121">
        <f t="shared" si="83"/>
        <v>46128</v>
      </c>
      <c r="X50" s="121">
        <f t="shared" si="84"/>
        <v>0</v>
      </c>
      <c r="Y50" s="121">
        <f t="shared" si="85"/>
        <v>0</v>
      </c>
      <c r="Z50" s="121">
        <f t="shared" si="86"/>
        <v>0</v>
      </c>
      <c r="AA50" s="121">
        <f t="shared" si="87"/>
        <v>46128</v>
      </c>
      <c r="AB50" s="122" t="str">
        <f t="shared" si="65"/>
        <v>-</v>
      </c>
      <c r="AC50" s="121">
        <f t="shared" si="66"/>
        <v>0</v>
      </c>
      <c r="AD50" s="121">
        <f t="shared" si="67"/>
        <v>242951</v>
      </c>
      <c r="AE50" s="121">
        <f t="shared" si="68"/>
        <v>0</v>
      </c>
      <c r="AF50" s="121">
        <f t="shared" si="69"/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 t="shared" si="70"/>
        <v>92408</v>
      </c>
      <c r="AN50" s="121">
        <f t="shared" si="71"/>
        <v>7072</v>
      </c>
      <c r="AO50" s="121">
        <v>7072</v>
      </c>
      <c r="AP50" s="121">
        <v>0</v>
      </c>
      <c r="AQ50" s="121">
        <v>0</v>
      </c>
      <c r="AR50" s="121">
        <v>0</v>
      </c>
      <c r="AS50" s="121">
        <f t="shared" si="72"/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 t="shared" si="73"/>
        <v>85336</v>
      </c>
      <c r="AY50" s="121">
        <v>79938</v>
      </c>
      <c r="AZ50" s="121">
        <v>0</v>
      </c>
      <c r="BA50" s="121">
        <v>0</v>
      </c>
      <c r="BB50" s="121">
        <v>5398</v>
      </c>
      <c r="BC50" s="121">
        <v>122842</v>
      </c>
      <c r="BD50" s="121">
        <v>0</v>
      </c>
      <c r="BE50" s="121">
        <v>15136</v>
      </c>
      <c r="BF50" s="121">
        <f t="shared" si="74"/>
        <v>107544</v>
      </c>
      <c r="BG50" s="121">
        <f t="shared" si="75"/>
        <v>0</v>
      </c>
      <c r="BH50" s="121">
        <f t="shared" si="76"/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 t="shared" si="77"/>
        <v>8536</v>
      </c>
      <c r="BP50" s="121">
        <f t="shared" si="78"/>
        <v>4319</v>
      </c>
      <c r="BQ50" s="121">
        <v>4319</v>
      </c>
      <c r="BR50" s="121">
        <v>0</v>
      </c>
      <c r="BS50" s="121">
        <v>0</v>
      </c>
      <c r="BT50" s="121">
        <v>0</v>
      </c>
      <c r="BU50" s="121">
        <f t="shared" si="79"/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 t="shared" si="80"/>
        <v>4217</v>
      </c>
      <c r="CA50" s="121">
        <v>0</v>
      </c>
      <c r="CB50" s="121">
        <v>0</v>
      </c>
      <c r="CC50" s="121">
        <v>0</v>
      </c>
      <c r="CD50" s="121">
        <v>4217</v>
      </c>
      <c r="CE50" s="121">
        <v>50157</v>
      </c>
      <c r="CF50" s="121">
        <v>0</v>
      </c>
      <c r="CG50" s="121">
        <v>0</v>
      </c>
      <c r="CH50" s="121">
        <f t="shared" si="81"/>
        <v>8536</v>
      </c>
      <c r="CI50" s="121">
        <f t="shared" si="88"/>
        <v>0</v>
      </c>
      <c r="CJ50" s="121">
        <f t="shared" si="89"/>
        <v>0</v>
      </c>
      <c r="CK50" s="121">
        <f t="shared" si="90"/>
        <v>0</v>
      </c>
      <c r="CL50" s="121">
        <f t="shared" si="91"/>
        <v>0</v>
      </c>
      <c r="CM50" s="121">
        <f t="shared" si="92"/>
        <v>0</v>
      </c>
      <c r="CN50" s="121">
        <f t="shared" si="93"/>
        <v>0</v>
      </c>
      <c r="CO50" s="121">
        <f t="shared" si="94"/>
        <v>0</v>
      </c>
      <c r="CP50" s="121">
        <f t="shared" si="95"/>
        <v>0</v>
      </c>
      <c r="CQ50" s="121">
        <f t="shared" si="96"/>
        <v>100944</v>
      </c>
      <c r="CR50" s="121">
        <f t="shared" si="97"/>
        <v>11391</v>
      </c>
      <c r="CS50" s="121">
        <f t="shared" si="98"/>
        <v>11391</v>
      </c>
      <c r="CT50" s="121">
        <f t="shared" si="99"/>
        <v>0</v>
      </c>
      <c r="CU50" s="121">
        <f t="shared" si="100"/>
        <v>0</v>
      </c>
      <c r="CV50" s="121">
        <f t="shared" si="101"/>
        <v>0</v>
      </c>
      <c r="CW50" s="121">
        <f t="shared" si="102"/>
        <v>0</v>
      </c>
      <c r="CX50" s="121">
        <f t="shared" si="103"/>
        <v>0</v>
      </c>
      <c r="CY50" s="121">
        <f t="shared" si="104"/>
        <v>0</v>
      </c>
      <c r="CZ50" s="121">
        <f t="shared" si="105"/>
        <v>0</v>
      </c>
      <c r="DA50" s="121">
        <f t="shared" si="106"/>
        <v>0</v>
      </c>
      <c r="DB50" s="121">
        <f t="shared" si="107"/>
        <v>89553</v>
      </c>
      <c r="DC50" s="121">
        <f t="shared" si="108"/>
        <v>79938</v>
      </c>
      <c r="DD50" s="121">
        <f t="shared" si="109"/>
        <v>0</v>
      </c>
      <c r="DE50" s="121">
        <f t="shared" si="110"/>
        <v>0</v>
      </c>
      <c r="DF50" s="121">
        <f t="shared" si="111"/>
        <v>9615</v>
      </c>
      <c r="DG50" s="121">
        <f t="shared" si="112"/>
        <v>172999</v>
      </c>
      <c r="DH50" s="121">
        <f t="shared" si="113"/>
        <v>0</v>
      </c>
      <c r="DI50" s="121">
        <f t="shared" si="114"/>
        <v>15136</v>
      </c>
      <c r="DJ50" s="121">
        <f t="shared" si="115"/>
        <v>116080</v>
      </c>
    </row>
    <row r="51" spans="1:114" s="136" customFormat="1" ht="13.5" customHeight="1" x14ac:dyDescent="0.15">
      <c r="A51" s="119" t="s">
        <v>45</v>
      </c>
      <c r="B51" s="120" t="s">
        <v>461</v>
      </c>
      <c r="C51" s="119" t="s">
        <v>462</v>
      </c>
      <c r="D51" s="121">
        <f t="shared" si="61"/>
        <v>583411</v>
      </c>
      <c r="E51" s="121">
        <f t="shared" si="62"/>
        <v>178980</v>
      </c>
      <c r="F51" s="121">
        <v>0</v>
      </c>
      <c r="G51" s="121">
        <v>0</v>
      </c>
      <c r="H51" s="121">
        <v>0</v>
      </c>
      <c r="I51" s="121">
        <v>81339</v>
      </c>
      <c r="J51" s="122" t="s">
        <v>508</v>
      </c>
      <c r="K51" s="121">
        <v>97641</v>
      </c>
      <c r="L51" s="121">
        <v>404431</v>
      </c>
      <c r="M51" s="121">
        <f t="shared" si="63"/>
        <v>40725</v>
      </c>
      <c r="N51" s="121">
        <f t="shared" si="64"/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508</v>
      </c>
      <c r="T51" s="121">
        <v>0</v>
      </c>
      <c r="U51" s="121">
        <v>40725</v>
      </c>
      <c r="V51" s="121">
        <f t="shared" si="82"/>
        <v>624136</v>
      </c>
      <c r="W51" s="121">
        <f t="shared" si="83"/>
        <v>178980</v>
      </c>
      <c r="X51" s="121">
        <f t="shared" si="84"/>
        <v>0</v>
      </c>
      <c r="Y51" s="121">
        <f t="shared" si="85"/>
        <v>0</v>
      </c>
      <c r="Z51" s="121">
        <f t="shared" si="86"/>
        <v>0</v>
      </c>
      <c r="AA51" s="121">
        <f t="shared" si="87"/>
        <v>81339</v>
      </c>
      <c r="AB51" s="122" t="str">
        <f t="shared" si="65"/>
        <v>-</v>
      </c>
      <c r="AC51" s="121">
        <f t="shared" si="66"/>
        <v>97641</v>
      </c>
      <c r="AD51" s="121">
        <f t="shared" si="67"/>
        <v>445156</v>
      </c>
      <c r="AE51" s="121">
        <f t="shared" si="68"/>
        <v>0</v>
      </c>
      <c r="AF51" s="121">
        <f t="shared" si="69"/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207239</v>
      </c>
      <c r="AM51" s="121">
        <f t="shared" si="70"/>
        <v>262851</v>
      </c>
      <c r="AN51" s="121">
        <f t="shared" si="71"/>
        <v>14069</v>
      </c>
      <c r="AO51" s="121">
        <v>14069</v>
      </c>
      <c r="AP51" s="121">
        <v>0</v>
      </c>
      <c r="AQ51" s="121">
        <v>0</v>
      </c>
      <c r="AR51" s="121">
        <v>0</v>
      </c>
      <c r="AS51" s="121">
        <f t="shared" si="72"/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 t="shared" si="73"/>
        <v>248782</v>
      </c>
      <c r="AY51" s="121">
        <v>244402</v>
      </c>
      <c r="AZ51" s="121">
        <v>0</v>
      </c>
      <c r="BA51" s="121">
        <v>0</v>
      </c>
      <c r="BB51" s="121">
        <v>4380</v>
      </c>
      <c r="BC51" s="121">
        <v>97739</v>
      </c>
      <c r="BD51" s="121">
        <v>0</v>
      </c>
      <c r="BE51" s="121">
        <v>15582</v>
      </c>
      <c r="BF51" s="121">
        <f t="shared" si="74"/>
        <v>278433</v>
      </c>
      <c r="BG51" s="121">
        <f t="shared" si="75"/>
        <v>0</v>
      </c>
      <c r="BH51" s="121">
        <f t="shared" si="76"/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 t="shared" si="77"/>
        <v>22874</v>
      </c>
      <c r="BP51" s="121">
        <f t="shared" si="78"/>
        <v>7035</v>
      </c>
      <c r="BQ51" s="121">
        <v>7035</v>
      </c>
      <c r="BR51" s="121">
        <v>0</v>
      </c>
      <c r="BS51" s="121">
        <v>0</v>
      </c>
      <c r="BT51" s="121">
        <v>0</v>
      </c>
      <c r="BU51" s="121">
        <f t="shared" si="79"/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 t="shared" si="80"/>
        <v>15839</v>
      </c>
      <c r="CA51" s="121">
        <v>13840</v>
      </c>
      <c r="CB51" s="121">
        <v>0</v>
      </c>
      <c r="CC51" s="121">
        <v>0</v>
      </c>
      <c r="CD51" s="121">
        <v>1999</v>
      </c>
      <c r="CE51" s="121">
        <v>15692</v>
      </c>
      <c r="CF51" s="121">
        <v>0</v>
      </c>
      <c r="CG51" s="121">
        <v>2159</v>
      </c>
      <c r="CH51" s="121">
        <f t="shared" si="81"/>
        <v>25033</v>
      </c>
      <c r="CI51" s="121">
        <f t="shared" si="88"/>
        <v>0</v>
      </c>
      <c r="CJ51" s="121">
        <f t="shared" si="89"/>
        <v>0</v>
      </c>
      <c r="CK51" s="121">
        <f t="shared" si="90"/>
        <v>0</v>
      </c>
      <c r="CL51" s="121">
        <f t="shared" si="91"/>
        <v>0</v>
      </c>
      <c r="CM51" s="121">
        <f t="shared" si="92"/>
        <v>0</v>
      </c>
      <c r="CN51" s="121">
        <f t="shared" si="93"/>
        <v>0</v>
      </c>
      <c r="CO51" s="121">
        <f t="shared" si="94"/>
        <v>0</v>
      </c>
      <c r="CP51" s="121">
        <f t="shared" si="95"/>
        <v>207239</v>
      </c>
      <c r="CQ51" s="121">
        <f t="shared" si="96"/>
        <v>285725</v>
      </c>
      <c r="CR51" s="121">
        <f t="shared" si="97"/>
        <v>21104</v>
      </c>
      <c r="CS51" s="121">
        <f t="shared" si="98"/>
        <v>21104</v>
      </c>
      <c r="CT51" s="121">
        <f t="shared" si="99"/>
        <v>0</v>
      </c>
      <c r="CU51" s="121">
        <f t="shared" si="100"/>
        <v>0</v>
      </c>
      <c r="CV51" s="121">
        <f t="shared" si="101"/>
        <v>0</v>
      </c>
      <c r="CW51" s="121">
        <f t="shared" si="102"/>
        <v>0</v>
      </c>
      <c r="CX51" s="121">
        <f t="shared" si="103"/>
        <v>0</v>
      </c>
      <c r="CY51" s="121">
        <f t="shared" si="104"/>
        <v>0</v>
      </c>
      <c r="CZ51" s="121">
        <f t="shared" si="105"/>
        <v>0</v>
      </c>
      <c r="DA51" s="121">
        <f t="shared" si="106"/>
        <v>0</v>
      </c>
      <c r="DB51" s="121">
        <f t="shared" si="107"/>
        <v>264621</v>
      </c>
      <c r="DC51" s="121">
        <f t="shared" si="108"/>
        <v>258242</v>
      </c>
      <c r="DD51" s="121">
        <f t="shared" si="109"/>
        <v>0</v>
      </c>
      <c r="DE51" s="121">
        <f t="shared" si="110"/>
        <v>0</v>
      </c>
      <c r="DF51" s="121">
        <f t="shared" si="111"/>
        <v>6379</v>
      </c>
      <c r="DG51" s="121">
        <f t="shared" si="112"/>
        <v>113431</v>
      </c>
      <c r="DH51" s="121">
        <f t="shared" si="113"/>
        <v>0</v>
      </c>
      <c r="DI51" s="121">
        <f t="shared" si="114"/>
        <v>17741</v>
      </c>
      <c r="DJ51" s="121">
        <f t="shared" si="115"/>
        <v>303466</v>
      </c>
    </row>
    <row r="52" spans="1:114" s="136" customFormat="1" ht="13.5" customHeight="1" x14ac:dyDescent="0.15">
      <c r="A52" s="119" t="s">
        <v>45</v>
      </c>
      <c r="B52" s="120" t="s">
        <v>463</v>
      </c>
      <c r="C52" s="119" t="s">
        <v>464</v>
      </c>
      <c r="D52" s="121">
        <f t="shared" si="61"/>
        <v>38128</v>
      </c>
      <c r="E52" s="121">
        <f t="shared" si="62"/>
        <v>3290</v>
      </c>
      <c r="F52" s="121">
        <v>0</v>
      </c>
      <c r="G52" s="121">
        <v>0</v>
      </c>
      <c r="H52" s="121">
        <v>0</v>
      </c>
      <c r="I52" s="121">
        <v>3290</v>
      </c>
      <c r="J52" s="122" t="s">
        <v>508</v>
      </c>
      <c r="K52" s="121">
        <v>0</v>
      </c>
      <c r="L52" s="121">
        <v>34838</v>
      </c>
      <c r="M52" s="121">
        <f t="shared" si="63"/>
        <v>43566</v>
      </c>
      <c r="N52" s="121">
        <f t="shared" si="64"/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508</v>
      </c>
      <c r="T52" s="121">
        <v>0</v>
      </c>
      <c r="U52" s="121">
        <v>43566</v>
      </c>
      <c r="V52" s="121">
        <f t="shared" si="82"/>
        <v>81694</v>
      </c>
      <c r="W52" s="121">
        <f t="shared" si="83"/>
        <v>3290</v>
      </c>
      <c r="X52" s="121">
        <f t="shared" si="84"/>
        <v>0</v>
      </c>
      <c r="Y52" s="121">
        <f t="shared" si="85"/>
        <v>0</v>
      </c>
      <c r="Z52" s="121">
        <f t="shared" si="86"/>
        <v>0</v>
      </c>
      <c r="AA52" s="121">
        <f t="shared" si="87"/>
        <v>3290</v>
      </c>
      <c r="AB52" s="122" t="str">
        <f t="shared" si="65"/>
        <v>-</v>
      </c>
      <c r="AC52" s="121">
        <f t="shared" si="66"/>
        <v>0</v>
      </c>
      <c r="AD52" s="121">
        <f t="shared" si="67"/>
        <v>78404</v>
      </c>
      <c r="AE52" s="121">
        <f t="shared" si="68"/>
        <v>0</v>
      </c>
      <c r="AF52" s="121">
        <f t="shared" si="69"/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12573</v>
      </c>
      <c r="AM52" s="121">
        <f t="shared" si="70"/>
        <v>19625</v>
      </c>
      <c r="AN52" s="121">
        <f t="shared" si="71"/>
        <v>1358</v>
      </c>
      <c r="AO52" s="121">
        <v>1358</v>
      </c>
      <c r="AP52" s="121">
        <v>0</v>
      </c>
      <c r="AQ52" s="121">
        <v>0</v>
      </c>
      <c r="AR52" s="121">
        <v>0</v>
      </c>
      <c r="AS52" s="121">
        <f t="shared" si="72"/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 t="shared" si="73"/>
        <v>18267</v>
      </c>
      <c r="AY52" s="121">
        <v>17578</v>
      </c>
      <c r="AZ52" s="121">
        <v>0</v>
      </c>
      <c r="BA52" s="121">
        <v>0</v>
      </c>
      <c r="BB52" s="121">
        <v>689</v>
      </c>
      <c r="BC52" s="121">
        <v>5930</v>
      </c>
      <c r="BD52" s="121">
        <v>0</v>
      </c>
      <c r="BE52" s="121">
        <v>0</v>
      </c>
      <c r="BF52" s="121">
        <f t="shared" si="74"/>
        <v>19625</v>
      </c>
      <c r="BG52" s="121">
        <f t="shared" si="75"/>
        <v>0</v>
      </c>
      <c r="BH52" s="121">
        <f t="shared" si="76"/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 t="shared" si="77"/>
        <v>43566</v>
      </c>
      <c r="BP52" s="121">
        <f t="shared" si="78"/>
        <v>1358</v>
      </c>
      <c r="BQ52" s="121">
        <v>1358</v>
      </c>
      <c r="BR52" s="121">
        <v>0</v>
      </c>
      <c r="BS52" s="121">
        <v>0</v>
      </c>
      <c r="BT52" s="121">
        <v>0</v>
      </c>
      <c r="BU52" s="121">
        <f t="shared" si="79"/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 t="shared" si="80"/>
        <v>42208</v>
      </c>
      <c r="CA52" s="121">
        <v>5702</v>
      </c>
      <c r="CB52" s="121">
        <v>0</v>
      </c>
      <c r="CC52" s="121">
        <v>0</v>
      </c>
      <c r="CD52" s="121">
        <v>36506</v>
      </c>
      <c r="CE52" s="121">
        <v>0</v>
      </c>
      <c r="CF52" s="121">
        <v>0</v>
      </c>
      <c r="CG52" s="121">
        <v>0</v>
      </c>
      <c r="CH52" s="121">
        <f t="shared" si="81"/>
        <v>43566</v>
      </c>
      <c r="CI52" s="121">
        <f t="shared" si="88"/>
        <v>0</v>
      </c>
      <c r="CJ52" s="121">
        <f t="shared" si="89"/>
        <v>0</v>
      </c>
      <c r="CK52" s="121">
        <f t="shared" si="90"/>
        <v>0</v>
      </c>
      <c r="CL52" s="121">
        <f t="shared" si="91"/>
        <v>0</v>
      </c>
      <c r="CM52" s="121">
        <f t="shared" si="92"/>
        <v>0</v>
      </c>
      <c r="CN52" s="121">
        <f t="shared" si="93"/>
        <v>0</v>
      </c>
      <c r="CO52" s="121">
        <f t="shared" si="94"/>
        <v>0</v>
      </c>
      <c r="CP52" s="121">
        <f t="shared" si="95"/>
        <v>12573</v>
      </c>
      <c r="CQ52" s="121">
        <f t="shared" si="96"/>
        <v>63191</v>
      </c>
      <c r="CR52" s="121">
        <f t="shared" si="97"/>
        <v>2716</v>
      </c>
      <c r="CS52" s="121">
        <f t="shared" si="98"/>
        <v>2716</v>
      </c>
      <c r="CT52" s="121">
        <f t="shared" si="99"/>
        <v>0</v>
      </c>
      <c r="CU52" s="121">
        <f t="shared" si="100"/>
        <v>0</v>
      </c>
      <c r="CV52" s="121">
        <f t="shared" si="101"/>
        <v>0</v>
      </c>
      <c r="CW52" s="121">
        <f t="shared" si="102"/>
        <v>0</v>
      </c>
      <c r="CX52" s="121">
        <f t="shared" si="103"/>
        <v>0</v>
      </c>
      <c r="CY52" s="121">
        <f t="shared" si="104"/>
        <v>0</v>
      </c>
      <c r="CZ52" s="121">
        <f t="shared" si="105"/>
        <v>0</v>
      </c>
      <c r="DA52" s="121">
        <f t="shared" si="106"/>
        <v>0</v>
      </c>
      <c r="DB52" s="121">
        <f t="shared" si="107"/>
        <v>60475</v>
      </c>
      <c r="DC52" s="121">
        <f t="shared" si="108"/>
        <v>23280</v>
      </c>
      <c r="DD52" s="121">
        <f t="shared" si="109"/>
        <v>0</v>
      </c>
      <c r="DE52" s="121">
        <f t="shared" si="110"/>
        <v>0</v>
      </c>
      <c r="DF52" s="121">
        <f t="shared" si="111"/>
        <v>37195</v>
      </c>
      <c r="DG52" s="121">
        <f t="shared" si="112"/>
        <v>5930</v>
      </c>
      <c r="DH52" s="121">
        <f t="shared" si="113"/>
        <v>0</v>
      </c>
      <c r="DI52" s="121">
        <f t="shared" si="114"/>
        <v>0</v>
      </c>
      <c r="DJ52" s="121">
        <f t="shared" si="115"/>
        <v>63191</v>
      </c>
    </row>
    <row r="53" spans="1:114" s="136" customFormat="1" ht="13.5" customHeight="1" x14ac:dyDescent="0.15">
      <c r="A53" s="119" t="s">
        <v>45</v>
      </c>
      <c r="B53" s="120" t="s">
        <v>465</v>
      </c>
      <c r="C53" s="119" t="s">
        <v>466</v>
      </c>
      <c r="D53" s="121">
        <f t="shared" si="61"/>
        <v>266585</v>
      </c>
      <c r="E53" s="121">
        <f t="shared" si="62"/>
        <v>48056</v>
      </c>
      <c r="F53" s="121">
        <v>0</v>
      </c>
      <c r="G53" s="121">
        <v>0</v>
      </c>
      <c r="H53" s="121">
        <v>0</v>
      </c>
      <c r="I53" s="121">
        <v>47727</v>
      </c>
      <c r="J53" s="122" t="s">
        <v>508</v>
      </c>
      <c r="K53" s="121">
        <v>329</v>
      </c>
      <c r="L53" s="121">
        <v>218529</v>
      </c>
      <c r="M53" s="121">
        <f t="shared" si="63"/>
        <v>9403</v>
      </c>
      <c r="N53" s="121">
        <f t="shared" si="64"/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508</v>
      </c>
      <c r="T53" s="121">
        <v>0</v>
      </c>
      <c r="U53" s="121">
        <v>9403</v>
      </c>
      <c r="V53" s="121">
        <f t="shared" si="82"/>
        <v>275988</v>
      </c>
      <c r="W53" s="121">
        <f t="shared" si="83"/>
        <v>48056</v>
      </c>
      <c r="X53" s="121">
        <f t="shared" si="84"/>
        <v>0</v>
      </c>
      <c r="Y53" s="121">
        <f t="shared" si="85"/>
        <v>0</v>
      </c>
      <c r="Z53" s="121">
        <f t="shared" si="86"/>
        <v>0</v>
      </c>
      <c r="AA53" s="121">
        <f t="shared" si="87"/>
        <v>47727</v>
      </c>
      <c r="AB53" s="122" t="str">
        <f t="shared" si="65"/>
        <v>-</v>
      </c>
      <c r="AC53" s="121">
        <f t="shared" si="66"/>
        <v>329</v>
      </c>
      <c r="AD53" s="121">
        <f t="shared" si="67"/>
        <v>227932</v>
      </c>
      <c r="AE53" s="121">
        <f t="shared" si="68"/>
        <v>0</v>
      </c>
      <c r="AF53" s="121">
        <f t="shared" si="69"/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92344</v>
      </c>
      <c r="AM53" s="121">
        <f t="shared" si="70"/>
        <v>115293</v>
      </c>
      <c r="AN53" s="121">
        <f t="shared" si="71"/>
        <v>10229</v>
      </c>
      <c r="AO53" s="121">
        <v>10229</v>
      </c>
      <c r="AP53" s="121">
        <v>0</v>
      </c>
      <c r="AQ53" s="121">
        <v>0</v>
      </c>
      <c r="AR53" s="121">
        <v>0</v>
      </c>
      <c r="AS53" s="121">
        <f t="shared" si="72"/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 t="shared" si="73"/>
        <v>105064</v>
      </c>
      <c r="AY53" s="121">
        <v>100219</v>
      </c>
      <c r="AZ53" s="121">
        <v>0</v>
      </c>
      <c r="BA53" s="121">
        <v>0</v>
      </c>
      <c r="BB53" s="121">
        <v>4845</v>
      </c>
      <c r="BC53" s="121">
        <v>43551</v>
      </c>
      <c r="BD53" s="121">
        <v>0</v>
      </c>
      <c r="BE53" s="121">
        <v>15397</v>
      </c>
      <c r="BF53" s="121">
        <f t="shared" si="74"/>
        <v>130690</v>
      </c>
      <c r="BG53" s="121">
        <f t="shared" si="75"/>
        <v>0</v>
      </c>
      <c r="BH53" s="121">
        <f t="shared" si="76"/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 t="shared" si="77"/>
        <v>2046</v>
      </c>
      <c r="BP53" s="121">
        <f t="shared" si="78"/>
        <v>2046</v>
      </c>
      <c r="BQ53" s="121">
        <v>2046</v>
      </c>
      <c r="BR53" s="121">
        <v>0</v>
      </c>
      <c r="BS53" s="121">
        <v>0</v>
      </c>
      <c r="BT53" s="121">
        <v>0</v>
      </c>
      <c r="BU53" s="121">
        <f t="shared" si="79"/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 t="shared" si="80"/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7352</v>
      </c>
      <c r="CF53" s="121">
        <v>0</v>
      </c>
      <c r="CG53" s="121">
        <v>5</v>
      </c>
      <c r="CH53" s="121">
        <f t="shared" si="81"/>
        <v>2051</v>
      </c>
      <c r="CI53" s="121">
        <f t="shared" si="88"/>
        <v>0</v>
      </c>
      <c r="CJ53" s="121">
        <f t="shared" si="89"/>
        <v>0</v>
      </c>
      <c r="CK53" s="121">
        <f t="shared" si="90"/>
        <v>0</v>
      </c>
      <c r="CL53" s="121">
        <f t="shared" si="91"/>
        <v>0</v>
      </c>
      <c r="CM53" s="121">
        <f t="shared" si="92"/>
        <v>0</v>
      </c>
      <c r="CN53" s="121">
        <f t="shared" si="93"/>
        <v>0</v>
      </c>
      <c r="CO53" s="121">
        <f t="shared" si="94"/>
        <v>0</v>
      </c>
      <c r="CP53" s="121">
        <f t="shared" si="95"/>
        <v>92344</v>
      </c>
      <c r="CQ53" s="121">
        <f t="shared" si="96"/>
        <v>117339</v>
      </c>
      <c r="CR53" s="121">
        <f t="shared" si="97"/>
        <v>12275</v>
      </c>
      <c r="CS53" s="121">
        <f t="shared" si="98"/>
        <v>12275</v>
      </c>
      <c r="CT53" s="121">
        <f t="shared" si="99"/>
        <v>0</v>
      </c>
      <c r="CU53" s="121">
        <f t="shared" si="100"/>
        <v>0</v>
      </c>
      <c r="CV53" s="121">
        <f t="shared" si="101"/>
        <v>0</v>
      </c>
      <c r="CW53" s="121">
        <f t="shared" si="102"/>
        <v>0</v>
      </c>
      <c r="CX53" s="121">
        <f t="shared" si="103"/>
        <v>0</v>
      </c>
      <c r="CY53" s="121">
        <f t="shared" si="104"/>
        <v>0</v>
      </c>
      <c r="CZ53" s="121">
        <f t="shared" si="105"/>
        <v>0</v>
      </c>
      <c r="DA53" s="121">
        <f t="shared" si="106"/>
        <v>0</v>
      </c>
      <c r="DB53" s="121">
        <f t="shared" si="107"/>
        <v>105064</v>
      </c>
      <c r="DC53" s="121">
        <f t="shared" si="108"/>
        <v>100219</v>
      </c>
      <c r="DD53" s="121">
        <f t="shared" si="109"/>
        <v>0</v>
      </c>
      <c r="DE53" s="121">
        <f t="shared" si="110"/>
        <v>0</v>
      </c>
      <c r="DF53" s="121">
        <f t="shared" si="111"/>
        <v>4845</v>
      </c>
      <c r="DG53" s="121">
        <f t="shared" si="112"/>
        <v>50903</v>
      </c>
      <c r="DH53" s="121">
        <f t="shared" si="113"/>
        <v>0</v>
      </c>
      <c r="DI53" s="121">
        <f t="shared" si="114"/>
        <v>15402</v>
      </c>
      <c r="DJ53" s="121">
        <f t="shared" si="115"/>
        <v>132741</v>
      </c>
    </row>
    <row r="54" spans="1:114" s="136" customFormat="1" ht="13.5" customHeight="1" x14ac:dyDescent="0.15">
      <c r="A54" s="119" t="s">
        <v>45</v>
      </c>
      <c r="B54" s="120" t="s">
        <v>467</v>
      </c>
      <c r="C54" s="119" t="s">
        <v>468</v>
      </c>
      <c r="D54" s="121">
        <f t="shared" si="61"/>
        <v>194030</v>
      </c>
      <c r="E54" s="121">
        <f t="shared" si="62"/>
        <v>26542</v>
      </c>
      <c r="F54" s="121">
        <v>0</v>
      </c>
      <c r="G54" s="121">
        <v>0</v>
      </c>
      <c r="H54" s="121">
        <v>0</v>
      </c>
      <c r="I54" s="121">
        <v>24240</v>
      </c>
      <c r="J54" s="122" t="s">
        <v>508</v>
      </c>
      <c r="K54" s="121">
        <v>2302</v>
      </c>
      <c r="L54" s="121">
        <v>167488</v>
      </c>
      <c r="M54" s="121">
        <f t="shared" si="63"/>
        <v>63452</v>
      </c>
      <c r="N54" s="121">
        <f t="shared" si="64"/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508</v>
      </c>
      <c r="T54" s="121">
        <v>0</v>
      </c>
      <c r="U54" s="121">
        <v>63452</v>
      </c>
      <c r="V54" s="121">
        <f t="shared" si="82"/>
        <v>257482</v>
      </c>
      <c r="W54" s="121">
        <f t="shared" si="83"/>
        <v>26542</v>
      </c>
      <c r="X54" s="121">
        <f t="shared" si="84"/>
        <v>0</v>
      </c>
      <c r="Y54" s="121">
        <f t="shared" si="85"/>
        <v>0</v>
      </c>
      <c r="Z54" s="121">
        <f t="shared" si="86"/>
        <v>0</v>
      </c>
      <c r="AA54" s="121">
        <f t="shared" si="87"/>
        <v>24240</v>
      </c>
      <c r="AB54" s="122" t="str">
        <f t="shared" si="65"/>
        <v>-</v>
      </c>
      <c r="AC54" s="121">
        <f t="shared" si="66"/>
        <v>2302</v>
      </c>
      <c r="AD54" s="121">
        <f t="shared" si="67"/>
        <v>230940</v>
      </c>
      <c r="AE54" s="121">
        <f t="shared" si="68"/>
        <v>0</v>
      </c>
      <c r="AF54" s="121">
        <f t="shared" si="69"/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 t="shared" si="70"/>
        <v>165729</v>
      </c>
      <c r="AN54" s="121">
        <f t="shared" si="71"/>
        <v>24146</v>
      </c>
      <c r="AO54" s="121">
        <v>24146</v>
      </c>
      <c r="AP54" s="121">
        <v>0</v>
      </c>
      <c r="AQ54" s="121">
        <v>0</v>
      </c>
      <c r="AR54" s="121">
        <v>0</v>
      </c>
      <c r="AS54" s="121">
        <f t="shared" si="72"/>
        <v>34772</v>
      </c>
      <c r="AT54" s="121">
        <v>18446</v>
      </c>
      <c r="AU54" s="121">
        <v>16326</v>
      </c>
      <c r="AV54" s="121">
        <v>0</v>
      </c>
      <c r="AW54" s="121">
        <v>0</v>
      </c>
      <c r="AX54" s="121">
        <f t="shared" si="73"/>
        <v>106811</v>
      </c>
      <c r="AY54" s="121">
        <v>35647</v>
      </c>
      <c r="AZ54" s="121">
        <v>57098</v>
      </c>
      <c r="BA54" s="121">
        <v>0</v>
      </c>
      <c r="BB54" s="121">
        <v>14066</v>
      </c>
      <c r="BC54" s="121">
        <v>21725</v>
      </c>
      <c r="BD54" s="121">
        <v>0</v>
      </c>
      <c r="BE54" s="121">
        <v>6576</v>
      </c>
      <c r="BF54" s="121">
        <f t="shared" si="74"/>
        <v>172305</v>
      </c>
      <c r="BG54" s="121">
        <f t="shared" si="75"/>
        <v>0</v>
      </c>
      <c r="BH54" s="121">
        <f t="shared" si="76"/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 t="shared" si="77"/>
        <v>63452</v>
      </c>
      <c r="BP54" s="121">
        <f t="shared" si="78"/>
        <v>19149</v>
      </c>
      <c r="BQ54" s="121">
        <v>19149</v>
      </c>
      <c r="BR54" s="121">
        <v>0</v>
      </c>
      <c r="BS54" s="121">
        <v>0</v>
      </c>
      <c r="BT54" s="121">
        <v>0</v>
      </c>
      <c r="BU54" s="121">
        <f t="shared" si="79"/>
        <v>44148</v>
      </c>
      <c r="BV54" s="121">
        <v>0</v>
      </c>
      <c r="BW54" s="121">
        <v>44148</v>
      </c>
      <c r="BX54" s="121">
        <v>0</v>
      </c>
      <c r="BY54" s="121">
        <v>0</v>
      </c>
      <c r="BZ54" s="121">
        <f t="shared" si="80"/>
        <v>155</v>
      </c>
      <c r="CA54" s="121">
        <v>75</v>
      </c>
      <c r="CB54" s="121">
        <v>53</v>
      </c>
      <c r="CC54" s="121">
        <v>0</v>
      </c>
      <c r="CD54" s="121">
        <v>27</v>
      </c>
      <c r="CE54" s="121">
        <v>0</v>
      </c>
      <c r="CF54" s="121">
        <v>0</v>
      </c>
      <c r="CG54" s="121">
        <v>0</v>
      </c>
      <c r="CH54" s="121">
        <f t="shared" si="81"/>
        <v>63452</v>
      </c>
      <c r="CI54" s="121">
        <f t="shared" si="88"/>
        <v>0</v>
      </c>
      <c r="CJ54" s="121">
        <f t="shared" si="89"/>
        <v>0</v>
      </c>
      <c r="CK54" s="121">
        <f t="shared" si="90"/>
        <v>0</v>
      </c>
      <c r="CL54" s="121">
        <f t="shared" si="91"/>
        <v>0</v>
      </c>
      <c r="CM54" s="121">
        <f t="shared" si="92"/>
        <v>0</v>
      </c>
      <c r="CN54" s="121">
        <f t="shared" si="93"/>
        <v>0</v>
      </c>
      <c r="CO54" s="121">
        <f t="shared" si="94"/>
        <v>0</v>
      </c>
      <c r="CP54" s="121">
        <f t="shared" si="95"/>
        <v>0</v>
      </c>
      <c r="CQ54" s="121">
        <f t="shared" si="96"/>
        <v>229181</v>
      </c>
      <c r="CR54" s="121">
        <f t="shared" si="97"/>
        <v>43295</v>
      </c>
      <c r="CS54" s="121">
        <f t="shared" si="98"/>
        <v>43295</v>
      </c>
      <c r="CT54" s="121">
        <f t="shared" si="99"/>
        <v>0</v>
      </c>
      <c r="CU54" s="121">
        <f t="shared" si="100"/>
        <v>0</v>
      </c>
      <c r="CV54" s="121">
        <f t="shared" si="101"/>
        <v>0</v>
      </c>
      <c r="CW54" s="121">
        <f t="shared" si="102"/>
        <v>78920</v>
      </c>
      <c r="CX54" s="121">
        <f t="shared" si="103"/>
        <v>18446</v>
      </c>
      <c r="CY54" s="121">
        <f t="shared" si="104"/>
        <v>60474</v>
      </c>
      <c r="CZ54" s="121">
        <f t="shared" si="105"/>
        <v>0</v>
      </c>
      <c r="DA54" s="121">
        <f t="shared" si="106"/>
        <v>0</v>
      </c>
      <c r="DB54" s="121">
        <f t="shared" si="107"/>
        <v>106966</v>
      </c>
      <c r="DC54" s="121">
        <f t="shared" si="108"/>
        <v>35722</v>
      </c>
      <c r="DD54" s="121">
        <f t="shared" si="109"/>
        <v>57151</v>
      </c>
      <c r="DE54" s="121">
        <f t="shared" si="110"/>
        <v>0</v>
      </c>
      <c r="DF54" s="121">
        <f t="shared" si="111"/>
        <v>14093</v>
      </c>
      <c r="DG54" s="121">
        <f t="shared" si="112"/>
        <v>21725</v>
      </c>
      <c r="DH54" s="121">
        <f t="shared" si="113"/>
        <v>0</v>
      </c>
      <c r="DI54" s="121">
        <f t="shared" si="114"/>
        <v>6576</v>
      </c>
      <c r="DJ54" s="121">
        <f t="shared" si="115"/>
        <v>235757</v>
      </c>
    </row>
    <row r="55" spans="1:114" s="136" customFormat="1" ht="13.5" customHeight="1" x14ac:dyDescent="0.15">
      <c r="A55" s="119" t="s">
        <v>45</v>
      </c>
      <c r="B55" s="120" t="s">
        <v>469</v>
      </c>
      <c r="C55" s="119" t="s">
        <v>470</v>
      </c>
      <c r="D55" s="121">
        <f t="shared" si="61"/>
        <v>170676</v>
      </c>
      <c r="E55" s="121">
        <f t="shared" si="62"/>
        <v>23389</v>
      </c>
      <c r="F55" s="121">
        <v>0</v>
      </c>
      <c r="G55" s="121">
        <v>0</v>
      </c>
      <c r="H55" s="121">
        <v>0</v>
      </c>
      <c r="I55" s="121">
        <v>23351</v>
      </c>
      <c r="J55" s="122" t="s">
        <v>508</v>
      </c>
      <c r="K55" s="121">
        <v>38</v>
      </c>
      <c r="L55" s="121">
        <v>147287</v>
      </c>
      <c r="M55" s="121">
        <f t="shared" si="63"/>
        <v>74360</v>
      </c>
      <c r="N55" s="121">
        <f t="shared" si="64"/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508</v>
      </c>
      <c r="T55" s="121">
        <v>0</v>
      </c>
      <c r="U55" s="121">
        <v>74360</v>
      </c>
      <c r="V55" s="121">
        <f t="shared" si="82"/>
        <v>245036</v>
      </c>
      <c r="W55" s="121">
        <f t="shared" si="83"/>
        <v>23389</v>
      </c>
      <c r="X55" s="121">
        <f t="shared" si="84"/>
        <v>0</v>
      </c>
      <c r="Y55" s="121">
        <f t="shared" si="85"/>
        <v>0</v>
      </c>
      <c r="Z55" s="121">
        <f t="shared" si="86"/>
        <v>0</v>
      </c>
      <c r="AA55" s="121">
        <f t="shared" si="87"/>
        <v>23351</v>
      </c>
      <c r="AB55" s="122" t="str">
        <f t="shared" si="65"/>
        <v>-</v>
      </c>
      <c r="AC55" s="121">
        <f t="shared" si="66"/>
        <v>38</v>
      </c>
      <c r="AD55" s="121">
        <f t="shared" si="67"/>
        <v>221647</v>
      </c>
      <c r="AE55" s="121">
        <f t="shared" si="68"/>
        <v>0</v>
      </c>
      <c r="AF55" s="121">
        <f t="shared" si="69"/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 t="shared" si="70"/>
        <v>23389</v>
      </c>
      <c r="AN55" s="121">
        <f t="shared" si="71"/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 t="shared" si="72"/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 t="shared" si="73"/>
        <v>23389</v>
      </c>
      <c r="AY55" s="121">
        <v>23389</v>
      </c>
      <c r="AZ55" s="121">
        <v>0</v>
      </c>
      <c r="BA55" s="121">
        <v>0</v>
      </c>
      <c r="BB55" s="121">
        <v>0</v>
      </c>
      <c r="BC55" s="121">
        <v>147287</v>
      </c>
      <c r="BD55" s="121">
        <v>0</v>
      </c>
      <c r="BE55" s="121">
        <v>0</v>
      </c>
      <c r="BF55" s="121">
        <f t="shared" si="74"/>
        <v>23389</v>
      </c>
      <c r="BG55" s="121">
        <f t="shared" si="75"/>
        <v>0</v>
      </c>
      <c r="BH55" s="121">
        <f t="shared" si="76"/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19431</v>
      </c>
      <c r="BO55" s="121">
        <f t="shared" si="77"/>
        <v>0</v>
      </c>
      <c r="BP55" s="121">
        <f t="shared" si="78"/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 t="shared" si="79"/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 t="shared" si="80"/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54929</v>
      </c>
      <c r="CF55" s="121">
        <v>0</v>
      </c>
      <c r="CG55" s="121">
        <v>0</v>
      </c>
      <c r="CH55" s="121">
        <f t="shared" si="81"/>
        <v>0</v>
      </c>
      <c r="CI55" s="121">
        <f t="shared" si="88"/>
        <v>0</v>
      </c>
      <c r="CJ55" s="121">
        <f t="shared" si="89"/>
        <v>0</v>
      </c>
      <c r="CK55" s="121">
        <f t="shared" si="90"/>
        <v>0</v>
      </c>
      <c r="CL55" s="121">
        <f t="shared" si="91"/>
        <v>0</v>
      </c>
      <c r="CM55" s="121">
        <f t="shared" si="92"/>
        <v>0</v>
      </c>
      <c r="CN55" s="121">
        <f t="shared" si="93"/>
        <v>0</v>
      </c>
      <c r="CO55" s="121">
        <f t="shared" si="94"/>
        <v>0</v>
      </c>
      <c r="CP55" s="121">
        <f t="shared" si="95"/>
        <v>19431</v>
      </c>
      <c r="CQ55" s="121">
        <f t="shared" si="96"/>
        <v>23389</v>
      </c>
      <c r="CR55" s="121">
        <f t="shared" si="97"/>
        <v>0</v>
      </c>
      <c r="CS55" s="121">
        <f t="shared" si="98"/>
        <v>0</v>
      </c>
      <c r="CT55" s="121">
        <f t="shared" si="99"/>
        <v>0</v>
      </c>
      <c r="CU55" s="121">
        <f t="shared" si="100"/>
        <v>0</v>
      </c>
      <c r="CV55" s="121">
        <f t="shared" si="101"/>
        <v>0</v>
      </c>
      <c r="CW55" s="121">
        <f t="shared" si="102"/>
        <v>0</v>
      </c>
      <c r="CX55" s="121">
        <f t="shared" si="103"/>
        <v>0</v>
      </c>
      <c r="CY55" s="121">
        <f t="shared" si="104"/>
        <v>0</v>
      </c>
      <c r="CZ55" s="121">
        <f t="shared" si="105"/>
        <v>0</v>
      </c>
      <c r="DA55" s="121">
        <f t="shared" si="106"/>
        <v>0</v>
      </c>
      <c r="DB55" s="121">
        <f t="shared" si="107"/>
        <v>23389</v>
      </c>
      <c r="DC55" s="121">
        <f t="shared" si="108"/>
        <v>23389</v>
      </c>
      <c r="DD55" s="121">
        <f t="shared" si="109"/>
        <v>0</v>
      </c>
      <c r="DE55" s="121">
        <f t="shared" si="110"/>
        <v>0</v>
      </c>
      <c r="DF55" s="121">
        <f t="shared" si="111"/>
        <v>0</v>
      </c>
      <c r="DG55" s="121">
        <f t="shared" si="112"/>
        <v>202216</v>
      </c>
      <c r="DH55" s="121">
        <f t="shared" si="113"/>
        <v>0</v>
      </c>
      <c r="DI55" s="121">
        <f t="shared" si="114"/>
        <v>0</v>
      </c>
      <c r="DJ55" s="121">
        <f t="shared" si="115"/>
        <v>23389</v>
      </c>
    </row>
    <row r="56" spans="1:114" s="136" customFormat="1" ht="13.5" customHeight="1" x14ac:dyDescent="0.15">
      <c r="A56" s="119" t="s">
        <v>45</v>
      </c>
      <c r="B56" s="120" t="s">
        <v>471</v>
      </c>
      <c r="C56" s="119" t="s">
        <v>472</v>
      </c>
      <c r="D56" s="121">
        <f t="shared" si="61"/>
        <v>193294</v>
      </c>
      <c r="E56" s="121">
        <f t="shared" si="62"/>
        <v>29223</v>
      </c>
      <c r="F56" s="121">
        <v>0</v>
      </c>
      <c r="G56" s="121">
        <v>0</v>
      </c>
      <c r="H56" s="121">
        <v>0</v>
      </c>
      <c r="I56" s="121">
        <v>29223</v>
      </c>
      <c r="J56" s="122" t="s">
        <v>508</v>
      </c>
      <c r="K56" s="121">
        <v>0</v>
      </c>
      <c r="L56" s="121">
        <v>164071</v>
      </c>
      <c r="M56" s="121">
        <f t="shared" si="63"/>
        <v>45621</v>
      </c>
      <c r="N56" s="121">
        <f t="shared" si="64"/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508</v>
      </c>
      <c r="T56" s="121">
        <v>0</v>
      </c>
      <c r="U56" s="121">
        <v>45621</v>
      </c>
      <c r="V56" s="121">
        <f t="shared" si="82"/>
        <v>238915</v>
      </c>
      <c r="W56" s="121">
        <f t="shared" si="83"/>
        <v>29223</v>
      </c>
      <c r="X56" s="121">
        <f t="shared" si="84"/>
        <v>0</v>
      </c>
      <c r="Y56" s="121">
        <f t="shared" si="85"/>
        <v>0</v>
      </c>
      <c r="Z56" s="121">
        <f t="shared" si="86"/>
        <v>0</v>
      </c>
      <c r="AA56" s="121">
        <f t="shared" si="87"/>
        <v>29223</v>
      </c>
      <c r="AB56" s="122" t="str">
        <f t="shared" si="65"/>
        <v>-</v>
      </c>
      <c r="AC56" s="121">
        <f t="shared" si="66"/>
        <v>0</v>
      </c>
      <c r="AD56" s="121">
        <f t="shared" si="67"/>
        <v>209692</v>
      </c>
      <c r="AE56" s="121">
        <f t="shared" si="68"/>
        <v>0</v>
      </c>
      <c r="AF56" s="121">
        <f t="shared" si="69"/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 t="shared" si="70"/>
        <v>75349</v>
      </c>
      <c r="AN56" s="121">
        <f t="shared" si="71"/>
        <v>5339</v>
      </c>
      <c r="AO56" s="121">
        <v>5339</v>
      </c>
      <c r="AP56" s="121">
        <v>0</v>
      </c>
      <c r="AQ56" s="121">
        <v>0</v>
      </c>
      <c r="AR56" s="121">
        <v>0</v>
      </c>
      <c r="AS56" s="121">
        <f t="shared" si="72"/>
        <v>1240</v>
      </c>
      <c r="AT56" s="121">
        <v>0</v>
      </c>
      <c r="AU56" s="121">
        <v>0</v>
      </c>
      <c r="AV56" s="121">
        <v>1240</v>
      </c>
      <c r="AW56" s="121">
        <v>0</v>
      </c>
      <c r="AX56" s="121">
        <f t="shared" si="73"/>
        <v>68770</v>
      </c>
      <c r="AY56" s="121">
        <v>68770</v>
      </c>
      <c r="AZ56" s="121">
        <v>0</v>
      </c>
      <c r="BA56" s="121">
        <v>0</v>
      </c>
      <c r="BB56" s="121">
        <v>0</v>
      </c>
      <c r="BC56" s="121">
        <v>84437</v>
      </c>
      <c r="BD56" s="121">
        <v>0</v>
      </c>
      <c r="BE56" s="121">
        <v>33508</v>
      </c>
      <c r="BF56" s="121">
        <f t="shared" si="74"/>
        <v>108857</v>
      </c>
      <c r="BG56" s="121">
        <f t="shared" si="75"/>
        <v>0</v>
      </c>
      <c r="BH56" s="121">
        <f t="shared" si="76"/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 t="shared" si="77"/>
        <v>6022</v>
      </c>
      <c r="BP56" s="121">
        <f t="shared" si="78"/>
        <v>6022</v>
      </c>
      <c r="BQ56" s="121">
        <v>6022</v>
      </c>
      <c r="BR56" s="121">
        <v>0</v>
      </c>
      <c r="BS56" s="121">
        <v>0</v>
      </c>
      <c r="BT56" s="121">
        <v>0</v>
      </c>
      <c r="BU56" s="121">
        <f t="shared" si="79"/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 t="shared" si="80"/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39040</v>
      </c>
      <c r="CF56" s="121">
        <v>0</v>
      </c>
      <c r="CG56" s="121">
        <v>559</v>
      </c>
      <c r="CH56" s="121">
        <f t="shared" si="81"/>
        <v>6581</v>
      </c>
      <c r="CI56" s="121">
        <f t="shared" si="88"/>
        <v>0</v>
      </c>
      <c r="CJ56" s="121">
        <f t="shared" si="89"/>
        <v>0</v>
      </c>
      <c r="CK56" s="121">
        <f t="shared" si="90"/>
        <v>0</v>
      </c>
      <c r="CL56" s="121">
        <f t="shared" si="91"/>
        <v>0</v>
      </c>
      <c r="CM56" s="121">
        <f t="shared" si="92"/>
        <v>0</v>
      </c>
      <c r="CN56" s="121">
        <f t="shared" si="93"/>
        <v>0</v>
      </c>
      <c r="CO56" s="121">
        <f t="shared" si="94"/>
        <v>0</v>
      </c>
      <c r="CP56" s="121">
        <f t="shared" si="95"/>
        <v>0</v>
      </c>
      <c r="CQ56" s="121">
        <f t="shared" si="96"/>
        <v>81371</v>
      </c>
      <c r="CR56" s="121">
        <f t="shared" si="97"/>
        <v>11361</v>
      </c>
      <c r="CS56" s="121">
        <f t="shared" si="98"/>
        <v>11361</v>
      </c>
      <c r="CT56" s="121">
        <f t="shared" si="99"/>
        <v>0</v>
      </c>
      <c r="CU56" s="121">
        <f t="shared" si="100"/>
        <v>0</v>
      </c>
      <c r="CV56" s="121">
        <f t="shared" si="101"/>
        <v>0</v>
      </c>
      <c r="CW56" s="121">
        <f t="shared" si="102"/>
        <v>1240</v>
      </c>
      <c r="CX56" s="121">
        <f t="shared" si="103"/>
        <v>0</v>
      </c>
      <c r="CY56" s="121">
        <f t="shared" si="104"/>
        <v>0</v>
      </c>
      <c r="CZ56" s="121">
        <f t="shared" si="105"/>
        <v>1240</v>
      </c>
      <c r="DA56" s="121">
        <f t="shared" si="106"/>
        <v>0</v>
      </c>
      <c r="DB56" s="121">
        <f t="shared" si="107"/>
        <v>68770</v>
      </c>
      <c r="DC56" s="121">
        <f t="shared" si="108"/>
        <v>68770</v>
      </c>
      <c r="DD56" s="121">
        <f t="shared" si="109"/>
        <v>0</v>
      </c>
      <c r="DE56" s="121">
        <f t="shared" si="110"/>
        <v>0</v>
      </c>
      <c r="DF56" s="121">
        <f t="shared" si="111"/>
        <v>0</v>
      </c>
      <c r="DG56" s="121">
        <f t="shared" si="112"/>
        <v>123477</v>
      </c>
      <c r="DH56" s="121">
        <f t="shared" si="113"/>
        <v>0</v>
      </c>
      <c r="DI56" s="121">
        <f t="shared" si="114"/>
        <v>34067</v>
      </c>
      <c r="DJ56" s="121">
        <f t="shared" si="115"/>
        <v>115438</v>
      </c>
    </row>
    <row r="57" spans="1:114" s="136" customFormat="1" ht="13.5" customHeight="1" x14ac:dyDescent="0.15">
      <c r="A57" s="119" t="s">
        <v>45</v>
      </c>
      <c r="B57" s="120" t="s">
        <v>474</v>
      </c>
      <c r="C57" s="119" t="s">
        <v>475</v>
      </c>
      <c r="D57" s="121">
        <f t="shared" si="61"/>
        <v>169431</v>
      </c>
      <c r="E57" s="121">
        <f t="shared" si="62"/>
        <v>22771</v>
      </c>
      <c r="F57" s="121">
        <v>0</v>
      </c>
      <c r="G57" s="121">
        <v>0</v>
      </c>
      <c r="H57" s="121">
        <v>0</v>
      </c>
      <c r="I57" s="121">
        <v>22771</v>
      </c>
      <c r="J57" s="122" t="s">
        <v>508</v>
      </c>
      <c r="K57" s="121">
        <v>0</v>
      </c>
      <c r="L57" s="121">
        <v>146660</v>
      </c>
      <c r="M57" s="121">
        <f t="shared" si="63"/>
        <v>35534</v>
      </c>
      <c r="N57" s="121">
        <f t="shared" si="64"/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508</v>
      </c>
      <c r="T57" s="121">
        <v>0</v>
      </c>
      <c r="U57" s="121">
        <v>35534</v>
      </c>
      <c r="V57" s="121">
        <f t="shared" si="82"/>
        <v>204965</v>
      </c>
      <c r="W57" s="121">
        <f t="shared" si="83"/>
        <v>22771</v>
      </c>
      <c r="X57" s="121">
        <f t="shared" si="84"/>
        <v>0</v>
      </c>
      <c r="Y57" s="121">
        <f t="shared" si="85"/>
        <v>0</v>
      </c>
      <c r="Z57" s="121">
        <f t="shared" si="86"/>
        <v>0</v>
      </c>
      <c r="AA57" s="121">
        <f t="shared" si="87"/>
        <v>22771</v>
      </c>
      <c r="AB57" s="122" t="str">
        <f t="shared" si="65"/>
        <v>-</v>
      </c>
      <c r="AC57" s="121">
        <f t="shared" si="66"/>
        <v>0</v>
      </c>
      <c r="AD57" s="121">
        <f t="shared" si="67"/>
        <v>182194</v>
      </c>
      <c r="AE57" s="121">
        <f t="shared" si="68"/>
        <v>0</v>
      </c>
      <c r="AF57" s="121">
        <f t="shared" si="69"/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6574</v>
      </c>
      <c r="AM57" s="121">
        <f t="shared" si="70"/>
        <v>61462</v>
      </c>
      <c r="AN57" s="121">
        <f t="shared" si="71"/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 t="shared" si="72"/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 t="shared" si="73"/>
        <v>61462</v>
      </c>
      <c r="AY57" s="121">
        <v>61462</v>
      </c>
      <c r="AZ57" s="121">
        <v>0</v>
      </c>
      <c r="BA57" s="121">
        <v>0</v>
      </c>
      <c r="BB57" s="121">
        <v>0</v>
      </c>
      <c r="BC57" s="121">
        <v>70333</v>
      </c>
      <c r="BD57" s="121">
        <v>0</v>
      </c>
      <c r="BE57" s="121">
        <v>31062</v>
      </c>
      <c r="BF57" s="121">
        <f t="shared" si="74"/>
        <v>92524</v>
      </c>
      <c r="BG57" s="121">
        <f t="shared" si="75"/>
        <v>0</v>
      </c>
      <c r="BH57" s="121">
        <f t="shared" si="76"/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447</v>
      </c>
      <c r="BO57" s="121">
        <f t="shared" si="77"/>
        <v>0</v>
      </c>
      <c r="BP57" s="121">
        <f t="shared" si="78"/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 t="shared" si="79"/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 t="shared" si="80"/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35087</v>
      </c>
      <c r="CF57" s="121">
        <v>0</v>
      </c>
      <c r="CG57" s="121">
        <v>0</v>
      </c>
      <c r="CH57" s="121">
        <f t="shared" si="81"/>
        <v>0</v>
      </c>
      <c r="CI57" s="121">
        <f t="shared" si="88"/>
        <v>0</v>
      </c>
      <c r="CJ57" s="121">
        <f t="shared" si="89"/>
        <v>0</v>
      </c>
      <c r="CK57" s="121">
        <f t="shared" si="90"/>
        <v>0</v>
      </c>
      <c r="CL57" s="121">
        <f t="shared" si="91"/>
        <v>0</v>
      </c>
      <c r="CM57" s="121">
        <f t="shared" si="92"/>
        <v>0</v>
      </c>
      <c r="CN57" s="121">
        <f t="shared" si="93"/>
        <v>0</v>
      </c>
      <c r="CO57" s="121">
        <f t="shared" si="94"/>
        <v>0</v>
      </c>
      <c r="CP57" s="121">
        <f t="shared" si="95"/>
        <v>7021</v>
      </c>
      <c r="CQ57" s="121">
        <f t="shared" si="96"/>
        <v>61462</v>
      </c>
      <c r="CR57" s="121">
        <f t="shared" si="97"/>
        <v>0</v>
      </c>
      <c r="CS57" s="121">
        <f t="shared" si="98"/>
        <v>0</v>
      </c>
      <c r="CT57" s="121">
        <f t="shared" si="99"/>
        <v>0</v>
      </c>
      <c r="CU57" s="121">
        <f t="shared" si="100"/>
        <v>0</v>
      </c>
      <c r="CV57" s="121">
        <f t="shared" si="101"/>
        <v>0</v>
      </c>
      <c r="CW57" s="121">
        <f t="shared" si="102"/>
        <v>0</v>
      </c>
      <c r="CX57" s="121">
        <f t="shared" si="103"/>
        <v>0</v>
      </c>
      <c r="CY57" s="121">
        <f t="shared" si="104"/>
        <v>0</v>
      </c>
      <c r="CZ57" s="121">
        <f t="shared" si="105"/>
        <v>0</v>
      </c>
      <c r="DA57" s="121">
        <f t="shared" si="106"/>
        <v>0</v>
      </c>
      <c r="DB57" s="121">
        <f t="shared" si="107"/>
        <v>61462</v>
      </c>
      <c r="DC57" s="121">
        <f t="shared" si="108"/>
        <v>61462</v>
      </c>
      <c r="DD57" s="121">
        <f t="shared" si="109"/>
        <v>0</v>
      </c>
      <c r="DE57" s="121">
        <f t="shared" si="110"/>
        <v>0</v>
      </c>
      <c r="DF57" s="121">
        <f t="shared" si="111"/>
        <v>0</v>
      </c>
      <c r="DG57" s="121">
        <f t="shared" si="112"/>
        <v>105420</v>
      </c>
      <c r="DH57" s="121">
        <f t="shared" si="113"/>
        <v>0</v>
      </c>
      <c r="DI57" s="121">
        <f t="shared" si="114"/>
        <v>31062</v>
      </c>
      <c r="DJ57" s="121">
        <f t="shared" si="115"/>
        <v>92524</v>
      </c>
    </row>
    <row r="58" spans="1:114" s="136" customFormat="1" ht="13.5" customHeight="1" x14ac:dyDescent="0.15">
      <c r="A58" s="119" t="s">
        <v>45</v>
      </c>
      <c r="B58" s="120" t="s">
        <v>477</v>
      </c>
      <c r="C58" s="119" t="s">
        <v>478</v>
      </c>
      <c r="D58" s="121">
        <f t="shared" si="61"/>
        <v>149722</v>
      </c>
      <c r="E58" s="121">
        <f t="shared" si="62"/>
        <v>30262</v>
      </c>
      <c r="F58" s="121">
        <v>0</v>
      </c>
      <c r="G58" s="121">
        <v>0</v>
      </c>
      <c r="H58" s="121">
        <v>0</v>
      </c>
      <c r="I58" s="121">
        <v>30262</v>
      </c>
      <c r="J58" s="122" t="s">
        <v>508</v>
      </c>
      <c r="K58" s="121">
        <v>0</v>
      </c>
      <c r="L58" s="121">
        <v>119460</v>
      </c>
      <c r="M58" s="121">
        <f t="shared" si="63"/>
        <v>62228</v>
      </c>
      <c r="N58" s="121">
        <f t="shared" si="64"/>
        <v>5451</v>
      </c>
      <c r="O58" s="121">
        <v>1957</v>
      </c>
      <c r="P58" s="121">
        <v>3494</v>
      </c>
      <c r="Q58" s="121">
        <v>0</v>
      </c>
      <c r="R58" s="121">
        <v>0</v>
      </c>
      <c r="S58" s="122" t="s">
        <v>508</v>
      </c>
      <c r="T58" s="121">
        <v>0</v>
      </c>
      <c r="U58" s="121">
        <v>56777</v>
      </c>
      <c r="V58" s="121">
        <f t="shared" si="82"/>
        <v>211950</v>
      </c>
      <c r="W58" s="121">
        <f t="shared" si="83"/>
        <v>35713</v>
      </c>
      <c r="X58" s="121">
        <f t="shared" si="84"/>
        <v>1957</v>
      </c>
      <c r="Y58" s="121">
        <f t="shared" si="85"/>
        <v>3494</v>
      </c>
      <c r="Z58" s="121">
        <f t="shared" si="86"/>
        <v>0</v>
      </c>
      <c r="AA58" s="121">
        <f t="shared" si="87"/>
        <v>30262</v>
      </c>
      <c r="AB58" s="122" t="str">
        <f t="shared" si="65"/>
        <v>-</v>
      </c>
      <c r="AC58" s="121">
        <f t="shared" si="66"/>
        <v>0</v>
      </c>
      <c r="AD58" s="121">
        <f t="shared" si="67"/>
        <v>176237</v>
      </c>
      <c r="AE58" s="121">
        <f t="shared" si="68"/>
        <v>0</v>
      </c>
      <c r="AF58" s="121">
        <f t="shared" si="69"/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 t="shared" si="70"/>
        <v>66176</v>
      </c>
      <c r="AN58" s="121">
        <f t="shared" si="71"/>
        <v>10193</v>
      </c>
      <c r="AO58" s="121">
        <v>10193</v>
      </c>
      <c r="AP58" s="121">
        <v>0</v>
      </c>
      <c r="AQ58" s="121">
        <v>0</v>
      </c>
      <c r="AR58" s="121">
        <v>0</v>
      </c>
      <c r="AS58" s="121">
        <f t="shared" si="72"/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 t="shared" si="73"/>
        <v>55983</v>
      </c>
      <c r="AY58" s="121">
        <v>55983</v>
      </c>
      <c r="AZ58" s="121">
        <v>0</v>
      </c>
      <c r="BA58" s="121">
        <v>0</v>
      </c>
      <c r="BB58" s="121">
        <v>0</v>
      </c>
      <c r="BC58" s="121">
        <v>83546</v>
      </c>
      <c r="BD58" s="121">
        <v>0</v>
      </c>
      <c r="BE58" s="121">
        <v>0</v>
      </c>
      <c r="BF58" s="121">
        <f t="shared" si="74"/>
        <v>66176</v>
      </c>
      <c r="BG58" s="121">
        <f t="shared" si="75"/>
        <v>0</v>
      </c>
      <c r="BH58" s="121">
        <f t="shared" si="76"/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 t="shared" si="77"/>
        <v>0</v>
      </c>
      <c r="BP58" s="121">
        <f t="shared" si="78"/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 t="shared" si="79"/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 t="shared" si="80"/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62228</v>
      </c>
      <c r="CF58" s="121">
        <v>0</v>
      </c>
      <c r="CG58" s="121">
        <v>0</v>
      </c>
      <c r="CH58" s="121">
        <f t="shared" si="81"/>
        <v>0</v>
      </c>
      <c r="CI58" s="121">
        <f t="shared" si="88"/>
        <v>0</v>
      </c>
      <c r="CJ58" s="121">
        <f t="shared" si="89"/>
        <v>0</v>
      </c>
      <c r="CK58" s="121">
        <f t="shared" si="90"/>
        <v>0</v>
      </c>
      <c r="CL58" s="121">
        <f t="shared" si="91"/>
        <v>0</v>
      </c>
      <c r="CM58" s="121">
        <f t="shared" si="92"/>
        <v>0</v>
      </c>
      <c r="CN58" s="121">
        <f t="shared" si="93"/>
        <v>0</v>
      </c>
      <c r="CO58" s="121">
        <f t="shared" si="94"/>
        <v>0</v>
      </c>
      <c r="CP58" s="121">
        <f t="shared" si="95"/>
        <v>0</v>
      </c>
      <c r="CQ58" s="121">
        <f t="shared" si="96"/>
        <v>66176</v>
      </c>
      <c r="CR58" s="121">
        <f t="shared" si="97"/>
        <v>10193</v>
      </c>
      <c r="CS58" s="121">
        <f t="shared" si="98"/>
        <v>10193</v>
      </c>
      <c r="CT58" s="121">
        <f t="shared" si="99"/>
        <v>0</v>
      </c>
      <c r="CU58" s="121">
        <f t="shared" si="100"/>
        <v>0</v>
      </c>
      <c r="CV58" s="121">
        <f t="shared" si="101"/>
        <v>0</v>
      </c>
      <c r="CW58" s="121">
        <f t="shared" si="102"/>
        <v>0</v>
      </c>
      <c r="CX58" s="121">
        <f t="shared" si="103"/>
        <v>0</v>
      </c>
      <c r="CY58" s="121">
        <f t="shared" si="104"/>
        <v>0</v>
      </c>
      <c r="CZ58" s="121">
        <f t="shared" si="105"/>
        <v>0</v>
      </c>
      <c r="DA58" s="121">
        <f t="shared" si="106"/>
        <v>0</v>
      </c>
      <c r="DB58" s="121">
        <f t="shared" si="107"/>
        <v>55983</v>
      </c>
      <c r="DC58" s="121">
        <f t="shared" si="108"/>
        <v>55983</v>
      </c>
      <c r="DD58" s="121">
        <f t="shared" si="109"/>
        <v>0</v>
      </c>
      <c r="DE58" s="121">
        <f t="shared" si="110"/>
        <v>0</v>
      </c>
      <c r="DF58" s="121">
        <f t="shared" si="111"/>
        <v>0</v>
      </c>
      <c r="DG58" s="121">
        <f t="shared" si="112"/>
        <v>145774</v>
      </c>
      <c r="DH58" s="121">
        <f t="shared" si="113"/>
        <v>0</v>
      </c>
      <c r="DI58" s="121">
        <f t="shared" si="114"/>
        <v>0</v>
      </c>
      <c r="DJ58" s="121">
        <f t="shared" si="115"/>
        <v>66176</v>
      </c>
    </row>
    <row r="59" spans="1:114" s="136" customFormat="1" ht="13.5" customHeight="1" x14ac:dyDescent="0.15">
      <c r="A59" s="119" t="s">
        <v>45</v>
      </c>
      <c r="B59" s="120" t="s">
        <v>481</v>
      </c>
      <c r="C59" s="119" t="s">
        <v>482</v>
      </c>
      <c r="D59" s="121">
        <f t="shared" si="61"/>
        <v>205501</v>
      </c>
      <c r="E59" s="121">
        <f t="shared" si="62"/>
        <v>37848</v>
      </c>
      <c r="F59" s="121">
        <v>0</v>
      </c>
      <c r="G59" s="121">
        <v>0</v>
      </c>
      <c r="H59" s="121">
        <v>0</v>
      </c>
      <c r="I59" s="121">
        <v>37848</v>
      </c>
      <c r="J59" s="122" t="s">
        <v>508</v>
      </c>
      <c r="K59" s="121">
        <v>0</v>
      </c>
      <c r="L59" s="121">
        <v>167653</v>
      </c>
      <c r="M59" s="121">
        <f t="shared" si="63"/>
        <v>44883</v>
      </c>
      <c r="N59" s="121">
        <f t="shared" si="64"/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508</v>
      </c>
      <c r="T59" s="121">
        <v>0</v>
      </c>
      <c r="U59" s="121">
        <v>44883</v>
      </c>
      <c r="V59" s="121">
        <f t="shared" si="82"/>
        <v>250384</v>
      </c>
      <c r="W59" s="121">
        <f t="shared" si="83"/>
        <v>37848</v>
      </c>
      <c r="X59" s="121">
        <f t="shared" si="84"/>
        <v>0</v>
      </c>
      <c r="Y59" s="121">
        <f t="shared" si="85"/>
        <v>0</v>
      </c>
      <c r="Z59" s="121">
        <f t="shared" si="86"/>
        <v>0</v>
      </c>
      <c r="AA59" s="121">
        <f t="shared" si="87"/>
        <v>37848</v>
      </c>
      <c r="AB59" s="122" t="str">
        <f t="shared" si="65"/>
        <v>-</v>
      </c>
      <c r="AC59" s="121">
        <f t="shared" si="66"/>
        <v>0</v>
      </c>
      <c r="AD59" s="121">
        <f t="shared" si="67"/>
        <v>212536</v>
      </c>
      <c r="AE59" s="121">
        <f t="shared" si="68"/>
        <v>0</v>
      </c>
      <c r="AF59" s="121">
        <f t="shared" si="69"/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6948</v>
      </c>
      <c r="AM59" s="121">
        <f t="shared" si="70"/>
        <v>74982</v>
      </c>
      <c r="AN59" s="121">
        <f t="shared" si="71"/>
        <v>26638</v>
      </c>
      <c r="AO59" s="121">
        <v>19390</v>
      </c>
      <c r="AP59" s="121">
        <v>7248</v>
      </c>
      <c r="AQ59" s="121">
        <v>0</v>
      </c>
      <c r="AR59" s="121">
        <v>0</v>
      </c>
      <c r="AS59" s="121">
        <f t="shared" si="72"/>
        <v>859</v>
      </c>
      <c r="AT59" s="121">
        <v>859</v>
      </c>
      <c r="AU59" s="121">
        <v>0</v>
      </c>
      <c r="AV59" s="121">
        <v>0</v>
      </c>
      <c r="AW59" s="121">
        <v>0</v>
      </c>
      <c r="AX59" s="121">
        <f t="shared" si="73"/>
        <v>47485</v>
      </c>
      <c r="AY59" s="121">
        <v>45585</v>
      </c>
      <c r="AZ59" s="121">
        <v>1891</v>
      </c>
      <c r="BA59" s="121">
        <v>0</v>
      </c>
      <c r="BB59" s="121">
        <v>9</v>
      </c>
      <c r="BC59" s="121">
        <v>122770</v>
      </c>
      <c r="BD59" s="121">
        <v>0</v>
      </c>
      <c r="BE59" s="121">
        <v>801</v>
      </c>
      <c r="BF59" s="121">
        <f t="shared" si="74"/>
        <v>75783</v>
      </c>
      <c r="BG59" s="121">
        <f t="shared" si="75"/>
        <v>0</v>
      </c>
      <c r="BH59" s="121">
        <f t="shared" si="76"/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 t="shared" si="77"/>
        <v>0</v>
      </c>
      <c r="BP59" s="121">
        <f t="shared" si="78"/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 t="shared" si="79"/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 t="shared" si="80"/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44883</v>
      </c>
      <c r="CF59" s="121">
        <v>0</v>
      </c>
      <c r="CG59" s="121">
        <v>0</v>
      </c>
      <c r="CH59" s="121">
        <f t="shared" si="81"/>
        <v>0</v>
      </c>
      <c r="CI59" s="121">
        <f t="shared" si="88"/>
        <v>0</v>
      </c>
      <c r="CJ59" s="121">
        <f t="shared" si="89"/>
        <v>0</v>
      </c>
      <c r="CK59" s="121">
        <f t="shared" si="90"/>
        <v>0</v>
      </c>
      <c r="CL59" s="121">
        <f t="shared" si="91"/>
        <v>0</v>
      </c>
      <c r="CM59" s="121">
        <f t="shared" si="92"/>
        <v>0</v>
      </c>
      <c r="CN59" s="121">
        <f t="shared" si="93"/>
        <v>0</v>
      </c>
      <c r="CO59" s="121">
        <f t="shared" si="94"/>
        <v>0</v>
      </c>
      <c r="CP59" s="121">
        <f t="shared" si="95"/>
        <v>6948</v>
      </c>
      <c r="CQ59" s="121">
        <f t="shared" si="96"/>
        <v>74982</v>
      </c>
      <c r="CR59" s="121">
        <f t="shared" si="97"/>
        <v>26638</v>
      </c>
      <c r="CS59" s="121">
        <f t="shared" si="98"/>
        <v>19390</v>
      </c>
      <c r="CT59" s="121">
        <f t="shared" si="99"/>
        <v>7248</v>
      </c>
      <c r="CU59" s="121">
        <f t="shared" si="100"/>
        <v>0</v>
      </c>
      <c r="CV59" s="121">
        <f t="shared" si="101"/>
        <v>0</v>
      </c>
      <c r="CW59" s="121">
        <f t="shared" si="102"/>
        <v>859</v>
      </c>
      <c r="CX59" s="121">
        <f t="shared" si="103"/>
        <v>859</v>
      </c>
      <c r="CY59" s="121">
        <f t="shared" si="104"/>
        <v>0</v>
      </c>
      <c r="CZ59" s="121">
        <f t="shared" si="105"/>
        <v>0</v>
      </c>
      <c r="DA59" s="121">
        <f t="shared" si="106"/>
        <v>0</v>
      </c>
      <c r="DB59" s="121">
        <f t="shared" si="107"/>
        <v>47485</v>
      </c>
      <c r="DC59" s="121">
        <f t="shared" si="108"/>
        <v>45585</v>
      </c>
      <c r="DD59" s="121">
        <f t="shared" si="109"/>
        <v>1891</v>
      </c>
      <c r="DE59" s="121">
        <f t="shared" si="110"/>
        <v>0</v>
      </c>
      <c r="DF59" s="121">
        <f t="shared" si="111"/>
        <v>9</v>
      </c>
      <c r="DG59" s="121">
        <f t="shared" si="112"/>
        <v>167653</v>
      </c>
      <c r="DH59" s="121">
        <f t="shared" si="113"/>
        <v>0</v>
      </c>
      <c r="DI59" s="121">
        <f t="shared" si="114"/>
        <v>801</v>
      </c>
      <c r="DJ59" s="121">
        <f t="shared" si="115"/>
        <v>75783</v>
      </c>
    </row>
    <row r="60" spans="1:114" s="136" customFormat="1" ht="13.5" customHeight="1" x14ac:dyDescent="0.15">
      <c r="A60" s="119" t="s">
        <v>45</v>
      </c>
      <c r="B60" s="120" t="s">
        <v>483</v>
      </c>
      <c r="C60" s="119" t="s">
        <v>484</v>
      </c>
      <c r="D60" s="121">
        <f t="shared" si="61"/>
        <v>81937</v>
      </c>
      <c r="E60" s="121">
        <f t="shared" si="62"/>
        <v>16323</v>
      </c>
      <c r="F60" s="121">
        <v>4652</v>
      </c>
      <c r="G60" s="121">
        <v>0</v>
      </c>
      <c r="H60" s="121">
        <v>4700</v>
      </c>
      <c r="I60" s="121">
        <v>6687</v>
      </c>
      <c r="J60" s="122" t="s">
        <v>508</v>
      </c>
      <c r="K60" s="121">
        <v>284</v>
      </c>
      <c r="L60" s="121">
        <v>65614</v>
      </c>
      <c r="M60" s="121">
        <f t="shared" si="63"/>
        <v>3939516</v>
      </c>
      <c r="N60" s="121">
        <f t="shared" si="64"/>
        <v>3917915</v>
      </c>
      <c r="O60" s="121">
        <v>1032338</v>
      </c>
      <c r="P60" s="121">
        <v>0</v>
      </c>
      <c r="Q60" s="121">
        <v>2855800</v>
      </c>
      <c r="R60" s="121">
        <v>0</v>
      </c>
      <c r="S60" s="122" t="s">
        <v>508</v>
      </c>
      <c r="T60" s="121">
        <v>29777</v>
      </c>
      <c r="U60" s="121">
        <v>21601</v>
      </c>
      <c r="V60" s="121">
        <f t="shared" si="82"/>
        <v>4021453</v>
      </c>
      <c r="W60" s="121">
        <f t="shared" si="83"/>
        <v>3934238</v>
      </c>
      <c r="X60" s="121">
        <f t="shared" si="84"/>
        <v>1036990</v>
      </c>
      <c r="Y60" s="121">
        <f t="shared" si="85"/>
        <v>0</v>
      </c>
      <c r="Z60" s="121">
        <f t="shared" si="86"/>
        <v>2860500</v>
      </c>
      <c r="AA60" s="121">
        <f t="shared" si="87"/>
        <v>6687</v>
      </c>
      <c r="AB60" s="122" t="str">
        <f t="shared" si="65"/>
        <v>-</v>
      </c>
      <c r="AC60" s="121">
        <f t="shared" si="66"/>
        <v>30061</v>
      </c>
      <c r="AD60" s="121">
        <f t="shared" si="67"/>
        <v>87215</v>
      </c>
      <c r="AE60" s="121">
        <f t="shared" si="68"/>
        <v>13956</v>
      </c>
      <c r="AF60" s="121">
        <f t="shared" si="69"/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13956</v>
      </c>
      <c r="AL60" s="121">
        <v>0</v>
      </c>
      <c r="AM60" s="121">
        <f t="shared" si="70"/>
        <v>21027</v>
      </c>
      <c r="AN60" s="121">
        <f t="shared" si="71"/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 t="shared" si="72"/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 t="shared" si="73"/>
        <v>21027</v>
      </c>
      <c r="AY60" s="121">
        <v>21027</v>
      </c>
      <c r="AZ60" s="121">
        <v>0</v>
      </c>
      <c r="BA60" s="121">
        <v>0</v>
      </c>
      <c r="BB60" s="121">
        <v>0</v>
      </c>
      <c r="BC60" s="121">
        <v>46954</v>
      </c>
      <c r="BD60" s="121">
        <v>0</v>
      </c>
      <c r="BE60" s="121">
        <v>0</v>
      </c>
      <c r="BF60" s="121">
        <f t="shared" si="74"/>
        <v>34983</v>
      </c>
      <c r="BG60" s="121">
        <f t="shared" si="75"/>
        <v>3917915</v>
      </c>
      <c r="BH60" s="121">
        <f t="shared" si="76"/>
        <v>3888543</v>
      </c>
      <c r="BI60" s="121">
        <v>0</v>
      </c>
      <c r="BJ60" s="121">
        <v>0</v>
      </c>
      <c r="BK60" s="121">
        <v>0</v>
      </c>
      <c r="BL60" s="121">
        <v>3888543</v>
      </c>
      <c r="BM60" s="121">
        <v>29372</v>
      </c>
      <c r="BN60" s="121">
        <v>0</v>
      </c>
      <c r="BO60" s="121">
        <f t="shared" si="77"/>
        <v>0</v>
      </c>
      <c r="BP60" s="121">
        <f t="shared" si="78"/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 t="shared" si="79"/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 t="shared" si="80"/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21601</v>
      </c>
      <c r="CF60" s="121">
        <v>0</v>
      </c>
      <c r="CG60" s="121">
        <v>0</v>
      </c>
      <c r="CH60" s="121">
        <f t="shared" si="81"/>
        <v>3917915</v>
      </c>
      <c r="CI60" s="121">
        <f t="shared" si="88"/>
        <v>3931871</v>
      </c>
      <c r="CJ60" s="121">
        <f t="shared" si="89"/>
        <v>3888543</v>
      </c>
      <c r="CK60" s="121">
        <f t="shared" si="90"/>
        <v>0</v>
      </c>
      <c r="CL60" s="121">
        <f t="shared" si="91"/>
        <v>0</v>
      </c>
      <c r="CM60" s="121">
        <f t="shared" si="92"/>
        <v>0</v>
      </c>
      <c r="CN60" s="121">
        <f t="shared" si="93"/>
        <v>3888543</v>
      </c>
      <c r="CO60" s="121">
        <f t="shared" si="94"/>
        <v>43328</v>
      </c>
      <c r="CP60" s="121">
        <f t="shared" si="95"/>
        <v>0</v>
      </c>
      <c r="CQ60" s="121">
        <f t="shared" si="96"/>
        <v>21027</v>
      </c>
      <c r="CR60" s="121">
        <f t="shared" si="97"/>
        <v>0</v>
      </c>
      <c r="CS60" s="121">
        <f t="shared" si="98"/>
        <v>0</v>
      </c>
      <c r="CT60" s="121">
        <f t="shared" si="99"/>
        <v>0</v>
      </c>
      <c r="CU60" s="121">
        <f t="shared" si="100"/>
        <v>0</v>
      </c>
      <c r="CV60" s="121">
        <f t="shared" si="101"/>
        <v>0</v>
      </c>
      <c r="CW60" s="121">
        <f t="shared" si="102"/>
        <v>0</v>
      </c>
      <c r="CX60" s="121">
        <f t="shared" si="103"/>
        <v>0</v>
      </c>
      <c r="CY60" s="121">
        <f t="shared" si="104"/>
        <v>0</v>
      </c>
      <c r="CZ60" s="121">
        <f t="shared" si="105"/>
        <v>0</v>
      </c>
      <c r="DA60" s="121">
        <f t="shared" si="106"/>
        <v>0</v>
      </c>
      <c r="DB60" s="121">
        <f t="shared" si="107"/>
        <v>21027</v>
      </c>
      <c r="DC60" s="121">
        <f t="shared" si="108"/>
        <v>21027</v>
      </c>
      <c r="DD60" s="121">
        <f t="shared" si="109"/>
        <v>0</v>
      </c>
      <c r="DE60" s="121">
        <f t="shared" si="110"/>
        <v>0</v>
      </c>
      <c r="DF60" s="121">
        <f t="shared" si="111"/>
        <v>0</v>
      </c>
      <c r="DG60" s="121">
        <f t="shared" si="112"/>
        <v>68555</v>
      </c>
      <c r="DH60" s="121">
        <f t="shared" si="113"/>
        <v>0</v>
      </c>
      <c r="DI60" s="121">
        <f t="shared" si="114"/>
        <v>0</v>
      </c>
      <c r="DJ60" s="121">
        <f t="shared" si="115"/>
        <v>3952898</v>
      </c>
    </row>
    <row r="61" spans="1:114" s="136" customFormat="1" ht="13.5" customHeight="1" x14ac:dyDescent="0.15">
      <c r="A61" s="119" t="s">
        <v>45</v>
      </c>
      <c r="B61" s="120" t="s">
        <v>485</v>
      </c>
      <c r="C61" s="119" t="s">
        <v>486</v>
      </c>
      <c r="D61" s="121">
        <f t="shared" si="61"/>
        <v>47828</v>
      </c>
      <c r="E61" s="121">
        <f t="shared" si="62"/>
        <v>5633</v>
      </c>
      <c r="F61" s="121">
        <v>0</v>
      </c>
      <c r="G61" s="121">
        <v>0</v>
      </c>
      <c r="H61" s="121">
        <v>0</v>
      </c>
      <c r="I61" s="121">
        <v>5633</v>
      </c>
      <c r="J61" s="122" t="s">
        <v>508</v>
      </c>
      <c r="K61" s="121">
        <v>0</v>
      </c>
      <c r="L61" s="121">
        <v>42195</v>
      </c>
      <c r="M61" s="121">
        <f t="shared" si="63"/>
        <v>16618</v>
      </c>
      <c r="N61" s="121">
        <f t="shared" si="64"/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508</v>
      </c>
      <c r="T61" s="121">
        <v>0</v>
      </c>
      <c r="U61" s="121">
        <v>16618</v>
      </c>
      <c r="V61" s="121">
        <f t="shared" si="82"/>
        <v>64446</v>
      </c>
      <c r="W61" s="121">
        <f t="shared" si="83"/>
        <v>5633</v>
      </c>
      <c r="X61" s="121">
        <f t="shared" si="84"/>
        <v>0</v>
      </c>
      <c r="Y61" s="121">
        <f t="shared" si="85"/>
        <v>0</v>
      </c>
      <c r="Z61" s="121">
        <f t="shared" si="86"/>
        <v>0</v>
      </c>
      <c r="AA61" s="121">
        <f t="shared" si="87"/>
        <v>5633</v>
      </c>
      <c r="AB61" s="122" t="str">
        <f t="shared" si="65"/>
        <v>-</v>
      </c>
      <c r="AC61" s="121">
        <f t="shared" si="66"/>
        <v>0</v>
      </c>
      <c r="AD61" s="121">
        <f t="shared" si="67"/>
        <v>58813</v>
      </c>
      <c r="AE61" s="121">
        <f t="shared" si="68"/>
        <v>0</v>
      </c>
      <c r="AF61" s="121">
        <f t="shared" si="69"/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 t="shared" si="70"/>
        <v>14601</v>
      </c>
      <c r="AN61" s="121">
        <f t="shared" si="71"/>
        <v>3289</v>
      </c>
      <c r="AO61" s="121">
        <v>3289</v>
      </c>
      <c r="AP61" s="121">
        <v>0</v>
      </c>
      <c r="AQ61" s="121">
        <v>0</v>
      </c>
      <c r="AR61" s="121">
        <v>0</v>
      </c>
      <c r="AS61" s="121">
        <f t="shared" si="72"/>
        <v>10608</v>
      </c>
      <c r="AT61" s="121">
        <v>10608</v>
      </c>
      <c r="AU61" s="121">
        <v>0</v>
      </c>
      <c r="AV61" s="121">
        <v>0</v>
      </c>
      <c r="AW61" s="121">
        <v>0</v>
      </c>
      <c r="AX61" s="121">
        <f t="shared" si="73"/>
        <v>704</v>
      </c>
      <c r="AY61" s="121">
        <v>0</v>
      </c>
      <c r="AZ61" s="121">
        <v>0</v>
      </c>
      <c r="BA61" s="121">
        <v>0</v>
      </c>
      <c r="BB61" s="121">
        <v>704</v>
      </c>
      <c r="BC61" s="121">
        <v>33227</v>
      </c>
      <c r="BD61" s="121">
        <v>0</v>
      </c>
      <c r="BE61" s="121">
        <v>0</v>
      </c>
      <c r="BF61" s="121">
        <f t="shared" si="74"/>
        <v>14601</v>
      </c>
      <c r="BG61" s="121">
        <f t="shared" si="75"/>
        <v>0</v>
      </c>
      <c r="BH61" s="121">
        <f t="shared" si="76"/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 t="shared" si="77"/>
        <v>1409</v>
      </c>
      <c r="BP61" s="121">
        <f t="shared" si="78"/>
        <v>1409</v>
      </c>
      <c r="BQ61" s="121">
        <v>1409</v>
      </c>
      <c r="BR61" s="121">
        <v>0</v>
      </c>
      <c r="BS61" s="121">
        <v>0</v>
      </c>
      <c r="BT61" s="121">
        <v>0</v>
      </c>
      <c r="BU61" s="121">
        <f t="shared" si="79"/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 t="shared" si="80"/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15209</v>
      </c>
      <c r="CF61" s="121">
        <v>0</v>
      </c>
      <c r="CG61" s="121">
        <v>0</v>
      </c>
      <c r="CH61" s="121">
        <f t="shared" si="81"/>
        <v>1409</v>
      </c>
      <c r="CI61" s="121">
        <f t="shared" si="88"/>
        <v>0</v>
      </c>
      <c r="CJ61" s="121">
        <f t="shared" si="89"/>
        <v>0</v>
      </c>
      <c r="CK61" s="121">
        <f t="shared" si="90"/>
        <v>0</v>
      </c>
      <c r="CL61" s="121">
        <f t="shared" si="91"/>
        <v>0</v>
      </c>
      <c r="CM61" s="121">
        <f t="shared" si="92"/>
        <v>0</v>
      </c>
      <c r="CN61" s="121">
        <f t="shared" si="93"/>
        <v>0</v>
      </c>
      <c r="CO61" s="121">
        <f t="shared" si="94"/>
        <v>0</v>
      </c>
      <c r="CP61" s="121">
        <f t="shared" si="95"/>
        <v>0</v>
      </c>
      <c r="CQ61" s="121">
        <f t="shared" si="96"/>
        <v>16010</v>
      </c>
      <c r="CR61" s="121">
        <f t="shared" si="97"/>
        <v>4698</v>
      </c>
      <c r="CS61" s="121">
        <f t="shared" si="98"/>
        <v>4698</v>
      </c>
      <c r="CT61" s="121">
        <f t="shared" si="99"/>
        <v>0</v>
      </c>
      <c r="CU61" s="121">
        <f t="shared" si="100"/>
        <v>0</v>
      </c>
      <c r="CV61" s="121">
        <f t="shared" si="101"/>
        <v>0</v>
      </c>
      <c r="CW61" s="121">
        <f t="shared" si="102"/>
        <v>10608</v>
      </c>
      <c r="CX61" s="121">
        <f t="shared" si="103"/>
        <v>10608</v>
      </c>
      <c r="CY61" s="121">
        <f t="shared" si="104"/>
        <v>0</v>
      </c>
      <c r="CZ61" s="121">
        <f t="shared" si="105"/>
        <v>0</v>
      </c>
      <c r="DA61" s="121">
        <f t="shared" si="106"/>
        <v>0</v>
      </c>
      <c r="DB61" s="121">
        <f t="shared" si="107"/>
        <v>704</v>
      </c>
      <c r="DC61" s="121">
        <f t="shared" si="108"/>
        <v>0</v>
      </c>
      <c r="DD61" s="121">
        <f t="shared" si="109"/>
        <v>0</v>
      </c>
      <c r="DE61" s="121">
        <f t="shared" si="110"/>
        <v>0</v>
      </c>
      <c r="DF61" s="121">
        <f t="shared" si="111"/>
        <v>704</v>
      </c>
      <c r="DG61" s="121">
        <f t="shared" si="112"/>
        <v>48436</v>
      </c>
      <c r="DH61" s="121">
        <f t="shared" si="113"/>
        <v>0</v>
      </c>
      <c r="DI61" s="121">
        <f t="shared" si="114"/>
        <v>0</v>
      </c>
      <c r="DJ61" s="121">
        <f t="shared" si="115"/>
        <v>16010</v>
      </c>
    </row>
    <row r="62" spans="1:114" s="136" customFormat="1" ht="13.5" customHeight="1" x14ac:dyDescent="0.15">
      <c r="A62" s="119" t="s">
        <v>45</v>
      </c>
      <c r="B62" s="120" t="s">
        <v>487</v>
      </c>
      <c r="C62" s="119" t="s">
        <v>488</v>
      </c>
      <c r="D62" s="121">
        <f t="shared" si="61"/>
        <v>407871</v>
      </c>
      <c r="E62" s="121">
        <f t="shared" si="62"/>
        <v>73195</v>
      </c>
      <c r="F62" s="121">
        <v>0</v>
      </c>
      <c r="G62" s="121">
        <v>0</v>
      </c>
      <c r="H62" s="121">
        <v>0</v>
      </c>
      <c r="I62" s="121">
        <v>73165</v>
      </c>
      <c r="J62" s="122" t="s">
        <v>508</v>
      </c>
      <c r="K62" s="121">
        <v>30</v>
      </c>
      <c r="L62" s="121">
        <v>334676</v>
      </c>
      <c r="M62" s="121">
        <f t="shared" si="63"/>
        <v>197973</v>
      </c>
      <c r="N62" s="121">
        <f t="shared" si="64"/>
        <v>22859</v>
      </c>
      <c r="O62" s="121">
        <v>0</v>
      </c>
      <c r="P62" s="121">
        <v>0</v>
      </c>
      <c r="Q62" s="121">
        <v>0</v>
      </c>
      <c r="R62" s="121">
        <v>22779</v>
      </c>
      <c r="S62" s="122" t="s">
        <v>508</v>
      </c>
      <c r="T62" s="121">
        <v>80</v>
      </c>
      <c r="U62" s="121">
        <v>175114</v>
      </c>
      <c r="V62" s="121">
        <f t="shared" si="82"/>
        <v>605844</v>
      </c>
      <c r="W62" s="121">
        <f t="shared" si="83"/>
        <v>96054</v>
      </c>
      <c r="X62" s="121">
        <f t="shared" si="84"/>
        <v>0</v>
      </c>
      <c r="Y62" s="121">
        <f t="shared" si="85"/>
        <v>0</v>
      </c>
      <c r="Z62" s="121">
        <f t="shared" si="86"/>
        <v>0</v>
      </c>
      <c r="AA62" s="121">
        <f t="shared" si="87"/>
        <v>95944</v>
      </c>
      <c r="AB62" s="122" t="str">
        <f t="shared" si="65"/>
        <v>-</v>
      </c>
      <c r="AC62" s="121">
        <f t="shared" si="66"/>
        <v>110</v>
      </c>
      <c r="AD62" s="121">
        <f t="shared" si="67"/>
        <v>509790</v>
      </c>
      <c r="AE62" s="121">
        <f t="shared" si="68"/>
        <v>0</v>
      </c>
      <c r="AF62" s="121">
        <f t="shared" si="69"/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 t="shared" si="70"/>
        <v>162163</v>
      </c>
      <c r="AN62" s="121">
        <f t="shared" si="71"/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 t="shared" si="72"/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 t="shared" si="73"/>
        <v>162163</v>
      </c>
      <c r="AY62" s="121">
        <v>162163</v>
      </c>
      <c r="AZ62" s="121">
        <v>0</v>
      </c>
      <c r="BA62" s="121">
        <v>0</v>
      </c>
      <c r="BB62" s="121">
        <v>0</v>
      </c>
      <c r="BC62" s="121">
        <v>220848</v>
      </c>
      <c r="BD62" s="121">
        <v>0</v>
      </c>
      <c r="BE62" s="121">
        <v>24860</v>
      </c>
      <c r="BF62" s="121">
        <f t="shared" si="74"/>
        <v>187023</v>
      </c>
      <c r="BG62" s="121">
        <f t="shared" si="75"/>
        <v>0</v>
      </c>
      <c r="BH62" s="121">
        <f t="shared" si="76"/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 t="shared" si="77"/>
        <v>13896</v>
      </c>
      <c r="BP62" s="121">
        <f t="shared" si="78"/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 t="shared" si="79"/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 t="shared" si="80"/>
        <v>13896</v>
      </c>
      <c r="CA62" s="121">
        <v>0</v>
      </c>
      <c r="CB62" s="121">
        <v>0</v>
      </c>
      <c r="CC62" s="121">
        <v>0</v>
      </c>
      <c r="CD62" s="121">
        <v>13896</v>
      </c>
      <c r="CE62" s="121">
        <v>166328</v>
      </c>
      <c r="CF62" s="121">
        <v>0</v>
      </c>
      <c r="CG62" s="121">
        <v>17749</v>
      </c>
      <c r="CH62" s="121">
        <f t="shared" si="81"/>
        <v>31645</v>
      </c>
      <c r="CI62" s="121">
        <f t="shared" si="88"/>
        <v>0</v>
      </c>
      <c r="CJ62" s="121">
        <f t="shared" si="89"/>
        <v>0</v>
      </c>
      <c r="CK62" s="121">
        <f t="shared" si="90"/>
        <v>0</v>
      </c>
      <c r="CL62" s="121">
        <f t="shared" si="91"/>
        <v>0</v>
      </c>
      <c r="CM62" s="121">
        <f t="shared" si="92"/>
        <v>0</v>
      </c>
      <c r="CN62" s="121">
        <f t="shared" si="93"/>
        <v>0</v>
      </c>
      <c r="CO62" s="121">
        <f t="shared" si="94"/>
        <v>0</v>
      </c>
      <c r="CP62" s="121">
        <f t="shared" si="95"/>
        <v>0</v>
      </c>
      <c r="CQ62" s="121">
        <f t="shared" si="96"/>
        <v>176059</v>
      </c>
      <c r="CR62" s="121">
        <f t="shared" si="97"/>
        <v>0</v>
      </c>
      <c r="CS62" s="121">
        <f t="shared" si="98"/>
        <v>0</v>
      </c>
      <c r="CT62" s="121">
        <f t="shared" si="99"/>
        <v>0</v>
      </c>
      <c r="CU62" s="121">
        <f t="shared" si="100"/>
        <v>0</v>
      </c>
      <c r="CV62" s="121">
        <f t="shared" si="101"/>
        <v>0</v>
      </c>
      <c r="CW62" s="121">
        <f t="shared" si="102"/>
        <v>0</v>
      </c>
      <c r="CX62" s="121">
        <f t="shared" si="103"/>
        <v>0</v>
      </c>
      <c r="CY62" s="121">
        <f t="shared" si="104"/>
        <v>0</v>
      </c>
      <c r="CZ62" s="121">
        <f t="shared" si="105"/>
        <v>0</v>
      </c>
      <c r="DA62" s="121">
        <f t="shared" si="106"/>
        <v>0</v>
      </c>
      <c r="DB62" s="121">
        <f t="shared" si="107"/>
        <v>176059</v>
      </c>
      <c r="DC62" s="121">
        <f t="shared" si="108"/>
        <v>162163</v>
      </c>
      <c r="DD62" s="121">
        <f t="shared" si="109"/>
        <v>0</v>
      </c>
      <c r="DE62" s="121">
        <f t="shared" si="110"/>
        <v>0</v>
      </c>
      <c r="DF62" s="121">
        <f t="shared" si="111"/>
        <v>13896</v>
      </c>
      <c r="DG62" s="121">
        <f t="shared" si="112"/>
        <v>387176</v>
      </c>
      <c r="DH62" s="121">
        <f t="shared" si="113"/>
        <v>0</v>
      </c>
      <c r="DI62" s="121">
        <f t="shared" si="114"/>
        <v>42609</v>
      </c>
      <c r="DJ62" s="121">
        <f t="shared" si="115"/>
        <v>218668</v>
      </c>
    </row>
    <row r="63" spans="1:114" s="136" customFormat="1" ht="13.5" customHeight="1" x14ac:dyDescent="0.15">
      <c r="A63" s="119" t="s">
        <v>45</v>
      </c>
      <c r="B63" s="120" t="s">
        <v>489</v>
      </c>
      <c r="C63" s="119" t="s">
        <v>490</v>
      </c>
      <c r="D63" s="121">
        <f t="shared" si="61"/>
        <v>752033</v>
      </c>
      <c r="E63" s="121">
        <f t="shared" si="62"/>
        <v>67313</v>
      </c>
      <c r="F63" s="121">
        <v>0</v>
      </c>
      <c r="G63" s="121">
        <v>0</v>
      </c>
      <c r="H63" s="121">
        <v>0</v>
      </c>
      <c r="I63" s="121">
        <v>50912</v>
      </c>
      <c r="J63" s="122" t="s">
        <v>508</v>
      </c>
      <c r="K63" s="121">
        <v>16401</v>
      </c>
      <c r="L63" s="121">
        <v>684720</v>
      </c>
      <c r="M63" s="121">
        <f t="shared" si="63"/>
        <v>160378</v>
      </c>
      <c r="N63" s="121">
        <f t="shared" si="64"/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508</v>
      </c>
      <c r="T63" s="121">
        <v>0</v>
      </c>
      <c r="U63" s="121">
        <v>160368</v>
      </c>
      <c r="V63" s="121">
        <f t="shared" si="82"/>
        <v>912411</v>
      </c>
      <c r="W63" s="121">
        <f t="shared" si="83"/>
        <v>67323</v>
      </c>
      <c r="X63" s="121">
        <f t="shared" si="84"/>
        <v>0</v>
      </c>
      <c r="Y63" s="121">
        <f t="shared" si="85"/>
        <v>0</v>
      </c>
      <c r="Z63" s="121">
        <f t="shared" si="86"/>
        <v>0</v>
      </c>
      <c r="AA63" s="121">
        <f t="shared" si="87"/>
        <v>50922</v>
      </c>
      <c r="AB63" s="122" t="str">
        <f t="shared" si="65"/>
        <v>-</v>
      </c>
      <c r="AC63" s="121">
        <f t="shared" si="66"/>
        <v>16401</v>
      </c>
      <c r="AD63" s="121">
        <f t="shared" si="67"/>
        <v>845088</v>
      </c>
      <c r="AE63" s="121">
        <f t="shared" si="68"/>
        <v>2364</v>
      </c>
      <c r="AF63" s="121">
        <f t="shared" si="69"/>
        <v>2364</v>
      </c>
      <c r="AG63" s="121">
        <v>0</v>
      </c>
      <c r="AH63" s="121">
        <v>2364</v>
      </c>
      <c r="AI63" s="121">
        <v>0</v>
      </c>
      <c r="AJ63" s="121">
        <v>0</v>
      </c>
      <c r="AK63" s="121">
        <v>0</v>
      </c>
      <c r="AL63" s="121">
        <v>0</v>
      </c>
      <c r="AM63" s="121">
        <f t="shared" si="70"/>
        <v>749669</v>
      </c>
      <c r="AN63" s="121">
        <f t="shared" si="71"/>
        <v>37426</v>
      </c>
      <c r="AO63" s="121">
        <v>37426</v>
      </c>
      <c r="AP63" s="121">
        <v>0</v>
      </c>
      <c r="AQ63" s="121">
        <v>0</v>
      </c>
      <c r="AR63" s="121">
        <v>0</v>
      </c>
      <c r="AS63" s="121">
        <f t="shared" si="72"/>
        <v>37727</v>
      </c>
      <c r="AT63" s="121">
        <v>0</v>
      </c>
      <c r="AU63" s="121">
        <v>37727</v>
      </c>
      <c r="AV63" s="121">
        <v>0</v>
      </c>
      <c r="AW63" s="121">
        <v>0</v>
      </c>
      <c r="AX63" s="121">
        <f t="shared" si="73"/>
        <v>674516</v>
      </c>
      <c r="AY63" s="121">
        <v>182885</v>
      </c>
      <c r="AZ63" s="121">
        <v>491631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 t="shared" si="74"/>
        <v>752033</v>
      </c>
      <c r="BG63" s="121">
        <f t="shared" si="75"/>
        <v>0</v>
      </c>
      <c r="BH63" s="121">
        <f t="shared" si="76"/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 t="shared" si="77"/>
        <v>160378</v>
      </c>
      <c r="BP63" s="121">
        <f t="shared" si="78"/>
        <v>11167</v>
      </c>
      <c r="BQ63" s="121">
        <v>11167</v>
      </c>
      <c r="BR63" s="121">
        <v>0</v>
      </c>
      <c r="BS63" s="121">
        <v>0</v>
      </c>
      <c r="BT63" s="121">
        <v>0</v>
      </c>
      <c r="BU63" s="121">
        <f t="shared" si="79"/>
        <v>98340</v>
      </c>
      <c r="BV63" s="121">
        <v>0</v>
      </c>
      <c r="BW63" s="121">
        <v>98340</v>
      </c>
      <c r="BX63" s="121">
        <v>0</v>
      </c>
      <c r="BY63" s="121">
        <v>0</v>
      </c>
      <c r="BZ63" s="121">
        <f t="shared" si="80"/>
        <v>50871</v>
      </c>
      <c r="CA63" s="121">
        <v>0</v>
      </c>
      <c r="CB63" s="121">
        <v>50871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 t="shared" si="81"/>
        <v>160378</v>
      </c>
      <c r="CI63" s="121">
        <f t="shared" si="88"/>
        <v>2364</v>
      </c>
      <c r="CJ63" s="121">
        <f t="shared" si="89"/>
        <v>2364</v>
      </c>
      <c r="CK63" s="121">
        <f t="shared" si="90"/>
        <v>0</v>
      </c>
      <c r="CL63" s="121">
        <f t="shared" si="91"/>
        <v>2364</v>
      </c>
      <c r="CM63" s="121">
        <f t="shared" si="92"/>
        <v>0</v>
      </c>
      <c r="CN63" s="121">
        <f t="shared" si="93"/>
        <v>0</v>
      </c>
      <c r="CO63" s="121">
        <f t="shared" si="94"/>
        <v>0</v>
      </c>
      <c r="CP63" s="121">
        <f t="shared" si="95"/>
        <v>0</v>
      </c>
      <c r="CQ63" s="121">
        <f t="shared" si="96"/>
        <v>910047</v>
      </c>
      <c r="CR63" s="121">
        <f t="shared" si="97"/>
        <v>48593</v>
      </c>
      <c r="CS63" s="121">
        <f t="shared" si="98"/>
        <v>48593</v>
      </c>
      <c r="CT63" s="121">
        <f t="shared" si="99"/>
        <v>0</v>
      </c>
      <c r="CU63" s="121">
        <f t="shared" si="100"/>
        <v>0</v>
      </c>
      <c r="CV63" s="121">
        <f t="shared" si="101"/>
        <v>0</v>
      </c>
      <c r="CW63" s="121">
        <f t="shared" si="102"/>
        <v>136067</v>
      </c>
      <c r="CX63" s="121">
        <f t="shared" si="103"/>
        <v>0</v>
      </c>
      <c r="CY63" s="121">
        <f t="shared" si="104"/>
        <v>136067</v>
      </c>
      <c r="CZ63" s="121">
        <f t="shared" si="105"/>
        <v>0</v>
      </c>
      <c r="DA63" s="121">
        <f t="shared" si="106"/>
        <v>0</v>
      </c>
      <c r="DB63" s="121">
        <f t="shared" si="107"/>
        <v>725387</v>
      </c>
      <c r="DC63" s="121">
        <f t="shared" si="108"/>
        <v>182885</v>
      </c>
      <c r="DD63" s="121">
        <f t="shared" si="109"/>
        <v>542502</v>
      </c>
      <c r="DE63" s="121">
        <f t="shared" si="110"/>
        <v>0</v>
      </c>
      <c r="DF63" s="121">
        <f t="shared" si="111"/>
        <v>0</v>
      </c>
      <c r="DG63" s="121">
        <f t="shared" si="112"/>
        <v>0</v>
      </c>
      <c r="DH63" s="121">
        <f t="shared" si="113"/>
        <v>0</v>
      </c>
      <c r="DI63" s="121">
        <f t="shared" si="114"/>
        <v>0</v>
      </c>
      <c r="DJ63" s="121">
        <f t="shared" si="115"/>
        <v>912411</v>
      </c>
    </row>
    <row r="64" spans="1:114" s="136" customFormat="1" ht="13.5" customHeight="1" x14ac:dyDescent="0.15">
      <c r="A64" s="119" t="s">
        <v>45</v>
      </c>
      <c r="B64" s="120" t="s">
        <v>491</v>
      </c>
      <c r="C64" s="119" t="s">
        <v>492</v>
      </c>
      <c r="D64" s="121">
        <f t="shared" si="61"/>
        <v>364002</v>
      </c>
      <c r="E64" s="121">
        <f t="shared" si="62"/>
        <v>23020</v>
      </c>
      <c r="F64" s="121">
        <v>0</v>
      </c>
      <c r="G64" s="121">
        <v>0</v>
      </c>
      <c r="H64" s="121">
        <v>0</v>
      </c>
      <c r="I64" s="121">
        <v>20636</v>
      </c>
      <c r="J64" s="122" t="s">
        <v>508</v>
      </c>
      <c r="K64" s="121">
        <v>2384</v>
      </c>
      <c r="L64" s="121">
        <v>340982</v>
      </c>
      <c r="M64" s="121">
        <f t="shared" si="63"/>
        <v>102492</v>
      </c>
      <c r="N64" s="121">
        <f t="shared" si="64"/>
        <v>11781</v>
      </c>
      <c r="O64" s="121">
        <v>6859</v>
      </c>
      <c r="P64" s="121">
        <v>4922</v>
      </c>
      <c r="Q64" s="121">
        <v>0</v>
      </c>
      <c r="R64" s="121">
        <v>0</v>
      </c>
      <c r="S64" s="122" t="s">
        <v>508</v>
      </c>
      <c r="T64" s="121">
        <v>0</v>
      </c>
      <c r="U64" s="121">
        <v>90711</v>
      </c>
      <c r="V64" s="121">
        <f t="shared" si="82"/>
        <v>466494</v>
      </c>
      <c r="W64" s="121">
        <f t="shared" si="83"/>
        <v>34801</v>
      </c>
      <c r="X64" s="121">
        <f t="shared" si="84"/>
        <v>6859</v>
      </c>
      <c r="Y64" s="121">
        <f t="shared" si="85"/>
        <v>4922</v>
      </c>
      <c r="Z64" s="121">
        <f t="shared" si="86"/>
        <v>0</v>
      </c>
      <c r="AA64" s="121">
        <f t="shared" si="87"/>
        <v>20636</v>
      </c>
      <c r="AB64" s="122" t="str">
        <f t="shared" si="65"/>
        <v>-</v>
      </c>
      <c r="AC64" s="121">
        <f t="shared" si="66"/>
        <v>2384</v>
      </c>
      <c r="AD64" s="121">
        <f t="shared" si="67"/>
        <v>431693</v>
      </c>
      <c r="AE64" s="121">
        <f t="shared" si="68"/>
        <v>0</v>
      </c>
      <c r="AF64" s="121">
        <f t="shared" si="69"/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 t="shared" si="70"/>
        <v>188826</v>
      </c>
      <c r="AN64" s="121">
        <f t="shared" si="71"/>
        <v>12988</v>
      </c>
      <c r="AO64" s="121">
        <v>12988</v>
      </c>
      <c r="AP64" s="121">
        <v>0</v>
      </c>
      <c r="AQ64" s="121">
        <v>0</v>
      </c>
      <c r="AR64" s="121">
        <v>0</v>
      </c>
      <c r="AS64" s="121">
        <f t="shared" si="72"/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 t="shared" si="73"/>
        <v>175838</v>
      </c>
      <c r="AY64" s="121">
        <v>164281</v>
      </c>
      <c r="AZ64" s="121">
        <v>11361</v>
      </c>
      <c r="BA64" s="121">
        <v>0</v>
      </c>
      <c r="BB64" s="121">
        <v>196</v>
      </c>
      <c r="BC64" s="121">
        <v>175176</v>
      </c>
      <c r="BD64" s="121">
        <v>0</v>
      </c>
      <c r="BE64" s="121">
        <v>0</v>
      </c>
      <c r="BF64" s="121">
        <f t="shared" si="74"/>
        <v>188826</v>
      </c>
      <c r="BG64" s="121">
        <f t="shared" si="75"/>
        <v>19937</v>
      </c>
      <c r="BH64" s="121">
        <f t="shared" si="76"/>
        <v>19937</v>
      </c>
      <c r="BI64" s="121">
        <v>0</v>
      </c>
      <c r="BJ64" s="121">
        <v>0</v>
      </c>
      <c r="BK64" s="121">
        <v>19937</v>
      </c>
      <c r="BL64" s="121">
        <v>0</v>
      </c>
      <c r="BM64" s="121">
        <v>0</v>
      </c>
      <c r="BN64" s="121">
        <v>0</v>
      </c>
      <c r="BO64" s="121">
        <f t="shared" si="77"/>
        <v>82555</v>
      </c>
      <c r="BP64" s="121">
        <f t="shared" si="78"/>
        <v>14933</v>
      </c>
      <c r="BQ64" s="121">
        <v>14933</v>
      </c>
      <c r="BR64" s="121">
        <v>0</v>
      </c>
      <c r="BS64" s="121">
        <v>0</v>
      </c>
      <c r="BT64" s="121">
        <v>0</v>
      </c>
      <c r="BU64" s="121">
        <f t="shared" si="79"/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 t="shared" si="80"/>
        <v>67622</v>
      </c>
      <c r="CA64" s="121">
        <v>0</v>
      </c>
      <c r="CB64" s="121">
        <v>0</v>
      </c>
      <c r="CC64" s="121">
        <v>67622</v>
      </c>
      <c r="CD64" s="121">
        <v>0</v>
      </c>
      <c r="CE64" s="121">
        <v>0</v>
      </c>
      <c r="CF64" s="121">
        <v>0</v>
      </c>
      <c r="CG64" s="121">
        <v>0</v>
      </c>
      <c r="CH64" s="121">
        <f t="shared" si="81"/>
        <v>102492</v>
      </c>
      <c r="CI64" s="121">
        <f t="shared" si="88"/>
        <v>19937</v>
      </c>
      <c r="CJ64" s="121">
        <f t="shared" si="89"/>
        <v>19937</v>
      </c>
      <c r="CK64" s="121">
        <f t="shared" si="90"/>
        <v>0</v>
      </c>
      <c r="CL64" s="121">
        <f t="shared" si="91"/>
        <v>0</v>
      </c>
      <c r="CM64" s="121">
        <f t="shared" si="92"/>
        <v>19937</v>
      </c>
      <c r="CN64" s="121">
        <f t="shared" si="93"/>
        <v>0</v>
      </c>
      <c r="CO64" s="121">
        <f t="shared" si="94"/>
        <v>0</v>
      </c>
      <c r="CP64" s="121">
        <f t="shared" si="95"/>
        <v>0</v>
      </c>
      <c r="CQ64" s="121">
        <f t="shared" si="96"/>
        <v>271381</v>
      </c>
      <c r="CR64" s="121">
        <f t="shared" si="97"/>
        <v>27921</v>
      </c>
      <c r="CS64" s="121">
        <f t="shared" si="98"/>
        <v>27921</v>
      </c>
      <c r="CT64" s="121">
        <f t="shared" si="99"/>
        <v>0</v>
      </c>
      <c r="CU64" s="121">
        <f t="shared" si="100"/>
        <v>0</v>
      </c>
      <c r="CV64" s="121">
        <f t="shared" si="101"/>
        <v>0</v>
      </c>
      <c r="CW64" s="121">
        <f t="shared" si="102"/>
        <v>0</v>
      </c>
      <c r="CX64" s="121">
        <f t="shared" si="103"/>
        <v>0</v>
      </c>
      <c r="CY64" s="121">
        <f t="shared" si="104"/>
        <v>0</v>
      </c>
      <c r="CZ64" s="121">
        <f t="shared" si="105"/>
        <v>0</v>
      </c>
      <c r="DA64" s="121">
        <f t="shared" si="106"/>
        <v>0</v>
      </c>
      <c r="DB64" s="121">
        <f t="shared" si="107"/>
        <v>243460</v>
      </c>
      <c r="DC64" s="121">
        <f t="shared" si="108"/>
        <v>164281</v>
      </c>
      <c r="DD64" s="121">
        <f t="shared" si="109"/>
        <v>11361</v>
      </c>
      <c r="DE64" s="121">
        <f t="shared" si="110"/>
        <v>67622</v>
      </c>
      <c r="DF64" s="121">
        <f t="shared" si="111"/>
        <v>196</v>
      </c>
      <c r="DG64" s="121">
        <f t="shared" si="112"/>
        <v>175176</v>
      </c>
      <c r="DH64" s="121">
        <f t="shared" si="113"/>
        <v>0</v>
      </c>
      <c r="DI64" s="121">
        <f t="shared" si="114"/>
        <v>0</v>
      </c>
      <c r="DJ64" s="121">
        <f t="shared" si="115"/>
        <v>291318</v>
      </c>
    </row>
    <row r="65" spans="1:114" s="136" customFormat="1" ht="13.5" customHeight="1" x14ac:dyDescent="0.15">
      <c r="A65" s="119" t="s">
        <v>45</v>
      </c>
      <c r="B65" s="120" t="s">
        <v>494</v>
      </c>
      <c r="C65" s="119" t="s">
        <v>495</v>
      </c>
      <c r="D65" s="121">
        <f t="shared" si="61"/>
        <v>43545</v>
      </c>
      <c r="E65" s="121">
        <f t="shared" si="62"/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508</v>
      </c>
      <c r="K65" s="121">
        <v>0</v>
      </c>
      <c r="L65" s="121">
        <v>43545</v>
      </c>
      <c r="M65" s="121">
        <f t="shared" si="63"/>
        <v>18397</v>
      </c>
      <c r="N65" s="121">
        <f t="shared" si="64"/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508</v>
      </c>
      <c r="T65" s="121">
        <v>0</v>
      </c>
      <c r="U65" s="121">
        <v>18397</v>
      </c>
      <c r="V65" s="121">
        <f t="shared" si="82"/>
        <v>61942</v>
      </c>
      <c r="W65" s="121">
        <f t="shared" si="83"/>
        <v>0</v>
      </c>
      <c r="X65" s="121">
        <f t="shared" si="84"/>
        <v>0</v>
      </c>
      <c r="Y65" s="121">
        <f t="shared" si="85"/>
        <v>0</v>
      </c>
      <c r="Z65" s="121">
        <f t="shared" si="86"/>
        <v>0</v>
      </c>
      <c r="AA65" s="121">
        <f t="shared" si="87"/>
        <v>0</v>
      </c>
      <c r="AB65" s="122" t="str">
        <f t="shared" si="65"/>
        <v>-</v>
      </c>
      <c r="AC65" s="121">
        <f t="shared" si="66"/>
        <v>0</v>
      </c>
      <c r="AD65" s="121">
        <f t="shared" si="67"/>
        <v>61942</v>
      </c>
      <c r="AE65" s="121">
        <f t="shared" si="68"/>
        <v>0</v>
      </c>
      <c r="AF65" s="121">
        <f t="shared" si="69"/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9777</v>
      </c>
      <c r="AM65" s="121">
        <f t="shared" si="70"/>
        <v>0</v>
      </c>
      <c r="AN65" s="121">
        <f t="shared" si="71"/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 t="shared" si="72"/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 t="shared" si="73"/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33768</v>
      </c>
      <c r="BD65" s="121">
        <v>0</v>
      </c>
      <c r="BE65" s="121">
        <v>0</v>
      </c>
      <c r="BF65" s="121">
        <f t="shared" si="74"/>
        <v>0</v>
      </c>
      <c r="BG65" s="121">
        <f t="shared" si="75"/>
        <v>0</v>
      </c>
      <c r="BH65" s="121">
        <f t="shared" si="76"/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 t="shared" si="77"/>
        <v>0</v>
      </c>
      <c r="BP65" s="121">
        <f t="shared" si="78"/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 t="shared" si="79"/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 t="shared" si="80"/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18397</v>
      </c>
      <c r="CF65" s="121">
        <v>0</v>
      </c>
      <c r="CG65" s="121">
        <v>0</v>
      </c>
      <c r="CH65" s="121">
        <f t="shared" si="81"/>
        <v>0</v>
      </c>
      <c r="CI65" s="121">
        <f t="shared" si="88"/>
        <v>0</v>
      </c>
      <c r="CJ65" s="121">
        <f t="shared" si="89"/>
        <v>0</v>
      </c>
      <c r="CK65" s="121">
        <f t="shared" si="90"/>
        <v>0</v>
      </c>
      <c r="CL65" s="121">
        <f t="shared" si="91"/>
        <v>0</v>
      </c>
      <c r="CM65" s="121">
        <f t="shared" si="92"/>
        <v>0</v>
      </c>
      <c r="CN65" s="121">
        <f t="shared" si="93"/>
        <v>0</v>
      </c>
      <c r="CO65" s="121">
        <f t="shared" si="94"/>
        <v>0</v>
      </c>
      <c r="CP65" s="121">
        <f t="shared" si="95"/>
        <v>9777</v>
      </c>
      <c r="CQ65" s="121">
        <f t="shared" si="96"/>
        <v>0</v>
      </c>
      <c r="CR65" s="121">
        <f t="shared" si="97"/>
        <v>0</v>
      </c>
      <c r="CS65" s="121">
        <f t="shared" si="98"/>
        <v>0</v>
      </c>
      <c r="CT65" s="121">
        <f t="shared" si="99"/>
        <v>0</v>
      </c>
      <c r="CU65" s="121">
        <f t="shared" si="100"/>
        <v>0</v>
      </c>
      <c r="CV65" s="121">
        <f t="shared" si="101"/>
        <v>0</v>
      </c>
      <c r="CW65" s="121">
        <f t="shared" si="102"/>
        <v>0</v>
      </c>
      <c r="CX65" s="121">
        <f t="shared" si="103"/>
        <v>0</v>
      </c>
      <c r="CY65" s="121">
        <f t="shared" si="104"/>
        <v>0</v>
      </c>
      <c r="CZ65" s="121">
        <f t="shared" si="105"/>
        <v>0</v>
      </c>
      <c r="DA65" s="121">
        <f t="shared" si="106"/>
        <v>0</v>
      </c>
      <c r="DB65" s="121">
        <f t="shared" si="107"/>
        <v>0</v>
      </c>
      <c r="DC65" s="121">
        <f t="shared" si="108"/>
        <v>0</v>
      </c>
      <c r="DD65" s="121">
        <f t="shared" si="109"/>
        <v>0</v>
      </c>
      <c r="DE65" s="121">
        <f t="shared" si="110"/>
        <v>0</v>
      </c>
      <c r="DF65" s="121">
        <f t="shared" si="111"/>
        <v>0</v>
      </c>
      <c r="DG65" s="121">
        <f t="shared" si="112"/>
        <v>52165</v>
      </c>
      <c r="DH65" s="121">
        <f t="shared" si="113"/>
        <v>0</v>
      </c>
      <c r="DI65" s="121">
        <f t="shared" si="114"/>
        <v>0</v>
      </c>
      <c r="DJ65" s="121">
        <f t="shared" si="115"/>
        <v>0</v>
      </c>
    </row>
    <row r="66" spans="1:114" s="136" customFormat="1" ht="13.5" customHeight="1" x14ac:dyDescent="0.15">
      <c r="A66" s="119" t="s">
        <v>45</v>
      </c>
      <c r="B66" s="120" t="s">
        <v>498</v>
      </c>
      <c r="C66" s="119" t="s">
        <v>499</v>
      </c>
      <c r="D66" s="121">
        <f t="shared" si="61"/>
        <v>69105</v>
      </c>
      <c r="E66" s="121">
        <f t="shared" si="62"/>
        <v>10592</v>
      </c>
      <c r="F66" s="121">
        <v>0</v>
      </c>
      <c r="G66" s="121">
        <v>0</v>
      </c>
      <c r="H66" s="121">
        <v>0</v>
      </c>
      <c r="I66" s="121">
        <v>10592</v>
      </c>
      <c r="J66" s="122" t="s">
        <v>508</v>
      </c>
      <c r="K66" s="121">
        <v>0</v>
      </c>
      <c r="L66" s="121">
        <v>58513</v>
      </c>
      <c r="M66" s="121">
        <f t="shared" si="63"/>
        <v>20146</v>
      </c>
      <c r="N66" s="121">
        <f t="shared" si="64"/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508</v>
      </c>
      <c r="T66" s="121">
        <v>0</v>
      </c>
      <c r="U66" s="121">
        <v>20146</v>
      </c>
      <c r="V66" s="121">
        <f t="shared" si="82"/>
        <v>89251</v>
      </c>
      <c r="W66" s="121">
        <f t="shared" si="83"/>
        <v>10592</v>
      </c>
      <c r="X66" s="121">
        <f t="shared" si="84"/>
        <v>0</v>
      </c>
      <c r="Y66" s="121">
        <f t="shared" si="85"/>
        <v>0</v>
      </c>
      <c r="Z66" s="121">
        <f t="shared" si="86"/>
        <v>0</v>
      </c>
      <c r="AA66" s="121">
        <f t="shared" si="87"/>
        <v>10592</v>
      </c>
      <c r="AB66" s="122" t="str">
        <f t="shared" si="65"/>
        <v>-</v>
      </c>
      <c r="AC66" s="121">
        <f t="shared" si="66"/>
        <v>0</v>
      </c>
      <c r="AD66" s="121">
        <f t="shared" si="67"/>
        <v>78659</v>
      </c>
      <c r="AE66" s="121">
        <f t="shared" si="68"/>
        <v>0</v>
      </c>
      <c r="AF66" s="121">
        <f t="shared" si="69"/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10592</v>
      </c>
      <c r="AM66" s="121">
        <f t="shared" si="70"/>
        <v>21612</v>
      </c>
      <c r="AN66" s="121">
        <f t="shared" si="71"/>
        <v>6728</v>
      </c>
      <c r="AO66" s="121">
        <v>800</v>
      </c>
      <c r="AP66" s="121">
        <v>5928</v>
      </c>
      <c r="AQ66" s="121">
        <v>0</v>
      </c>
      <c r="AR66" s="121">
        <v>0</v>
      </c>
      <c r="AS66" s="121">
        <f t="shared" si="72"/>
        <v>8016</v>
      </c>
      <c r="AT66" s="121">
        <v>8016</v>
      </c>
      <c r="AU66" s="121">
        <v>0</v>
      </c>
      <c r="AV66" s="121">
        <v>0</v>
      </c>
      <c r="AW66" s="121">
        <v>0</v>
      </c>
      <c r="AX66" s="121">
        <f t="shared" si="73"/>
        <v>6868</v>
      </c>
      <c r="AY66" s="121">
        <v>6868</v>
      </c>
      <c r="AZ66" s="121">
        <v>0</v>
      </c>
      <c r="BA66" s="121">
        <v>0</v>
      </c>
      <c r="BB66" s="121">
        <v>0</v>
      </c>
      <c r="BC66" s="121">
        <v>36582</v>
      </c>
      <c r="BD66" s="121">
        <v>0</v>
      </c>
      <c r="BE66" s="121">
        <v>319</v>
      </c>
      <c r="BF66" s="121">
        <f t="shared" si="74"/>
        <v>21931</v>
      </c>
      <c r="BG66" s="121">
        <f t="shared" si="75"/>
        <v>0</v>
      </c>
      <c r="BH66" s="121">
        <f t="shared" si="76"/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 t="shared" si="77"/>
        <v>0</v>
      </c>
      <c r="BP66" s="121">
        <f t="shared" si="78"/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 t="shared" si="79"/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 t="shared" si="80"/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20146</v>
      </c>
      <c r="CF66" s="121">
        <v>0</v>
      </c>
      <c r="CG66" s="121">
        <v>0</v>
      </c>
      <c r="CH66" s="121">
        <f t="shared" si="81"/>
        <v>0</v>
      </c>
      <c r="CI66" s="121">
        <f t="shared" si="88"/>
        <v>0</v>
      </c>
      <c r="CJ66" s="121">
        <f t="shared" si="89"/>
        <v>0</v>
      </c>
      <c r="CK66" s="121">
        <f t="shared" si="90"/>
        <v>0</v>
      </c>
      <c r="CL66" s="121">
        <f t="shared" si="91"/>
        <v>0</v>
      </c>
      <c r="CM66" s="121">
        <f t="shared" si="92"/>
        <v>0</v>
      </c>
      <c r="CN66" s="121">
        <f t="shared" si="93"/>
        <v>0</v>
      </c>
      <c r="CO66" s="121">
        <f t="shared" si="94"/>
        <v>0</v>
      </c>
      <c r="CP66" s="121">
        <f t="shared" si="95"/>
        <v>10592</v>
      </c>
      <c r="CQ66" s="121">
        <f t="shared" si="96"/>
        <v>21612</v>
      </c>
      <c r="CR66" s="121">
        <f t="shared" si="97"/>
        <v>6728</v>
      </c>
      <c r="CS66" s="121">
        <f t="shared" si="98"/>
        <v>800</v>
      </c>
      <c r="CT66" s="121">
        <f t="shared" si="99"/>
        <v>5928</v>
      </c>
      <c r="CU66" s="121">
        <f t="shared" si="100"/>
        <v>0</v>
      </c>
      <c r="CV66" s="121">
        <f t="shared" si="101"/>
        <v>0</v>
      </c>
      <c r="CW66" s="121">
        <f t="shared" si="102"/>
        <v>8016</v>
      </c>
      <c r="CX66" s="121">
        <f t="shared" si="103"/>
        <v>8016</v>
      </c>
      <c r="CY66" s="121">
        <f t="shared" si="104"/>
        <v>0</v>
      </c>
      <c r="CZ66" s="121">
        <f t="shared" si="105"/>
        <v>0</v>
      </c>
      <c r="DA66" s="121">
        <f t="shared" si="106"/>
        <v>0</v>
      </c>
      <c r="DB66" s="121">
        <f t="shared" si="107"/>
        <v>6868</v>
      </c>
      <c r="DC66" s="121">
        <f t="shared" si="108"/>
        <v>6868</v>
      </c>
      <c r="DD66" s="121">
        <f t="shared" si="109"/>
        <v>0</v>
      </c>
      <c r="DE66" s="121">
        <f t="shared" si="110"/>
        <v>0</v>
      </c>
      <c r="DF66" s="121">
        <f t="shared" si="111"/>
        <v>0</v>
      </c>
      <c r="DG66" s="121">
        <f t="shared" si="112"/>
        <v>56728</v>
      </c>
      <c r="DH66" s="121">
        <f t="shared" si="113"/>
        <v>0</v>
      </c>
      <c r="DI66" s="121">
        <f t="shared" si="114"/>
        <v>319</v>
      </c>
      <c r="DJ66" s="121">
        <f t="shared" si="115"/>
        <v>21931</v>
      </c>
    </row>
    <row r="67" spans="1:114" s="136" customFormat="1" ht="13.5" customHeight="1" x14ac:dyDescent="0.15">
      <c r="A67" s="119" t="s">
        <v>45</v>
      </c>
      <c r="B67" s="120" t="s">
        <v>500</v>
      </c>
      <c r="C67" s="119" t="s">
        <v>501</v>
      </c>
      <c r="D67" s="121">
        <f t="shared" si="61"/>
        <v>390340</v>
      </c>
      <c r="E67" s="121">
        <f t="shared" si="62"/>
        <v>228266</v>
      </c>
      <c r="F67" s="121">
        <v>193855</v>
      </c>
      <c r="G67" s="121">
        <v>0</v>
      </c>
      <c r="H67" s="121">
        <v>0</v>
      </c>
      <c r="I67" s="121">
        <v>1164</v>
      </c>
      <c r="J67" s="122" t="s">
        <v>508</v>
      </c>
      <c r="K67" s="121">
        <v>33247</v>
      </c>
      <c r="L67" s="121">
        <v>162074</v>
      </c>
      <c r="M67" s="121">
        <f t="shared" si="63"/>
        <v>24276</v>
      </c>
      <c r="N67" s="121">
        <f t="shared" si="64"/>
        <v>13787</v>
      </c>
      <c r="O67" s="121">
        <v>13787</v>
      </c>
      <c r="P67" s="121">
        <v>0</v>
      </c>
      <c r="Q67" s="121">
        <v>0</v>
      </c>
      <c r="R67" s="121">
        <v>0</v>
      </c>
      <c r="S67" s="122" t="s">
        <v>508</v>
      </c>
      <c r="T67" s="121">
        <v>0</v>
      </c>
      <c r="U67" s="121">
        <v>10489</v>
      </c>
      <c r="V67" s="121">
        <f t="shared" si="82"/>
        <v>414616</v>
      </c>
      <c r="W67" s="121">
        <f t="shared" si="83"/>
        <v>242053</v>
      </c>
      <c r="X67" s="121">
        <f t="shared" si="84"/>
        <v>207642</v>
      </c>
      <c r="Y67" s="121">
        <f t="shared" si="85"/>
        <v>0</v>
      </c>
      <c r="Z67" s="121">
        <f t="shared" si="86"/>
        <v>0</v>
      </c>
      <c r="AA67" s="121">
        <f t="shared" si="87"/>
        <v>1164</v>
      </c>
      <c r="AB67" s="122" t="str">
        <f t="shared" si="65"/>
        <v>-</v>
      </c>
      <c r="AC67" s="121">
        <f t="shared" si="66"/>
        <v>33247</v>
      </c>
      <c r="AD67" s="121">
        <f t="shared" si="67"/>
        <v>172563</v>
      </c>
      <c r="AE67" s="121">
        <f t="shared" si="68"/>
        <v>0</v>
      </c>
      <c r="AF67" s="121">
        <f t="shared" si="69"/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 t="shared" si="70"/>
        <v>390340</v>
      </c>
      <c r="AN67" s="121">
        <f t="shared" si="71"/>
        <v>34030</v>
      </c>
      <c r="AO67" s="121">
        <v>16349</v>
      </c>
      <c r="AP67" s="121">
        <v>750</v>
      </c>
      <c r="AQ67" s="121">
        <v>16931</v>
      </c>
      <c r="AR67" s="121">
        <v>0</v>
      </c>
      <c r="AS67" s="121">
        <f t="shared" si="72"/>
        <v>259271</v>
      </c>
      <c r="AT67" s="121">
        <v>0</v>
      </c>
      <c r="AU67" s="121">
        <v>154599</v>
      </c>
      <c r="AV67" s="121">
        <v>104672</v>
      </c>
      <c r="AW67" s="121">
        <v>0</v>
      </c>
      <c r="AX67" s="121">
        <f t="shared" si="73"/>
        <v>97039</v>
      </c>
      <c r="AY67" s="121">
        <v>97039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 t="shared" si="74"/>
        <v>390340</v>
      </c>
      <c r="BG67" s="121">
        <f t="shared" si="75"/>
        <v>0</v>
      </c>
      <c r="BH67" s="121">
        <f t="shared" si="76"/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 t="shared" si="77"/>
        <v>24276</v>
      </c>
      <c r="BP67" s="121">
        <f t="shared" si="78"/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 t="shared" si="79"/>
        <v>24276</v>
      </c>
      <c r="BV67" s="121">
        <v>0</v>
      </c>
      <c r="BW67" s="121">
        <v>0</v>
      </c>
      <c r="BX67" s="121">
        <v>24276</v>
      </c>
      <c r="BY67" s="121">
        <v>0</v>
      </c>
      <c r="BZ67" s="121">
        <f t="shared" si="80"/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f t="shared" si="81"/>
        <v>24276</v>
      </c>
      <c r="CI67" s="121">
        <f t="shared" si="88"/>
        <v>0</v>
      </c>
      <c r="CJ67" s="121">
        <f t="shared" si="89"/>
        <v>0</v>
      </c>
      <c r="CK67" s="121">
        <f t="shared" si="90"/>
        <v>0</v>
      </c>
      <c r="CL67" s="121">
        <f t="shared" si="91"/>
        <v>0</v>
      </c>
      <c r="CM67" s="121">
        <f t="shared" si="92"/>
        <v>0</v>
      </c>
      <c r="CN67" s="121">
        <f t="shared" si="93"/>
        <v>0</v>
      </c>
      <c r="CO67" s="121">
        <f t="shared" si="94"/>
        <v>0</v>
      </c>
      <c r="CP67" s="121">
        <f t="shared" si="95"/>
        <v>0</v>
      </c>
      <c r="CQ67" s="121">
        <f t="shared" si="96"/>
        <v>414616</v>
      </c>
      <c r="CR67" s="121">
        <f t="shared" si="97"/>
        <v>34030</v>
      </c>
      <c r="CS67" s="121">
        <f t="shared" si="98"/>
        <v>16349</v>
      </c>
      <c r="CT67" s="121">
        <f t="shared" si="99"/>
        <v>750</v>
      </c>
      <c r="CU67" s="121">
        <f t="shared" si="100"/>
        <v>16931</v>
      </c>
      <c r="CV67" s="121">
        <f t="shared" si="101"/>
        <v>0</v>
      </c>
      <c r="CW67" s="121">
        <f t="shared" si="102"/>
        <v>283547</v>
      </c>
      <c r="CX67" s="121">
        <f t="shared" si="103"/>
        <v>0</v>
      </c>
      <c r="CY67" s="121">
        <f t="shared" si="104"/>
        <v>154599</v>
      </c>
      <c r="CZ67" s="121">
        <f t="shared" si="105"/>
        <v>128948</v>
      </c>
      <c r="DA67" s="121">
        <f t="shared" si="106"/>
        <v>0</v>
      </c>
      <c r="DB67" s="121">
        <f t="shared" si="107"/>
        <v>97039</v>
      </c>
      <c r="DC67" s="121">
        <f t="shared" si="108"/>
        <v>97039</v>
      </c>
      <c r="DD67" s="121">
        <f t="shared" si="109"/>
        <v>0</v>
      </c>
      <c r="DE67" s="121">
        <f t="shared" si="110"/>
        <v>0</v>
      </c>
      <c r="DF67" s="121">
        <f t="shared" si="111"/>
        <v>0</v>
      </c>
      <c r="DG67" s="121">
        <f t="shared" si="112"/>
        <v>0</v>
      </c>
      <c r="DH67" s="121">
        <f t="shared" si="113"/>
        <v>0</v>
      </c>
      <c r="DI67" s="121">
        <f t="shared" si="114"/>
        <v>0</v>
      </c>
      <c r="DJ67" s="121">
        <f t="shared" si="115"/>
        <v>414616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xmlns:xlrd2="http://schemas.microsoft.com/office/spreadsheetml/2017/richdata2"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2" t="s">
        <v>53</v>
      </c>
      <c r="B2" s="162" t="s">
        <v>54</v>
      </c>
      <c r="C2" s="164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3"/>
      <c r="B3" s="163"/>
      <c r="C3" s="165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3"/>
      <c r="B4" s="163"/>
      <c r="C4" s="165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6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6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1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3"/>
      <c r="B5" s="163"/>
      <c r="C5" s="165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1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1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1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3"/>
      <c r="B6" s="163"/>
      <c r="C6" s="165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 t="shared" ref="D7:D31" si="0">SUM(E7,+L7)</f>
        <v>6362083</v>
      </c>
      <c r="E7" s="140">
        <f t="shared" ref="E7:E31" si="1">SUM(F7:I7)+K7</f>
        <v>4093161</v>
      </c>
      <c r="F7" s="140">
        <f t="shared" ref="F7:L7" si="2">SUM(F$8:F$57)</f>
        <v>27811</v>
      </c>
      <c r="G7" s="140">
        <f t="shared" si="2"/>
        <v>0</v>
      </c>
      <c r="H7" s="140">
        <f t="shared" si="2"/>
        <v>821945</v>
      </c>
      <c r="I7" s="140">
        <f t="shared" si="2"/>
        <v>1632857</v>
      </c>
      <c r="J7" s="140">
        <f t="shared" si="2"/>
        <v>15417967</v>
      </c>
      <c r="K7" s="140">
        <f t="shared" si="2"/>
        <v>1610548</v>
      </c>
      <c r="L7" s="140">
        <f t="shared" si="2"/>
        <v>2268922</v>
      </c>
      <c r="M7" s="140">
        <f t="shared" ref="M7:M31" si="3">SUM(N7,+U7)</f>
        <v>488675</v>
      </c>
      <c r="N7" s="140">
        <f t="shared" ref="N7:N31" si="4">SUM(O7:R7,T7)</f>
        <v>348610</v>
      </c>
      <c r="O7" s="140">
        <f t="shared" ref="O7:U7" si="5">SUM(O$8:O$57)</f>
        <v>113663</v>
      </c>
      <c r="P7" s="140">
        <f t="shared" si="5"/>
        <v>0</v>
      </c>
      <c r="Q7" s="140">
        <f t="shared" si="5"/>
        <v>53800</v>
      </c>
      <c r="R7" s="140">
        <f t="shared" si="5"/>
        <v>174296</v>
      </c>
      <c r="S7" s="140">
        <f t="shared" si="5"/>
        <v>2799627</v>
      </c>
      <c r="T7" s="140">
        <f t="shared" si="5"/>
        <v>6851</v>
      </c>
      <c r="U7" s="140">
        <f t="shared" si="5"/>
        <v>140065</v>
      </c>
      <c r="V7" s="140">
        <f t="shared" ref="V7:AD7" si="6">+SUM(D7,M7)</f>
        <v>6850758</v>
      </c>
      <c r="W7" s="140">
        <f t="shared" si="6"/>
        <v>4441771</v>
      </c>
      <c r="X7" s="140">
        <f t="shared" si="6"/>
        <v>141474</v>
      </c>
      <c r="Y7" s="140">
        <f t="shared" si="6"/>
        <v>0</v>
      </c>
      <c r="Z7" s="140">
        <f t="shared" si="6"/>
        <v>875745</v>
      </c>
      <c r="AA7" s="140">
        <f t="shared" si="6"/>
        <v>1807153</v>
      </c>
      <c r="AB7" s="140">
        <f t="shared" si="6"/>
        <v>18217594</v>
      </c>
      <c r="AC7" s="140">
        <f t="shared" si="6"/>
        <v>1617399</v>
      </c>
      <c r="AD7" s="140">
        <f t="shared" si="6"/>
        <v>2408987</v>
      </c>
      <c r="AE7" s="140">
        <f t="shared" ref="AE7:AE31" si="7">SUM(AF7,+AK7)</f>
        <v>1531174</v>
      </c>
      <c r="AF7" s="140">
        <f t="shared" ref="AF7:AF31" si="8">SUM(AG7:AJ7)</f>
        <v>1531174</v>
      </c>
      <c r="AG7" s="140">
        <f>SUM(AG$8:AG$57)</f>
        <v>12540</v>
      </c>
      <c r="AH7" s="140">
        <f>SUM(AH$8:AH$57)</f>
        <v>1465978</v>
      </c>
      <c r="AI7" s="140">
        <f>SUM(AI$8:AI$57)</f>
        <v>52656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 t="shared" ref="AM7:AM31" si="9">SUM(AN7,AS7,AW7,AX7,BD7)</f>
        <v>16197317</v>
      </c>
      <c r="AN7" s="140">
        <f t="shared" ref="AN7:AN31" si="10">SUM(AO7:AR7)</f>
        <v>999060</v>
      </c>
      <c r="AO7" s="140">
        <f>SUM(AO$8:AO$57)</f>
        <v>724158</v>
      </c>
      <c r="AP7" s="140">
        <f>SUM(AP$8:AP$57)</f>
        <v>0</v>
      </c>
      <c r="AQ7" s="140">
        <f>SUM(AQ$8:AQ$57)</f>
        <v>266997</v>
      </c>
      <c r="AR7" s="140">
        <f>SUM(AR$8:AR$57)</f>
        <v>7905</v>
      </c>
      <c r="AS7" s="140">
        <f t="shared" ref="AS7:AS31" si="11">SUM(AT7:AV7)</f>
        <v>5147325</v>
      </c>
      <c r="AT7" s="140">
        <f>SUM(AT$8:AT$57)</f>
        <v>0</v>
      </c>
      <c r="AU7" s="140">
        <f>SUM(AU$8:AU$57)</f>
        <v>5015617</v>
      </c>
      <c r="AV7" s="140">
        <f>SUM(AV$8:AV$57)</f>
        <v>131708</v>
      </c>
      <c r="AW7" s="140">
        <f>SUM(AW$8:AW$57)</f>
        <v>0</v>
      </c>
      <c r="AX7" s="140">
        <f t="shared" ref="AX7:AX31" si="12">SUM(AY7:BB7)</f>
        <v>10050932</v>
      </c>
      <c r="AY7" s="140">
        <f>SUM(AY$8:AY$57)</f>
        <v>759441</v>
      </c>
      <c r="AZ7" s="140">
        <f>SUM(AZ$8:AZ$57)</f>
        <v>8068620</v>
      </c>
      <c r="BA7" s="140">
        <f>SUM(BA$8:BA$57)</f>
        <v>1138803</v>
      </c>
      <c r="BB7" s="140">
        <f>SUM(BB$8:BB$57)</f>
        <v>84068</v>
      </c>
      <c r="BC7" s="143" t="s">
        <v>315</v>
      </c>
      <c r="BD7" s="140">
        <f>SUM(BD$8:BD$57)</f>
        <v>0</v>
      </c>
      <c r="BE7" s="140">
        <f>SUM(BE$8:BE$57)</f>
        <v>4051559</v>
      </c>
      <c r="BF7" s="140">
        <f t="shared" ref="BF7:BF31" si="13">SUM(AE7,+AM7,+BE7)</f>
        <v>21780050</v>
      </c>
      <c r="BG7" s="140">
        <f t="shared" ref="BG7:BG31" si="14">SUM(BH7,+BM7)</f>
        <v>483399</v>
      </c>
      <c r="BH7" s="140">
        <f t="shared" ref="BH7:BH31" si="15">SUM(BI7:BL7)</f>
        <v>483399</v>
      </c>
      <c r="BI7" s="140">
        <f>SUM(BI$8:BI$57)</f>
        <v>0</v>
      </c>
      <c r="BJ7" s="140">
        <f>SUM(BJ$8:BJ$57)</f>
        <v>483399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 t="shared" ref="BO7:BO31" si="16">SUM(BP7,BU7,BY7,BZ7,CF7)</f>
        <v>2679778</v>
      </c>
      <c r="BP7" s="140">
        <f t="shared" ref="BP7:BP31" si="17">SUM(BQ7:BT7)</f>
        <v>349864</v>
      </c>
      <c r="BQ7" s="140">
        <f>SUM(BQ$8:BQ$57)</f>
        <v>161591</v>
      </c>
      <c r="BR7" s="140">
        <f>SUM(BR$8:BR$57)</f>
        <v>0</v>
      </c>
      <c r="BS7" s="140">
        <f>SUM(BS$8:BS$57)</f>
        <v>188273</v>
      </c>
      <c r="BT7" s="140">
        <f>SUM(BT$8:BT$57)</f>
        <v>0</v>
      </c>
      <c r="BU7" s="140">
        <f t="shared" ref="BU7:BU31" si="18">SUM(BV7:BX7)</f>
        <v>1589296</v>
      </c>
      <c r="BV7" s="140">
        <f>SUM(BV$8:BV$57)</f>
        <v>0</v>
      </c>
      <c r="BW7" s="140">
        <f>SUM(BW$8:BW$57)</f>
        <v>1589296</v>
      </c>
      <c r="BX7" s="140">
        <f>SUM(BX$8:BX$57)</f>
        <v>0</v>
      </c>
      <c r="BY7" s="140">
        <f>SUM(BY$8:BY$57)</f>
        <v>0</v>
      </c>
      <c r="BZ7" s="140">
        <f t="shared" ref="BZ7:BZ31" si="19">SUM(CA7:CD7)</f>
        <v>740618</v>
      </c>
      <c r="CA7" s="140">
        <f>SUM(CA$8:CA$57)</f>
        <v>166742</v>
      </c>
      <c r="CB7" s="140">
        <f>SUM(CB$8:CB$57)</f>
        <v>558602</v>
      </c>
      <c r="CC7" s="140">
        <f>SUM(CC$8:CC$57)</f>
        <v>6824</v>
      </c>
      <c r="CD7" s="140">
        <f>SUM(CD$8:CD$57)</f>
        <v>8450</v>
      </c>
      <c r="CE7" s="143" t="s">
        <v>314</v>
      </c>
      <c r="CF7" s="140">
        <f>SUM(CF$8:CF$57)</f>
        <v>0</v>
      </c>
      <c r="CG7" s="140">
        <f>SUM(CG$8:CG$57)</f>
        <v>125125</v>
      </c>
      <c r="CH7" s="140">
        <f t="shared" ref="CH7:CH31" si="20">SUM(BG7,+BO7,+CG7)</f>
        <v>3288302</v>
      </c>
      <c r="CI7" s="140">
        <f t="shared" ref="CI7:CO7" si="21">SUM(AE7,+BG7)</f>
        <v>2014573</v>
      </c>
      <c r="CJ7" s="140">
        <f t="shared" si="21"/>
        <v>2014573</v>
      </c>
      <c r="CK7" s="140">
        <f t="shared" si="21"/>
        <v>12540</v>
      </c>
      <c r="CL7" s="140">
        <f t="shared" si="21"/>
        <v>1949377</v>
      </c>
      <c r="CM7" s="140">
        <f t="shared" si="21"/>
        <v>52656</v>
      </c>
      <c r="CN7" s="140">
        <f t="shared" si="21"/>
        <v>0</v>
      </c>
      <c r="CO7" s="140">
        <f t="shared" si="21"/>
        <v>0</v>
      </c>
      <c r="CP7" s="143" t="s">
        <v>314</v>
      </c>
      <c r="CQ7" s="140">
        <f t="shared" ref="CQ7:DF7" si="22">SUM(AM7,+BO7)</f>
        <v>18877095</v>
      </c>
      <c r="CR7" s="140">
        <f t="shared" si="22"/>
        <v>1348924</v>
      </c>
      <c r="CS7" s="140">
        <f t="shared" si="22"/>
        <v>885749</v>
      </c>
      <c r="CT7" s="140">
        <f t="shared" si="22"/>
        <v>0</v>
      </c>
      <c r="CU7" s="140">
        <f t="shared" si="22"/>
        <v>455270</v>
      </c>
      <c r="CV7" s="140">
        <f t="shared" si="22"/>
        <v>7905</v>
      </c>
      <c r="CW7" s="140">
        <f t="shared" si="22"/>
        <v>6736621</v>
      </c>
      <c r="CX7" s="140">
        <f t="shared" si="22"/>
        <v>0</v>
      </c>
      <c r="CY7" s="140">
        <f t="shared" si="22"/>
        <v>6604913</v>
      </c>
      <c r="CZ7" s="140">
        <f t="shared" si="22"/>
        <v>131708</v>
      </c>
      <c r="DA7" s="140">
        <f t="shared" si="22"/>
        <v>0</v>
      </c>
      <c r="DB7" s="140">
        <f t="shared" si="22"/>
        <v>10791550</v>
      </c>
      <c r="DC7" s="140">
        <f t="shared" si="22"/>
        <v>926183</v>
      </c>
      <c r="DD7" s="140">
        <f t="shared" si="22"/>
        <v>8627222</v>
      </c>
      <c r="DE7" s="140">
        <f t="shared" si="22"/>
        <v>1145627</v>
      </c>
      <c r="DF7" s="140">
        <f t="shared" si="22"/>
        <v>92518</v>
      </c>
      <c r="DG7" s="143" t="s">
        <v>314</v>
      </c>
      <c r="DH7" s="140">
        <f t="shared" ref="DH7:DH31" si="23">SUM(BD7,+CF7)</f>
        <v>0</v>
      </c>
      <c r="DI7" s="140">
        <f t="shared" ref="DI7:DI31" si="24">SUM(BE7,+CG7)</f>
        <v>4176684</v>
      </c>
      <c r="DJ7" s="140">
        <f t="shared" ref="DJ7:DJ31" si="25">SUM(BF7,+CH7)</f>
        <v>25068352</v>
      </c>
    </row>
    <row r="8" spans="1:114" s="136" customFormat="1" ht="13.5" customHeight="1" x14ac:dyDescent="0.15">
      <c r="A8" s="119" t="s">
        <v>45</v>
      </c>
      <c r="B8" s="120" t="s">
        <v>496</v>
      </c>
      <c r="C8" s="119" t="s">
        <v>502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3"/>
        <v>1366</v>
      </c>
      <c r="N8" s="121">
        <f t="shared" si="4"/>
        <v>1366</v>
      </c>
      <c r="O8" s="121">
        <v>0</v>
      </c>
      <c r="P8" s="121">
        <v>0</v>
      </c>
      <c r="Q8" s="121">
        <v>0</v>
      </c>
      <c r="R8" s="121">
        <v>1366</v>
      </c>
      <c r="S8" s="121">
        <v>38543</v>
      </c>
      <c r="T8" s="121">
        <v>0</v>
      </c>
      <c r="U8" s="121">
        <v>0</v>
      </c>
      <c r="V8" s="121">
        <f t="shared" ref="V8:V31" si="26">+SUM(D8,M8)</f>
        <v>1366</v>
      </c>
      <c r="W8" s="121">
        <f t="shared" ref="W8:W31" si="27">+SUM(E8,N8)</f>
        <v>1366</v>
      </c>
      <c r="X8" s="121">
        <f t="shared" ref="X8:X31" si="28">+SUM(F8,O8)</f>
        <v>0</v>
      </c>
      <c r="Y8" s="121">
        <f t="shared" ref="Y8:Y31" si="29">+SUM(G8,P8)</f>
        <v>0</v>
      </c>
      <c r="Z8" s="121">
        <f t="shared" ref="Z8:Z31" si="30">+SUM(H8,Q8)</f>
        <v>0</v>
      </c>
      <c r="AA8" s="121">
        <f t="shared" ref="AA8:AA31" si="31">+SUM(I8,R8)</f>
        <v>1366</v>
      </c>
      <c r="AB8" s="121">
        <f t="shared" ref="AB8:AB31" si="32">+SUM(J8,S8)</f>
        <v>38543</v>
      </c>
      <c r="AC8" s="121">
        <f t="shared" ref="AC8:AC31" si="33">+SUM(K8,T8)</f>
        <v>0</v>
      </c>
      <c r="AD8" s="121">
        <f t="shared" ref="AD8:AD31" si="34">+SUM(L8,U8)</f>
        <v>0</v>
      </c>
      <c r="AE8" s="121">
        <f t="shared" si="7"/>
        <v>0</v>
      </c>
      <c r="AF8" s="121">
        <f t="shared" si="8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508</v>
      </c>
      <c r="AM8" s="121">
        <f t="shared" si="9"/>
        <v>0</v>
      </c>
      <c r="AN8" s="121">
        <f t="shared" si="10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11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2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508</v>
      </c>
      <c r="BD8" s="121">
        <v>0</v>
      </c>
      <c r="BE8" s="121">
        <v>0</v>
      </c>
      <c r="BF8" s="121">
        <f t="shared" si="13"/>
        <v>0</v>
      </c>
      <c r="BG8" s="121">
        <f t="shared" si="14"/>
        <v>0</v>
      </c>
      <c r="BH8" s="121">
        <f t="shared" si="15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508</v>
      </c>
      <c r="BO8" s="121">
        <f t="shared" si="16"/>
        <v>39909</v>
      </c>
      <c r="BP8" s="121">
        <f t="shared" si="17"/>
        <v>39909</v>
      </c>
      <c r="BQ8" s="121">
        <v>6117</v>
      </c>
      <c r="BR8" s="121">
        <v>0</v>
      </c>
      <c r="BS8" s="121">
        <v>33792</v>
      </c>
      <c r="BT8" s="121">
        <v>0</v>
      </c>
      <c r="BU8" s="121">
        <f t="shared" si="18"/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 t="shared" si="19"/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508</v>
      </c>
      <c r="CF8" s="121">
        <v>0</v>
      </c>
      <c r="CG8" s="121">
        <v>0</v>
      </c>
      <c r="CH8" s="121">
        <f t="shared" si="20"/>
        <v>39909</v>
      </c>
      <c r="CI8" s="121">
        <f t="shared" ref="CI8:CI31" si="35">SUM(AE8,+BG8)</f>
        <v>0</v>
      </c>
      <c r="CJ8" s="121">
        <f t="shared" ref="CJ8:CJ31" si="36">SUM(AF8,+BH8)</f>
        <v>0</v>
      </c>
      <c r="CK8" s="121">
        <f t="shared" ref="CK8:CK31" si="37">SUM(AG8,+BI8)</f>
        <v>0</v>
      </c>
      <c r="CL8" s="121">
        <f t="shared" ref="CL8:CL31" si="38">SUM(AH8,+BJ8)</f>
        <v>0</v>
      </c>
      <c r="CM8" s="121">
        <f t="shared" ref="CM8:CM31" si="39">SUM(AI8,+BK8)</f>
        <v>0</v>
      </c>
      <c r="CN8" s="121">
        <f t="shared" ref="CN8:CN31" si="40">SUM(AJ8,+BL8)</f>
        <v>0</v>
      </c>
      <c r="CO8" s="121">
        <f t="shared" ref="CO8:CO31" si="41">SUM(AK8,+BM8)</f>
        <v>0</v>
      </c>
      <c r="CP8" s="122" t="s">
        <v>508</v>
      </c>
      <c r="CQ8" s="121">
        <f t="shared" ref="CQ8:CQ31" si="42">SUM(AM8,+BO8)</f>
        <v>39909</v>
      </c>
      <c r="CR8" s="121">
        <f t="shared" ref="CR8:CR31" si="43">SUM(AN8,+BP8)</f>
        <v>39909</v>
      </c>
      <c r="CS8" s="121">
        <f t="shared" ref="CS8:CS31" si="44">SUM(AO8,+BQ8)</f>
        <v>6117</v>
      </c>
      <c r="CT8" s="121">
        <f t="shared" ref="CT8:CT31" si="45">SUM(AP8,+BR8)</f>
        <v>0</v>
      </c>
      <c r="CU8" s="121">
        <f t="shared" ref="CU8:CU31" si="46">SUM(AQ8,+BS8)</f>
        <v>33792</v>
      </c>
      <c r="CV8" s="121">
        <f t="shared" ref="CV8:CV31" si="47">SUM(AR8,+BT8)</f>
        <v>0</v>
      </c>
      <c r="CW8" s="121">
        <f t="shared" ref="CW8:CW31" si="48">SUM(AS8,+BU8)</f>
        <v>0</v>
      </c>
      <c r="CX8" s="121">
        <f t="shared" ref="CX8:CX31" si="49">SUM(AT8,+BV8)</f>
        <v>0</v>
      </c>
      <c r="CY8" s="121">
        <f t="shared" ref="CY8:CY31" si="50">SUM(AU8,+BW8)</f>
        <v>0</v>
      </c>
      <c r="CZ8" s="121">
        <f t="shared" ref="CZ8:CZ31" si="51">SUM(AV8,+BX8)</f>
        <v>0</v>
      </c>
      <c r="DA8" s="121">
        <f t="shared" ref="DA8:DA31" si="52">SUM(AW8,+BY8)</f>
        <v>0</v>
      </c>
      <c r="DB8" s="121">
        <f t="shared" ref="DB8:DB31" si="53">SUM(AX8,+BZ8)</f>
        <v>0</v>
      </c>
      <c r="DC8" s="121">
        <f t="shared" ref="DC8:DC31" si="54">SUM(AY8,+CA8)</f>
        <v>0</v>
      </c>
      <c r="DD8" s="121">
        <f t="shared" ref="DD8:DD31" si="55">SUM(AZ8,+CB8)</f>
        <v>0</v>
      </c>
      <c r="DE8" s="121">
        <f t="shared" ref="DE8:DE31" si="56">SUM(BA8,+CC8)</f>
        <v>0</v>
      </c>
      <c r="DF8" s="121">
        <f t="shared" ref="DF8:DF31" si="57">SUM(BB8,+CD8)</f>
        <v>0</v>
      </c>
      <c r="DG8" s="122" t="s">
        <v>508</v>
      </c>
      <c r="DH8" s="121">
        <f t="shared" si="23"/>
        <v>0</v>
      </c>
      <c r="DI8" s="121">
        <f t="shared" si="24"/>
        <v>0</v>
      </c>
      <c r="DJ8" s="121">
        <f t="shared" si="25"/>
        <v>39909</v>
      </c>
    </row>
    <row r="9" spans="1:114" s="136" customFormat="1" ht="13.5" customHeight="1" x14ac:dyDescent="0.15">
      <c r="A9" s="119" t="s">
        <v>45</v>
      </c>
      <c r="B9" s="120" t="s">
        <v>399</v>
      </c>
      <c r="C9" s="119" t="s">
        <v>400</v>
      </c>
      <c r="D9" s="121">
        <f t="shared" si="0"/>
        <v>470337</v>
      </c>
      <c r="E9" s="121">
        <f t="shared" si="1"/>
        <v>367279</v>
      </c>
      <c r="F9" s="121">
        <v>0</v>
      </c>
      <c r="G9" s="121">
        <v>0</v>
      </c>
      <c r="H9" s="121">
        <v>0</v>
      </c>
      <c r="I9" s="121">
        <v>223064</v>
      </c>
      <c r="J9" s="121">
        <v>2209749</v>
      </c>
      <c r="K9" s="121">
        <v>144215</v>
      </c>
      <c r="L9" s="121">
        <v>103058</v>
      </c>
      <c r="M9" s="121">
        <f t="shared" si="3"/>
        <v>0</v>
      </c>
      <c r="N9" s="121">
        <f t="shared" si="4"/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 t="shared" si="26"/>
        <v>470337</v>
      </c>
      <c r="W9" s="121">
        <f t="shared" si="27"/>
        <v>367279</v>
      </c>
      <c r="X9" s="121">
        <f t="shared" si="28"/>
        <v>0</v>
      </c>
      <c r="Y9" s="121">
        <f t="shared" si="29"/>
        <v>0</v>
      </c>
      <c r="Z9" s="121">
        <f t="shared" si="30"/>
        <v>0</v>
      </c>
      <c r="AA9" s="121">
        <f t="shared" si="31"/>
        <v>223064</v>
      </c>
      <c r="AB9" s="121">
        <f t="shared" si="32"/>
        <v>2209749</v>
      </c>
      <c r="AC9" s="121">
        <f t="shared" si="33"/>
        <v>144215</v>
      </c>
      <c r="AD9" s="121">
        <f t="shared" si="34"/>
        <v>103058</v>
      </c>
      <c r="AE9" s="121">
        <f t="shared" si="7"/>
        <v>34417</v>
      </c>
      <c r="AF9" s="121">
        <f t="shared" si="8"/>
        <v>34417</v>
      </c>
      <c r="AG9" s="121">
        <v>0</v>
      </c>
      <c r="AH9" s="121">
        <v>34417</v>
      </c>
      <c r="AI9" s="121">
        <v>0</v>
      </c>
      <c r="AJ9" s="121">
        <v>0</v>
      </c>
      <c r="AK9" s="121">
        <v>0</v>
      </c>
      <c r="AL9" s="122" t="s">
        <v>508</v>
      </c>
      <c r="AM9" s="121">
        <f t="shared" si="9"/>
        <v>2464485</v>
      </c>
      <c r="AN9" s="121">
        <f t="shared" si="10"/>
        <v>147809</v>
      </c>
      <c r="AO9" s="121">
        <v>147809</v>
      </c>
      <c r="AP9" s="121">
        <v>0</v>
      </c>
      <c r="AQ9" s="121">
        <v>0</v>
      </c>
      <c r="AR9" s="121">
        <v>0</v>
      </c>
      <c r="AS9" s="121">
        <f t="shared" si="11"/>
        <v>462915</v>
      </c>
      <c r="AT9" s="121">
        <v>0</v>
      </c>
      <c r="AU9" s="121">
        <v>461257</v>
      </c>
      <c r="AV9" s="121">
        <v>1658</v>
      </c>
      <c r="AW9" s="121">
        <v>0</v>
      </c>
      <c r="AX9" s="121">
        <f t="shared" si="12"/>
        <v>1853761</v>
      </c>
      <c r="AY9" s="121">
        <v>0</v>
      </c>
      <c r="AZ9" s="121">
        <v>1839924</v>
      </c>
      <c r="BA9" s="121">
        <v>13837</v>
      </c>
      <c r="BB9" s="121">
        <v>0</v>
      </c>
      <c r="BC9" s="122" t="s">
        <v>508</v>
      </c>
      <c r="BD9" s="121">
        <v>0</v>
      </c>
      <c r="BE9" s="121">
        <v>181184</v>
      </c>
      <c r="BF9" s="121">
        <f t="shared" si="13"/>
        <v>2680086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508</v>
      </c>
      <c r="BO9" s="121">
        <f t="shared" si="16"/>
        <v>0</v>
      </c>
      <c r="BP9" s="121">
        <f t="shared" si="17"/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 t="shared" si="18"/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 t="shared" si="19"/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508</v>
      </c>
      <c r="CF9" s="121">
        <v>0</v>
      </c>
      <c r="CG9" s="121">
        <v>0</v>
      </c>
      <c r="CH9" s="121">
        <f t="shared" si="20"/>
        <v>0</v>
      </c>
      <c r="CI9" s="121">
        <f t="shared" si="35"/>
        <v>34417</v>
      </c>
      <c r="CJ9" s="121">
        <f t="shared" si="36"/>
        <v>34417</v>
      </c>
      <c r="CK9" s="121">
        <f t="shared" si="37"/>
        <v>0</v>
      </c>
      <c r="CL9" s="121">
        <f t="shared" si="38"/>
        <v>34417</v>
      </c>
      <c r="CM9" s="121">
        <f t="shared" si="39"/>
        <v>0</v>
      </c>
      <c r="CN9" s="121">
        <f t="shared" si="40"/>
        <v>0</v>
      </c>
      <c r="CO9" s="121">
        <f t="shared" si="41"/>
        <v>0</v>
      </c>
      <c r="CP9" s="122" t="s">
        <v>508</v>
      </c>
      <c r="CQ9" s="121">
        <f t="shared" si="42"/>
        <v>2464485</v>
      </c>
      <c r="CR9" s="121">
        <f t="shared" si="43"/>
        <v>147809</v>
      </c>
      <c r="CS9" s="121">
        <f t="shared" si="44"/>
        <v>147809</v>
      </c>
      <c r="CT9" s="121">
        <f t="shared" si="45"/>
        <v>0</v>
      </c>
      <c r="CU9" s="121">
        <f t="shared" si="46"/>
        <v>0</v>
      </c>
      <c r="CV9" s="121">
        <f t="shared" si="47"/>
        <v>0</v>
      </c>
      <c r="CW9" s="121">
        <f t="shared" si="48"/>
        <v>462915</v>
      </c>
      <c r="CX9" s="121">
        <f t="shared" si="49"/>
        <v>0</v>
      </c>
      <c r="CY9" s="121">
        <f t="shared" si="50"/>
        <v>461257</v>
      </c>
      <c r="CZ9" s="121">
        <f t="shared" si="51"/>
        <v>1658</v>
      </c>
      <c r="DA9" s="121">
        <f t="shared" si="52"/>
        <v>0</v>
      </c>
      <c r="DB9" s="121">
        <f t="shared" si="53"/>
        <v>1853761</v>
      </c>
      <c r="DC9" s="121">
        <f t="shared" si="54"/>
        <v>0</v>
      </c>
      <c r="DD9" s="121">
        <f t="shared" si="55"/>
        <v>1839924</v>
      </c>
      <c r="DE9" s="121">
        <f t="shared" si="56"/>
        <v>13837</v>
      </c>
      <c r="DF9" s="121">
        <f t="shared" si="57"/>
        <v>0</v>
      </c>
      <c r="DG9" s="122" t="s">
        <v>508</v>
      </c>
      <c r="DH9" s="121">
        <f t="shared" si="23"/>
        <v>0</v>
      </c>
      <c r="DI9" s="121">
        <f t="shared" si="24"/>
        <v>181184</v>
      </c>
      <c r="DJ9" s="121">
        <f t="shared" si="25"/>
        <v>2680086</v>
      </c>
    </row>
    <row r="10" spans="1:114" s="136" customFormat="1" ht="13.5" customHeight="1" x14ac:dyDescent="0.15">
      <c r="A10" s="119" t="s">
        <v>45</v>
      </c>
      <c r="B10" s="120" t="s">
        <v>359</v>
      </c>
      <c r="C10" s="119" t="s">
        <v>360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201697</v>
      </c>
      <c r="T10" s="121">
        <v>0</v>
      </c>
      <c r="U10" s="121">
        <v>0</v>
      </c>
      <c r="V10" s="121">
        <f t="shared" si="26"/>
        <v>0</v>
      </c>
      <c r="W10" s="121">
        <f t="shared" si="27"/>
        <v>0</v>
      </c>
      <c r="X10" s="121">
        <f t="shared" si="28"/>
        <v>0</v>
      </c>
      <c r="Y10" s="121">
        <f t="shared" si="29"/>
        <v>0</v>
      </c>
      <c r="Z10" s="121">
        <f t="shared" si="30"/>
        <v>0</v>
      </c>
      <c r="AA10" s="121">
        <f t="shared" si="31"/>
        <v>0</v>
      </c>
      <c r="AB10" s="121">
        <f t="shared" si="32"/>
        <v>201697</v>
      </c>
      <c r="AC10" s="121">
        <f t="shared" si="33"/>
        <v>0</v>
      </c>
      <c r="AD10" s="121">
        <f t="shared" si="34"/>
        <v>0</v>
      </c>
      <c r="AE10" s="121">
        <f t="shared" si="7"/>
        <v>0</v>
      </c>
      <c r="AF10" s="121">
        <f t="shared" si="8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508</v>
      </c>
      <c r="AM10" s="121">
        <f t="shared" si="9"/>
        <v>0</v>
      </c>
      <c r="AN10" s="121">
        <f t="shared" si="10"/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 t="shared" si="11"/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 t="shared" si="12"/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508</v>
      </c>
      <c r="BD10" s="121">
        <v>0</v>
      </c>
      <c r="BE10" s="121">
        <v>0</v>
      </c>
      <c r="BF10" s="121">
        <f t="shared" si="13"/>
        <v>0</v>
      </c>
      <c r="BG10" s="121">
        <f t="shared" si="14"/>
        <v>0</v>
      </c>
      <c r="BH10" s="121">
        <f t="shared" si="15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508</v>
      </c>
      <c r="BO10" s="121">
        <f t="shared" si="16"/>
        <v>198050</v>
      </c>
      <c r="BP10" s="121">
        <f t="shared" si="17"/>
        <v>30140</v>
      </c>
      <c r="BQ10" s="121">
        <v>0</v>
      </c>
      <c r="BR10" s="121">
        <v>0</v>
      </c>
      <c r="BS10" s="121">
        <v>30140</v>
      </c>
      <c r="BT10" s="121">
        <v>0</v>
      </c>
      <c r="BU10" s="121">
        <f t="shared" si="18"/>
        <v>98574</v>
      </c>
      <c r="BV10" s="121">
        <v>0</v>
      </c>
      <c r="BW10" s="121">
        <v>98574</v>
      </c>
      <c r="BX10" s="121">
        <v>0</v>
      </c>
      <c r="BY10" s="121">
        <v>0</v>
      </c>
      <c r="BZ10" s="121">
        <f t="shared" si="19"/>
        <v>69336</v>
      </c>
      <c r="CA10" s="121">
        <v>0</v>
      </c>
      <c r="CB10" s="121">
        <v>66598</v>
      </c>
      <c r="CC10" s="121">
        <v>2738</v>
      </c>
      <c r="CD10" s="121">
        <v>0</v>
      </c>
      <c r="CE10" s="122" t="s">
        <v>508</v>
      </c>
      <c r="CF10" s="121">
        <v>0</v>
      </c>
      <c r="CG10" s="121">
        <v>3647</v>
      </c>
      <c r="CH10" s="121">
        <f t="shared" si="20"/>
        <v>201697</v>
      </c>
      <c r="CI10" s="121">
        <f t="shared" si="35"/>
        <v>0</v>
      </c>
      <c r="CJ10" s="121">
        <f t="shared" si="36"/>
        <v>0</v>
      </c>
      <c r="CK10" s="121">
        <f t="shared" si="37"/>
        <v>0</v>
      </c>
      <c r="CL10" s="121">
        <f t="shared" si="38"/>
        <v>0</v>
      </c>
      <c r="CM10" s="121">
        <f t="shared" si="39"/>
        <v>0</v>
      </c>
      <c r="CN10" s="121">
        <f t="shared" si="40"/>
        <v>0</v>
      </c>
      <c r="CO10" s="121">
        <f t="shared" si="41"/>
        <v>0</v>
      </c>
      <c r="CP10" s="122" t="s">
        <v>508</v>
      </c>
      <c r="CQ10" s="121">
        <f t="shared" si="42"/>
        <v>198050</v>
      </c>
      <c r="CR10" s="121">
        <f t="shared" si="43"/>
        <v>30140</v>
      </c>
      <c r="CS10" s="121">
        <f t="shared" si="44"/>
        <v>0</v>
      </c>
      <c r="CT10" s="121">
        <f t="shared" si="45"/>
        <v>0</v>
      </c>
      <c r="CU10" s="121">
        <f t="shared" si="46"/>
        <v>30140</v>
      </c>
      <c r="CV10" s="121">
        <f t="shared" si="47"/>
        <v>0</v>
      </c>
      <c r="CW10" s="121">
        <f t="shared" si="48"/>
        <v>98574</v>
      </c>
      <c r="CX10" s="121">
        <f t="shared" si="49"/>
        <v>0</v>
      </c>
      <c r="CY10" s="121">
        <f t="shared" si="50"/>
        <v>98574</v>
      </c>
      <c r="CZ10" s="121">
        <f t="shared" si="51"/>
        <v>0</v>
      </c>
      <c r="DA10" s="121">
        <f t="shared" si="52"/>
        <v>0</v>
      </c>
      <c r="DB10" s="121">
        <f t="shared" si="53"/>
        <v>69336</v>
      </c>
      <c r="DC10" s="121">
        <f t="shared" si="54"/>
        <v>0</v>
      </c>
      <c r="DD10" s="121">
        <f t="shared" si="55"/>
        <v>66598</v>
      </c>
      <c r="DE10" s="121">
        <f t="shared" si="56"/>
        <v>2738</v>
      </c>
      <c r="DF10" s="121">
        <f t="shared" si="57"/>
        <v>0</v>
      </c>
      <c r="DG10" s="122" t="s">
        <v>508</v>
      </c>
      <c r="DH10" s="121">
        <f t="shared" si="23"/>
        <v>0</v>
      </c>
      <c r="DI10" s="121">
        <f t="shared" si="24"/>
        <v>3647</v>
      </c>
      <c r="DJ10" s="121">
        <f t="shared" si="25"/>
        <v>201697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 t="shared" si="0"/>
        <v>59544</v>
      </c>
      <c r="E11" s="121">
        <f t="shared" si="1"/>
        <v>48768</v>
      </c>
      <c r="F11" s="121">
        <v>0</v>
      </c>
      <c r="G11" s="121">
        <v>0</v>
      </c>
      <c r="H11" s="121">
        <v>0</v>
      </c>
      <c r="I11" s="121">
        <v>48758</v>
      </c>
      <c r="J11" s="121">
        <v>565212</v>
      </c>
      <c r="K11" s="121">
        <v>10</v>
      </c>
      <c r="L11" s="121">
        <v>10776</v>
      </c>
      <c r="M11" s="121">
        <f t="shared" si="3"/>
        <v>8517</v>
      </c>
      <c r="N11" s="121">
        <f t="shared" si="4"/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142270</v>
      </c>
      <c r="T11" s="121">
        <v>0</v>
      </c>
      <c r="U11" s="121">
        <v>8517</v>
      </c>
      <c r="V11" s="121">
        <f t="shared" si="26"/>
        <v>68061</v>
      </c>
      <c r="W11" s="121">
        <f t="shared" si="27"/>
        <v>48768</v>
      </c>
      <c r="X11" s="121">
        <f t="shared" si="28"/>
        <v>0</v>
      </c>
      <c r="Y11" s="121">
        <f t="shared" si="29"/>
        <v>0</v>
      </c>
      <c r="Z11" s="121">
        <f t="shared" si="30"/>
        <v>0</v>
      </c>
      <c r="AA11" s="121">
        <f t="shared" si="31"/>
        <v>48758</v>
      </c>
      <c r="AB11" s="121">
        <f t="shared" si="32"/>
        <v>707482</v>
      </c>
      <c r="AC11" s="121">
        <f t="shared" si="33"/>
        <v>10</v>
      </c>
      <c r="AD11" s="121">
        <f t="shared" si="34"/>
        <v>19293</v>
      </c>
      <c r="AE11" s="121">
        <f t="shared" si="7"/>
        <v>0</v>
      </c>
      <c r="AF11" s="121">
        <f t="shared" si="8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508</v>
      </c>
      <c r="AM11" s="121">
        <f t="shared" si="9"/>
        <v>621142</v>
      </c>
      <c r="AN11" s="121">
        <f t="shared" si="10"/>
        <v>29400</v>
      </c>
      <c r="AO11" s="121">
        <v>22289</v>
      </c>
      <c r="AP11" s="121">
        <v>0</v>
      </c>
      <c r="AQ11" s="121">
        <v>7111</v>
      </c>
      <c r="AR11" s="121">
        <v>0</v>
      </c>
      <c r="AS11" s="121">
        <f t="shared" si="11"/>
        <v>267347</v>
      </c>
      <c r="AT11" s="121">
        <v>0</v>
      </c>
      <c r="AU11" s="121">
        <v>267347</v>
      </c>
      <c r="AV11" s="121">
        <v>0</v>
      </c>
      <c r="AW11" s="121">
        <v>0</v>
      </c>
      <c r="AX11" s="121">
        <f t="shared" si="12"/>
        <v>324395</v>
      </c>
      <c r="AY11" s="121">
        <v>0</v>
      </c>
      <c r="AZ11" s="121">
        <v>324395</v>
      </c>
      <c r="BA11" s="121">
        <v>0</v>
      </c>
      <c r="BB11" s="121">
        <v>0</v>
      </c>
      <c r="BC11" s="122" t="s">
        <v>508</v>
      </c>
      <c r="BD11" s="121">
        <v>0</v>
      </c>
      <c r="BE11" s="121">
        <v>3614</v>
      </c>
      <c r="BF11" s="121">
        <f t="shared" si="13"/>
        <v>624756</v>
      </c>
      <c r="BG11" s="121">
        <f t="shared" si="14"/>
        <v>0</v>
      </c>
      <c r="BH11" s="121">
        <f t="shared" si="15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508</v>
      </c>
      <c r="BO11" s="121">
        <f t="shared" si="16"/>
        <v>147173</v>
      </c>
      <c r="BP11" s="121">
        <f t="shared" si="17"/>
        <v>7271</v>
      </c>
      <c r="BQ11" s="121">
        <v>7271</v>
      </c>
      <c r="BR11" s="121">
        <v>0</v>
      </c>
      <c r="BS11" s="121">
        <v>0</v>
      </c>
      <c r="BT11" s="121">
        <v>0</v>
      </c>
      <c r="BU11" s="121">
        <f t="shared" si="18"/>
        <v>96967</v>
      </c>
      <c r="BV11" s="121">
        <v>0</v>
      </c>
      <c r="BW11" s="121">
        <v>96967</v>
      </c>
      <c r="BX11" s="121">
        <v>0</v>
      </c>
      <c r="BY11" s="121">
        <v>0</v>
      </c>
      <c r="BZ11" s="121">
        <f t="shared" si="19"/>
        <v>42935</v>
      </c>
      <c r="CA11" s="121">
        <v>0</v>
      </c>
      <c r="CB11" s="121">
        <v>42935</v>
      </c>
      <c r="CC11" s="121">
        <v>0</v>
      </c>
      <c r="CD11" s="121">
        <v>0</v>
      </c>
      <c r="CE11" s="122" t="s">
        <v>508</v>
      </c>
      <c r="CF11" s="121">
        <v>0</v>
      </c>
      <c r="CG11" s="121">
        <v>3614</v>
      </c>
      <c r="CH11" s="121">
        <f t="shared" si="20"/>
        <v>150787</v>
      </c>
      <c r="CI11" s="121">
        <f t="shared" si="35"/>
        <v>0</v>
      </c>
      <c r="CJ11" s="121">
        <f t="shared" si="36"/>
        <v>0</v>
      </c>
      <c r="CK11" s="121">
        <f t="shared" si="37"/>
        <v>0</v>
      </c>
      <c r="CL11" s="121">
        <f t="shared" si="38"/>
        <v>0</v>
      </c>
      <c r="CM11" s="121">
        <f t="shared" si="39"/>
        <v>0</v>
      </c>
      <c r="CN11" s="121">
        <f t="shared" si="40"/>
        <v>0</v>
      </c>
      <c r="CO11" s="121">
        <f t="shared" si="41"/>
        <v>0</v>
      </c>
      <c r="CP11" s="122" t="s">
        <v>508</v>
      </c>
      <c r="CQ11" s="121">
        <f t="shared" si="42"/>
        <v>768315</v>
      </c>
      <c r="CR11" s="121">
        <f t="shared" si="43"/>
        <v>36671</v>
      </c>
      <c r="CS11" s="121">
        <f t="shared" si="44"/>
        <v>29560</v>
      </c>
      <c r="CT11" s="121">
        <f t="shared" si="45"/>
        <v>0</v>
      </c>
      <c r="CU11" s="121">
        <f t="shared" si="46"/>
        <v>7111</v>
      </c>
      <c r="CV11" s="121">
        <f t="shared" si="47"/>
        <v>0</v>
      </c>
      <c r="CW11" s="121">
        <f t="shared" si="48"/>
        <v>364314</v>
      </c>
      <c r="CX11" s="121">
        <f t="shared" si="49"/>
        <v>0</v>
      </c>
      <c r="CY11" s="121">
        <f t="shared" si="50"/>
        <v>364314</v>
      </c>
      <c r="CZ11" s="121">
        <f t="shared" si="51"/>
        <v>0</v>
      </c>
      <c r="DA11" s="121">
        <f t="shared" si="52"/>
        <v>0</v>
      </c>
      <c r="DB11" s="121">
        <f t="shared" si="53"/>
        <v>367330</v>
      </c>
      <c r="DC11" s="121">
        <f t="shared" si="54"/>
        <v>0</v>
      </c>
      <c r="DD11" s="121">
        <f t="shared" si="55"/>
        <v>367330</v>
      </c>
      <c r="DE11" s="121">
        <f t="shared" si="56"/>
        <v>0</v>
      </c>
      <c r="DF11" s="121">
        <f t="shared" si="57"/>
        <v>0</v>
      </c>
      <c r="DG11" s="122" t="s">
        <v>508</v>
      </c>
      <c r="DH11" s="121">
        <f t="shared" si="23"/>
        <v>0</v>
      </c>
      <c r="DI11" s="121">
        <f t="shared" si="24"/>
        <v>7228</v>
      </c>
      <c r="DJ11" s="121">
        <f t="shared" si="25"/>
        <v>775543</v>
      </c>
    </row>
    <row r="12" spans="1:114" s="136" customFormat="1" ht="13.5" customHeight="1" x14ac:dyDescent="0.15">
      <c r="A12" s="119" t="s">
        <v>45</v>
      </c>
      <c r="B12" s="120" t="s">
        <v>339</v>
      </c>
      <c r="C12" s="119" t="s">
        <v>383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 t="shared" si="3"/>
        <v>47747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107910</v>
      </c>
      <c r="T12" s="121">
        <v>0</v>
      </c>
      <c r="U12" s="121">
        <v>47747</v>
      </c>
      <c r="V12" s="121">
        <f t="shared" si="26"/>
        <v>47747</v>
      </c>
      <c r="W12" s="121">
        <f t="shared" si="27"/>
        <v>0</v>
      </c>
      <c r="X12" s="121">
        <f t="shared" si="28"/>
        <v>0</v>
      </c>
      <c r="Y12" s="121">
        <f t="shared" si="29"/>
        <v>0</v>
      </c>
      <c r="Z12" s="121">
        <f t="shared" si="30"/>
        <v>0</v>
      </c>
      <c r="AA12" s="121">
        <f t="shared" si="31"/>
        <v>0</v>
      </c>
      <c r="AB12" s="121">
        <f t="shared" si="32"/>
        <v>107910</v>
      </c>
      <c r="AC12" s="121">
        <f t="shared" si="33"/>
        <v>0</v>
      </c>
      <c r="AD12" s="121">
        <f t="shared" si="34"/>
        <v>47747</v>
      </c>
      <c r="AE12" s="121">
        <f t="shared" si="7"/>
        <v>0</v>
      </c>
      <c r="AF12" s="121">
        <f t="shared" si="8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508</v>
      </c>
      <c r="AM12" s="121">
        <f t="shared" si="9"/>
        <v>0</v>
      </c>
      <c r="AN12" s="121">
        <f t="shared" si="10"/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 t="shared" si="11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12"/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508</v>
      </c>
      <c r="BD12" s="121">
        <v>0</v>
      </c>
      <c r="BE12" s="121">
        <v>0</v>
      </c>
      <c r="BF12" s="121">
        <f t="shared" si="13"/>
        <v>0</v>
      </c>
      <c r="BG12" s="121">
        <f t="shared" si="14"/>
        <v>0</v>
      </c>
      <c r="BH12" s="121">
        <f t="shared" si="15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508</v>
      </c>
      <c r="BO12" s="121">
        <f t="shared" si="16"/>
        <v>155657</v>
      </c>
      <c r="BP12" s="121">
        <f t="shared" si="17"/>
        <v>38871</v>
      </c>
      <c r="BQ12" s="121">
        <v>38871</v>
      </c>
      <c r="BR12" s="121">
        <v>0</v>
      </c>
      <c r="BS12" s="121">
        <v>0</v>
      </c>
      <c r="BT12" s="121">
        <v>0</v>
      </c>
      <c r="BU12" s="121">
        <f t="shared" si="18"/>
        <v>100431</v>
      </c>
      <c r="BV12" s="121">
        <v>0</v>
      </c>
      <c r="BW12" s="121">
        <v>100431</v>
      </c>
      <c r="BX12" s="121">
        <v>0</v>
      </c>
      <c r="BY12" s="121">
        <v>0</v>
      </c>
      <c r="BZ12" s="121">
        <f t="shared" si="19"/>
        <v>16355</v>
      </c>
      <c r="CA12" s="121">
        <v>0</v>
      </c>
      <c r="CB12" s="121">
        <v>16355</v>
      </c>
      <c r="CC12" s="121">
        <v>0</v>
      </c>
      <c r="CD12" s="121">
        <v>0</v>
      </c>
      <c r="CE12" s="122" t="s">
        <v>508</v>
      </c>
      <c r="CF12" s="121">
        <v>0</v>
      </c>
      <c r="CG12" s="121">
        <v>0</v>
      </c>
      <c r="CH12" s="121">
        <f t="shared" si="20"/>
        <v>155657</v>
      </c>
      <c r="CI12" s="121">
        <f t="shared" si="35"/>
        <v>0</v>
      </c>
      <c r="CJ12" s="121">
        <f t="shared" si="36"/>
        <v>0</v>
      </c>
      <c r="CK12" s="121">
        <f t="shared" si="37"/>
        <v>0</v>
      </c>
      <c r="CL12" s="121">
        <f t="shared" si="38"/>
        <v>0</v>
      </c>
      <c r="CM12" s="121">
        <f t="shared" si="39"/>
        <v>0</v>
      </c>
      <c r="CN12" s="121">
        <f t="shared" si="40"/>
        <v>0</v>
      </c>
      <c r="CO12" s="121">
        <f t="shared" si="41"/>
        <v>0</v>
      </c>
      <c r="CP12" s="122" t="s">
        <v>508</v>
      </c>
      <c r="CQ12" s="121">
        <f t="shared" si="42"/>
        <v>155657</v>
      </c>
      <c r="CR12" s="121">
        <f t="shared" si="43"/>
        <v>38871</v>
      </c>
      <c r="CS12" s="121">
        <f t="shared" si="44"/>
        <v>38871</v>
      </c>
      <c r="CT12" s="121">
        <f t="shared" si="45"/>
        <v>0</v>
      </c>
      <c r="CU12" s="121">
        <f t="shared" si="46"/>
        <v>0</v>
      </c>
      <c r="CV12" s="121">
        <f t="shared" si="47"/>
        <v>0</v>
      </c>
      <c r="CW12" s="121">
        <f t="shared" si="48"/>
        <v>100431</v>
      </c>
      <c r="CX12" s="121">
        <f t="shared" si="49"/>
        <v>0</v>
      </c>
      <c r="CY12" s="121">
        <f t="shared" si="50"/>
        <v>100431</v>
      </c>
      <c r="CZ12" s="121">
        <f t="shared" si="51"/>
        <v>0</v>
      </c>
      <c r="DA12" s="121">
        <f t="shared" si="52"/>
        <v>0</v>
      </c>
      <c r="DB12" s="121">
        <f t="shared" si="53"/>
        <v>16355</v>
      </c>
      <c r="DC12" s="121">
        <f t="shared" si="54"/>
        <v>0</v>
      </c>
      <c r="DD12" s="121">
        <f t="shared" si="55"/>
        <v>16355</v>
      </c>
      <c r="DE12" s="121">
        <f t="shared" si="56"/>
        <v>0</v>
      </c>
      <c r="DF12" s="121">
        <f t="shared" si="57"/>
        <v>0</v>
      </c>
      <c r="DG12" s="122" t="s">
        <v>508</v>
      </c>
      <c r="DH12" s="121">
        <f t="shared" si="23"/>
        <v>0</v>
      </c>
      <c r="DI12" s="121">
        <f t="shared" si="24"/>
        <v>0</v>
      </c>
      <c r="DJ12" s="121">
        <f t="shared" si="25"/>
        <v>155657</v>
      </c>
    </row>
    <row r="13" spans="1:114" s="136" customFormat="1" ht="13.5" customHeight="1" x14ac:dyDescent="0.15">
      <c r="A13" s="119" t="s">
        <v>45</v>
      </c>
      <c r="B13" s="120" t="s">
        <v>413</v>
      </c>
      <c r="C13" s="119" t="s">
        <v>414</v>
      </c>
      <c r="D13" s="121">
        <f t="shared" si="0"/>
        <v>34951</v>
      </c>
      <c r="E13" s="121">
        <f t="shared" si="1"/>
        <v>3</v>
      </c>
      <c r="F13" s="121">
        <v>0</v>
      </c>
      <c r="G13" s="121">
        <v>0</v>
      </c>
      <c r="H13" s="121">
        <v>0</v>
      </c>
      <c r="I13" s="121">
        <v>0</v>
      </c>
      <c r="J13" s="121">
        <v>440462</v>
      </c>
      <c r="K13" s="121">
        <v>3</v>
      </c>
      <c r="L13" s="121">
        <v>34948</v>
      </c>
      <c r="M13" s="121">
        <f t="shared" si="3"/>
        <v>0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 t="shared" si="26"/>
        <v>34951</v>
      </c>
      <c r="W13" s="121">
        <f t="shared" si="27"/>
        <v>3</v>
      </c>
      <c r="X13" s="121">
        <f t="shared" si="28"/>
        <v>0</v>
      </c>
      <c r="Y13" s="121">
        <f t="shared" si="29"/>
        <v>0</v>
      </c>
      <c r="Z13" s="121">
        <f t="shared" si="30"/>
        <v>0</v>
      </c>
      <c r="AA13" s="121">
        <f t="shared" si="31"/>
        <v>0</v>
      </c>
      <c r="AB13" s="121">
        <f t="shared" si="32"/>
        <v>440462</v>
      </c>
      <c r="AC13" s="121">
        <f t="shared" si="33"/>
        <v>3</v>
      </c>
      <c r="AD13" s="121">
        <f t="shared" si="34"/>
        <v>34948</v>
      </c>
      <c r="AE13" s="121">
        <f t="shared" si="7"/>
        <v>3400</v>
      </c>
      <c r="AF13" s="121">
        <f t="shared" si="8"/>
        <v>3400</v>
      </c>
      <c r="AG13" s="121">
        <v>0</v>
      </c>
      <c r="AH13" s="121">
        <v>0</v>
      </c>
      <c r="AI13" s="121">
        <v>3400</v>
      </c>
      <c r="AJ13" s="121">
        <v>0</v>
      </c>
      <c r="AK13" s="121">
        <v>0</v>
      </c>
      <c r="AL13" s="122" t="s">
        <v>508</v>
      </c>
      <c r="AM13" s="121">
        <f t="shared" si="9"/>
        <v>363857</v>
      </c>
      <c r="AN13" s="121">
        <f t="shared" si="10"/>
        <v>4044</v>
      </c>
      <c r="AO13" s="121">
        <v>4044</v>
      </c>
      <c r="AP13" s="121">
        <v>0</v>
      </c>
      <c r="AQ13" s="121">
        <v>0</v>
      </c>
      <c r="AR13" s="121">
        <v>0</v>
      </c>
      <c r="AS13" s="121">
        <f t="shared" si="11"/>
        <v>165750</v>
      </c>
      <c r="AT13" s="121">
        <v>0</v>
      </c>
      <c r="AU13" s="121">
        <v>157025</v>
      </c>
      <c r="AV13" s="121">
        <v>8725</v>
      </c>
      <c r="AW13" s="121">
        <v>0</v>
      </c>
      <c r="AX13" s="121">
        <f t="shared" si="12"/>
        <v>194063</v>
      </c>
      <c r="AY13" s="121">
        <v>0</v>
      </c>
      <c r="AZ13" s="121">
        <v>148451</v>
      </c>
      <c r="BA13" s="121">
        <v>45612</v>
      </c>
      <c r="BB13" s="121">
        <v>0</v>
      </c>
      <c r="BC13" s="122" t="s">
        <v>508</v>
      </c>
      <c r="BD13" s="121">
        <v>0</v>
      </c>
      <c r="BE13" s="121">
        <v>108156</v>
      </c>
      <c r="BF13" s="121">
        <f t="shared" si="13"/>
        <v>475413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508</v>
      </c>
      <c r="BO13" s="121">
        <f t="shared" si="16"/>
        <v>0</v>
      </c>
      <c r="BP13" s="121">
        <f t="shared" si="17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18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19"/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508</v>
      </c>
      <c r="CF13" s="121">
        <v>0</v>
      </c>
      <c r="CG13" s="121">
        <v>0</v>
      </c>
      <c r="CH13" s="121">
        <f t="shared" si="20"/>
        <v>0</v>
      </c>
      <c r="CI13" s="121">
        <f t="shared" si="35"/>
        <v>3400</v>
      </c>
      <c r="CJ13" s="121">
        <f t="shared" si="36"/>
        <v>3400</v>
      </c>
      <c r="CK13" s="121">
        <f t="shared" si="37"/>
        <v>0</v>
      </c>
      <c r="CL13" s="121">
        <f t="shared" si="38"/>
        <v>0</v>
      </c>
      <c r="CM13" s="121">
        <f t="shared" si="39"/>
        <v>3400</v>
      </c>
      <c r="CN13" s="121">
        <f t="shared" si="40"/>
        <v>0</v>
      </c>
      <c r="CO13" s="121">
        <f t="shared" si="41"/>
        <v>0</v>
      </c>
      <c r="CP13" s="122" t="s">
        <v>508</v>
      </c>
      <c r="CQ13" s="121">
        <f t="shared" si="42"/>
        <v>363857</v>
      </c>
      <c r="CR13" s="121">
        <f t="shared" si="43"/>
        <v>4044</v>
      </c>
      <c r="CS13" s="121">
        <f t="shared" si="44"/>
        <v>4044</v>
      </c>
      <c r="CT13" s="121">
        <f t="shared" si="45"/>
        <v>0</v>
      </c>
      <c r="CU13" s="121">
        <f t="shared" si="46"/>
        <v>0</v>
      </c>
      <c r="CV13" s="121">
        <f t="shared" si="47"/>
        <v>0</v>
      </c>
      <c r="CW13" s="121">
        <f t="shared" si="48"/>
        <v>165750</v>
      </c>
      <c r="CX13" s="121">
        <f t="shared" si="49"/>
        <v>0</v>
      </c>
      <c r="CY13" s="121">
        <f t="shared" si="50"/>
        <v>157025</v>
      </c>
      <c r="CZ13" s="121">
        <f t="shared" si="51"/>
        <v>8725</v>
      </c>
      <c r="DA13" s="121">
        <f t="shared" si="52"/>
        <v>0</v>
      </c>
      <c r="DB13" s="121">
        <f t="shared" si="53"/>
        <v>194063</v>
      </c>
      <c r="DC13" s="121">
        <f t="shared" si="54"/>
        <v>0</v>
      </c>
      <c r="DD13" s="121">
        <f t="shared" si="55"/>
        <v>148451</v>
      </c>
      <c r="DE13" s="121">
        <f t="shared" si="56"/>
        <v>45612</v>
      </c>
      <c r="DF13" s="121">
        <f t="shared" si="57"/>
        <v>0</v>
      </c>
      <c r="DG13" s="122" t="s">
        <v>508</v>
      </c>
      <c r="DH13" s="121">
        <f t="shared" si="23"/>
        <v>0</v>
      </c>
      <c r="DI13" s="121">
        <f t="shared" si="24"/>
        <v>108156</v>
      </c>
      <c r="DJ13" s="121">
        <f t="shared" si="25"/>
        <v>475413</v>
      </c>
    </row>
    <row r="14" spans="1:114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 t="shared" si="0"/>
        <v>304399</v>
      </c>
      <c r="E14" s="121">
        <f t="shared" si="1"/>
        <v>284290</v>
      </c>
      <c r="F14" s="121">
        <v>0</v>
      </c>
      <c r="G14" s="121">
        <v>0</v>
      </c>
      <c r="H14" s="121">
        <v>0</v>
      </c>
      <c r="I14" s="121">
        <v>139159</v>
      </c>
      <c r="J14" s="121">
        <v>1063500</v>
      </c>
      <c r="K14" s="121">
        <v>145131</v>
      </c>
      <c r="L14" s="121">
        <v>20109</v>
      </c>
      <c r="M14" s="121">
        <f t="shared" si="3"/>
        <v>0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 t="shared" si="26"/>
        <v>304399</v>
      </c>
      <c r="W14" s="121">
        <f t="shared" si="27"/>
        <v>284290</v>
      </c>
      <c r="X14" s="121">
        <f t="shared" si="28"/>
        <v>0</v>
      </c>
      <c r="Y14" s="121">
        <f t="shared" si="29"/>
        <v>0</v>
      </c>
      <c r="Z14" s="121">
        <f t="shared" si="30"/>
        <v>0</v>
      </c>
      <c r="AA14" s="121">
        <f t="shared" si="31"/>
        <v>139159</v>
      </c>
      <c r="AB14" s="121">
        <f t="shared" si="32"/>
        <v>1063500</v>
      </c>
      <c r="AC14" s="121">
        <f t="shared" si="33"/>
        <v>145131</v>
      </c>
      <c r="AD14" s="121">
        <f t="shared" si="34"/>
        <v>20109</v>
      </c>
      <c r="AE14" s="121">
        <f t="shared" si="7"/>
        <v>0</v>
      </c>
      <c r="AF14" s="121">
        <f t="shared" si="8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508</v>
      </c>
      <c r="AM14" s="121">
        <f t="shared" si="9"/>
        <v>1273902</v>
      </c>
      <c r="AN14" s="121">
        <f t="shared" si="10"/>
        <v>90941</v>
      </c>
      <c r="AO14" s="121">
        <v>62763</v>
      </c>
      <c r="AP14" s="121">
        <v>0</v>
      </c>
      <c r="AQ14" s="121">
        <v>28178</v>
      </c>
      <c r="AR14" s="121">
        <v>0</v>
      </c>
      <c r="AS14" s="121">
        <f t="shared" si="11"/>
        <v>810270</v>
      </c>
      <c r="AT14" s="121">
        <v>0</v>
      </c>
      <c r="AU14" s="121">
        <v>751090</v>
      </c>
      <c r="AV14" s="121">
        <v>59180</v>
      </c>
      <c r="AW14" s="121">
        <v>0</v>
      </c>
      <c r="AX14" s="121">
        <f t="shared" si="12"/>
        <v>372691</v>
      </c>
      <c r="AY14" s="121">
        <v>0</v>
      </c>
      <c r="AZ14" s="121">
        <v>325849</v>
      </c>
      <c r="BA14" s="121">
        <v>18653</v>
      </c>
      <c r="BB14" s="121">
        <v>28189</v>
      </c>
      <c r="BC14" s="122" t="s">
        <v>508</v>
      </c>
      <c r="BD14" s="121">
        <v>0</v>
      </c>
      <c r="BE14" s="121">
        <v>93997</v>
      </c>
      <c r="BF14" s="121">
        <f t="shared" si="13"/>
        <v>1367899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508</v>
      </c>
      <c r="BO14" s="121">
        <f t="shared" si="16"/>
        <v>0</v>
      </c>
      <c r="BP14" s="121">
        <f t="shared" si="17"/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 t="shared" si="18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19"/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508</v>
      </c>
      <c r="CF14" s="121">
        <v>0</v>
      </c>
      <c r="CG14" s="121">
        <v>0</v>
      </c>
      <c r="CH14" s="121">
        <f t="shared" si="20"/>
        <v>0</v>
      </c>
      <c r="CI14" s="121">
        <f t="shared" si="35"/>
        <v>0</v>
      </c>
      <c r="CJ14" s="121">
        <f t="shared" si="36"/>
        <v>0</v>
      </c>
      <c r="CK14" s="121">
        <f t="shared" si="37"/>
        <v>0</v>
      </c>
      <c r="CL14" s="121">
        <f t="shared" si="38"/>
        <v>0</v>
      </c>
      <c r="CM14" s="121">
        <f t="shared" si="39"/>
        <v>0</v>
      </c>
      <c r="CN14" s="121">
        <f t="shared" si="40"/>
        <v>0</v>
      </c>
      <c r="CO14" s="121">
        <f t="shared" si="41"/>
        <v>0</v>
      </c>
      <c r="CP14" s="122" t="s">
        <v>508</v>
      </c>
      <c r="CQ14" s="121">
        <f t="shared" si="42"/>
        <v>1273902</v>
      </c>
      <c r="CR14" s="121">
        <f t="shared" si="43"/>
        <v>90941</v>
      </c>
      <c r="CS14" s="121">
        <f t="shared" si="44"/>
        <v>62763</v>
      </c>
      <c r="CT14" s="121">
        <f t="shared" si="45"/>
        <v>0</v>
      </c>
      <c r="CU14" s="121">
        <f t="shared" si="46"/>
        <v>28178</v>
      </c>
      <c r="CV14" s="121">
        <f t="shared" si="47"/>
        <v>0</v>
      </c>
      <c r="CW14" s="121">
        <f t="shared" si="48"/>
        <v>810270</v>
      </c>
      <c r="CX14" s="121">
        <f t="shared" si="49"/>
        <v>0</v>
      </c>
      <c r="CY14" s="121">
        <f t="shared" si="50"/>
        <v>751090</v>
      </c>
      <c r="CZ14" s="121">
        <f t="shared" si="51"/>
        <v>59180</v>
      </c>
      <c r="DA14" s="121">
        <f t="shared" si="52"/>
        <v>0</v>
      </c>
      <c r="DB14" s="121">
        <f t="shared" si="53"/>
        <v>372691</v>
      </c>
      <c r="DC14" s="121">
        <f t="shared" si="54"/>
        <v>0</v>
      </c>
      <c r="DD14" s="121">
        <f t="shared" si="55"/>
        <v>325849</v>
      </c>
      <c r="DE14" s="121">
        <f t="shared" si="56"/>
        <v>18653</v>
      </c>
      <c r="DF14" s="121">
        <f t="shared" si="57"/>
        <v>28189</v>
      </c>
      <c r="DG14" s="122" t="s">
        <v>508</v>
      </c>
      <c r="DH14" s="121">
        <f t="shared" si="23"/>
        <v>0</v>
      </c>
      <c r="DI14" s="121">
        <f t="shared" si="24"/>
        <v>93997</v>
      </c>
      <c r="DJ14" s="121">
        <f t="shared" si="25"/>
        <v>1367899</v>
      </c>
    </row>
    <row r="15" spans="1:114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 t="shared" si="0"/>
        <v>15606</v>
      </c>
      <c r="E15" s="121">
        <f t="shared" si="1"/>
        <v>15606</v>
      </c>
      <c r="F15" s="121">
        <v>0</v>
      </c>
      <c r="G15" s="121">
        <v>0</v>
      </c>
      <c r="H15" s="121">
        <v>0</v>
      </c>
      <c r="I15" s="121">
        <v>15606</v>
      </c>
      <c r="J15" s="121">
        <v>279435</v>
      </c>
      <c r="K15" s="121">
        <v>0</v>
      </c>
      <c r="L15" s="121">
        <v>0</v>
      </c>
      <c r="M15" s="121">
        <f t="shared" si="3"/>
        <v>0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111384</v>
      </c>
      <c r="T15" s="121">
        <v>0</v>
      </c>
      <c r="U15" s="121">
        <v>0</v>
      </c>
      <c r="V15" s="121">
        <f t="shared" si="26"/>
        <v>15606</v>
      </c>
      <c r="W15" s="121">
        <f t="shared" si="27"/>
        <v>15606</v>
      </c>
      <c r="X15" s="121">
        <f t="shared" si="28"/>
        <v>0</v>
      </c>
      <c r="Y15" s="121">
        <f t="shared" si="29"/>
        <v>0</v>
      </c>
      <c r="Z15" s="121">
        <f t="shared" si="30"/>
        <v>0</v>
      </c>
      <c r="AA15" s="121">
        <f t="shared" si="31"/>
        <v>15606</v>
      </c>
      <c r="AB15" s="121">
        <f t="shared" si="32"/>
        <v>390819</v>
      </c>
      <c r="AC15" s="121">
        <f t="shared" si="33"/>
        <v>0</v>
      </c>
      <c r="AD15" s="121">
        <f t="shared" si="34"/>
        <v>0</v>
      </c>
      <c r="AE15" s="121">
        <f t="shared" si="7"/>
        <v>0</v>
      </c>
      <c r="AF15" s="121">
        <f t="shared" si="8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508</v>
      </c>
      <c r="AM15" s="121">
        <f t="shared" si="9"/>
        <v>287499</v>
      </c>
      <c r="AN15" s="121">
        <f t="shared" si="10"/>
        <v>87162</v>
      </c>
      <c r="AO15" s="121">
        <v>29860</v>
      </c>
      <c r="AP15" s="121">
        <v>0</v>
      </c>
      <c r="AQ15" s="121">
        <v>57302</v>
      </c>
      <c r="AR15" s="121">
        <v>0</v>
      </c>
      <c r="AS15" s="121">
        <f t="shared" si="11"/>
        <v>200337</v>
      </c>
      <c r="AT15" s="121">
        <v>0</v>
      </c>
      <c r="AU15" s="121">
        <v>179731</v>
      </c>
      <c r="AV15" s="121">
        <v>20606</v>
      </c>
      <c r="AW15" s="121">
        <v>0</v>
      </c>
      <c r="AX15" s="121">
        <f t="shared" si="12"/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508</v>
      </c>
      <c r="BD15" s="121">
        <v>0</v>
      </c>
      <c r="BE15" s="121">
        <v>7542</v>
      </c>
      <c r="BF15" s="121">
        <f t="shared" si="13"/>
        <v>295041</v>
      </c>
      <c r="BG15" s="121">
        <f t="shared" si="14"/>
        <v>0</v>
      </c>
      <c r="BH15" s="121">
        <f t="shared" si="15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508</v>
      </c>
      <c r="BO15" s="121">
        <f t="shared" si="16"/>
        <v>111384</v>
      </c>
      <c r="BP15" s="121">
        <f t="shared" si="17"/>
        <v>23357</v>
      </c>
      <c r="BQ15" s="121">
        <v>0</v>
      </c>
      <c r="BR15" s="121">
        <v>0</v>
      </c>
      <c r="BS15" s="121">
        <v>23357</v>
      </c>
      <c r="BT15" s="121">
        <v>0</v>
      </c>
      <c r="BU15" s="121">
        <f t="shared" si="18"/>
        <v>88027</v>
      </c>
      <c r="BV15" s="121">
        <v>0</v>
      </c>
      <c r="BW15" s="121">
        <v>88027</v>
      </c>
      <c r="BX15" s="121">
        <v>0</v>
      </c>
      <c r="BY15" s="121">
        <v>0</v>
      </c>
      <c r="BZ15" s="121">
        <f t="shared" si="19"/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508</v>
      </c>
      <c r="CF15" s="121">
        <v>0</v>
      </c>
      <c r="CG15" s="121">
        <v>0</v>
      </c>
      <c r="CH15" s="121">
        <f t="shared" si="20"/>
        <v>111384</v>
      </c>
      <c r="CI15" s="121">
        <f t="shared" si="35"/>
        <v>0</v>
      </c>
      <c r="CJ15" s="121">
        <f t="shared" si="36"/>
        <v>0</v>
      </c>
      <c r="CK15" s="121">
        <f t="shared" si="37"/>
        <v>0</v>
      </c>
      <c r="CL15" s="121">
        <f t="shared" si="38"/>
        <v>0</v>
      </c>
      <c r="CM15" s="121">
        <f t="shared" si="39"/>
        <v>0</v>
      </c>
      <c r="CN15" s="121">
        <f t="shared" si="40"/>
        <v>0</v>
      </c>
      <c r="CO15" s="121">
        <f t="shared" si="41"/>
        <v>0</v>
      </c>
      <c r="CP15" s="122" t="s">
        <v>508</v>
      </c>
      <c r="CQ15" s="121">
        <f t="shared" si="42"/>
        <v>398883</v>
      </c>
      <c r="CR15" s="121">
        <f t="shared" si="43"/>
        <v>110519</v>
      </c>
      <c r="CS15" s="121">
        <f t="shared" si="44"/>
        <v>29860</v>
      </c>
      <c r="CT15" s="121">
        <f t="shared" si="45"/>
        <v>0</v>
      </c>
      <c r="CU15" s="121">
        <f t="shared" si="46"/>
        <v>80659</v>
      </c>
      <c r="CV15" s="121">
        <f t="shared" si="47"/>
        <v>0</v>
      </c>
      <c r="CW15" s="121">
        <f t="shared" si="48"/>
        <v>288364</v>
      </c>
      <c r="CX15" s="121">
        <f t="shared" si="49"/>
        <v>0</v>
      </c>
      <c r="CY15" s="121">
        <f t="shared" si="50"/>
        <v>267758</v>
      </c>
      <c r="CZ15" s="121">
        <f t="shared" si="51"/>
        <v>20606</v>
      </c>
      <c r="DA15" s="121">
        <f t="shared" si="52"/>
        <v>0</v>
      </c>
      <c r="DB15" s="121">
        <f t="shared" si="53"/>
        <v>0</v>
      </c>
      <c r="DC15" s="121">
        <f t="shared" si="54"/>
        <v>0</v>
      </c>
      <c r="DD15" s="121">
        <f t="shared" si="55"/>
        <v>0</v>
      </c>
      <c r="DE15" s="121">
        <f t="shared" si="56"/>
        <v>0</v>
      </c>
      <c r="DF15" s="121">
        <f t="shared" si="57"/>
        <v>0</v>
      </c>
      <c r="DG15" s="122" t="s">
        <v>508</v>
      </c>
      <c r="DH15" s="121">
        <f t="shared" si="23"/>
        <v>0</v>
      </c>
      <c r="DI15" s="121">
        <f t="shared" si="24"/>
        <v>7542</v>
      </c>
      <c r="DJ15" s="121">
        <f t="shared" si="25"/>
        <v>406425</v>
      </c>
    </row>
    <row r="16" spans="1:114" s="136" customFormat="1" ht="13.5" customHeight="1" x14ac:dyDescent="0.15">
      <c r="A16" s="119" t="s">
        <v>45</v>
      </c>
      <c r="B16" s="120" t="s">
        <v>401</v>
      </c>
      <c r="C16" s="119" t="s">
        <v>402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121306</v>
      </c>
      <c r="T16" s="121">
        <v>0</v>
      </c>
      <c r="U16" s="121">
        <v>0</v>
      </c>
      <c r="V16" s="121">
        <f t="shared" si="26"/>
        <v>0</v>
      </c>
      <c r="W16" s="121">
        <f t="shared" si="27"/>
        <v>0</v>
      </c>
      <c r="X16" s="121">
        <f t="shared" si="28"/>
        <v>0</v>
      </c>
      <c r="Y16" s="121">
        <f t="shared" si="29"/>
        <v>0</v>
      </c>
      <c r="Z16" s="121">
        <f t="shared" si="30"/>
        <v>0</v>
      </c>
      <c r="AA16" s="121">
        <f t="shared" si="31"/>
        <v>0</v>
      </c>
      <c r="AB16" s="121">
        <f t="shared" si="32"/>
        <v>121306</v>
      </c>
      <c r="AC16" s="121">
        <f t="shared" si="33"/>
        <v>0</v>
      </c>
      <c r="AD16" s="121">
        <f t="shared" si="34"/>
        <v>0</v>
      </c>
      <c r="AE16" s="121">
        <f t="shared" si="7"/>
        <v>0</v>
      </c>
      <c r="AF16" s="121">
        <f t="shared" si="8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508</v>
      </c>
      <c r="AM16" s="121">
        <f t="shared" si="9"/>
        <v>0</v>
      </c>
      <c r="AN16" s="121">
        <f t="shared" si="10"/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 t="shared" si="11"/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 t="shared" si="12"/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508</v>
      </c>
      <c r="BD16" s="121">
        <v>0</v>
      </c>
      <c r="BE16" s="121">
        <v>0</v>
      </c>
      <c r="BF16" s="121">
        <f t="shared" si="13"/>
        <v>0</v>
      </c>
      <c r="BG16" s="121">
        <f t="shared" si="14"/>
        <v>0</v>
      </c>
      <c r="BH16" s="121">
        <f t="shared" si="15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508</v>
      </c>
      <c r="BO16" s="121">
        <f t="shared" si="16"/>
        <v>111671</v>
      </c>
      <c r="BP16" s="121">
        <f t="shared" si="17"/>
        <v>2709</v>
      </c>
      <c r="BQ16" s="121">
        <v>2709</v>
      </c>
      <c r="BR16" s="121">
        <v>0</v>
      </c>
      <c r="BS16" s="121">
        <v>0</v>
      </c>
      <c r="BT16" s="121">
        <v>0</v>
      </c>
      <c r="BU16" s="121">
        <f t="shared" si="18"/>
        <v>3506</v>
      </c>
      <c r="BV16" s="121">
        <v>0</v>
      </c>
      <c r="BW16" s="121">
        <v>3506</v>
      </c>
      <c r="BX16" s="121">
        <v>0</v>
      </c>
      <c r="BY16" s="121">
        <v>0</v>
      </c>
      <c r="BZ16" s="121">
        <f t="shared" si="19"/>
        <v>105456</v>
      </c>
      <c r="CA16" s="121">
        <v>0</v>
      </c>
      <c r="CB16" s="121">
        <v>101370</v>
      </c>
      <c r="CC16" s="121">
        <v>4086</v>
      </c>
      <c r="CD16" s="121">
        <v>0</v>
      </c>
      <c r="CE16" s="122" t="s">
        <v>508</v>
      </c>
      <c r="CF16" s="121">
        <v>0</v>
      </c>
      <c r="CG16" s="121">
        <v>9635</v>
      </c>
      <c r="CH16" s="121">
        <f t="shared" si="20"/>
        <v>121306</v>
      </c>
      <c r="CI16" s="121">
        <f t="shared" si="35"/>
        <v>0</v>
      </c>
      <c r="CJ16" s="121">
        <f t="shared" si="36"/>
        <v>0</v>
      </c>
      <c r="CK16" s="121">
        <f t="shared" si="37"/>
        <v>0</v>
      </c>
      <c r="CL16" s="121">
        <f t="shared" si="38"/>
        <v>0</v>
      </c>
      <c r="CM16" s="121">
        <f t="shared" si="39"/>
        <v>0</v>
      </c>
      <c r="CN16" s="121">
        <f t="shared" si="40"/>
        <v>0</v>
      </c>
      <c r="CO16" s="121">
        <f t="shared" si="41"/>
        <v>0</v>
      </c>
      <c r="CP16" s="122" t="s">
        <v>508</v>
      </c>
      <c r="CQ16" s="121">
        <f t="shared" si="42"/>
        <v>111671</v>
      </c>
      <c r="CR16" s="121">
        <f t="shared" si="43"/>
        <v>2709</v>
      </c>
      <c r="CS16" s="121">
        <f t="shared" si="44"/>
        <v>2709</v>
      </c>
      <c r="CT16" s="121">
        <f t="shared" si="45"/>
        <v>0</v>
      </c>
      <c r="CU16" s="121">
        <f t="shared" si="46"/>
        <v>0</v>
      </c>
      <c r="CV16" s="121">
        <f t="shared" si="47"/>
        <v>0</v>
      </c>
      <c r="CW16" s="121">
        <f t="shared" si="48"/>
        <v>3506</v>
      </c>
      <c r="CX16" s="121">
        <f t="shared" si="49"/>
        <v>0</v>
      </c>
      <c r="CY16" s="121">
        <f t="shared" si="50"/>
        <v>3506</v>
      </c>
      <c r="CZ16" s="121">
        <f t="shared" si="51"/>
        <v>0</v>
      </c>
      <c r="DA16" s="121">
        <f t="shared" si="52"/>
        <v>0</v>
      </c>
      <c r="DB16" s="121">
        <f t="shared" si="53"/>
        <v>105456</v>
      </c>
      <c r="DC16" s="121">
        <f t="shared" si="54"/>
        <v>0</v>
      </c>
      <c r="DD16" s="121">
        <f t="shared" si="55"/>
        <v>101370</v>
      </c>
      <c r="DE16" s="121">
        <f t="shared" si="56"/>
        <v>4086</v>
      </c>
      <c r="DF16" s="121">
        <f t="shared" si="57"/>
        <v>0</v>
      </c>
      <c r="DG16" s="122" t="s">
        <v>508</v>
      </c>
      <c r="DH16" s="121">
        <f t="shared" si="23"/>
        <v>0</v>
      </c>
      <c r="DI16" s="121">
        <f t="shared" si="24"/>
        <v>9635</v>
      </c>
      <c r="DJ16" s="121">
        <f t="shared" si="25"/>
        <v>121306</v>
      </c>
    </row>
    <row r="17" spans="1:114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 t="shared" si="0"/>
        <v>142366</v>
      </c>
      <c r="E17" s="121">
        <f t="shared" si="1"/>
        <v>99659</v>
      </c>
      <c r="F17" s="121">
        <v>0</v>
      </c>
      <c r="G17" s="121">
        <v>0</v>
      </c>
      <c r="H17" s="121">
        <v>0</v>
      </c>
      <c r="I17" s="121">
        <v>99659</v>
      </c>
      <c r="J17" s="121">
        <v>218676</v>
      </c>
      <c r="K17" s="121">
        <v>0</v>
      </c>
      <c r="L17" s="121">
        <v>42707</v>
      </c>
      <c r="M17" s="121">
        <f t="shared" si="3"/>
        <v>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 t="shared" si="26"/>
        <v>142366</v>
      </c>
      <c r="W17" s="121">
        <f t="shared" si="27"/>
        <v>99659</v>
      </c>
      <c r="X17" s="121">
        <f t="shared" si="28"/>
        <v>0</v>
      </c>
      <c r="Y17" s="121">
        <f t="shared" si="29"/>
        <v>0</v>
      </c>
      <c r="Z17" s="121">
        <f t="shared" si="30"/>
        <v>0</v>
      </c>
      <c r="AA17" s="121">
        <f t="shared" si="31"/>
        <v>99659</v>
      </c>
      <c r="AB17" s="121">
        <f t="shared" si="32"/>
        <v>218676</v>
      </c>
      <c r="AC17" s="121">
        <f t="shared" si="33"/>
        <v>0</v>
      </c>
      <c r="AD17" s="121">
        <f t="shared" si="34"/>
        <v>42707</v>
      </c>
      <c r="AE17" s="121">
        <f t="shared" si="7"/>
        <v>66651</v>
      </c>
      <c r="AF17" s="121">
        <f t="shared" si="8"/>
        <v>66651</v>
      </c>
      <c r="AG17" s="121">
        <v>0</v>
      </c>
      <c r="AH17" s="121">
        <v>66651</v>
      </c>
      <c r="AI17" s="121">
        <v>0</v>
      </c>
      <c r="AJ17" s="121">
        <v>0</v>
      </c>
      <c r="AK17" s="121">
        <v>0</v>
      </c>
      <c r="AL17" s="122" t="s">
        <v>508</v>
      </c>
      <c r="AM17" s="121">
        <f t="shared" si="9"/>
        <v>262000</v>
      </c>
      <c r="AN17" s="121">
        <f t="shared" si="10"/>
        <v>81945</v>
      </c>
      <c r="AO17" s="121">
        <v>37821</v>
      </c>
      <c r="AP17" s="121">
        <v>0</v>
      </c>
      <c r="AQ17" s="121">
        <v>44124</v>
      </c>
      <c r="AR17" s="121">
        <v>0</v>
      </c>
      <c r="AS17" s="121">
        <f t="shared" si="11"/>
        <v>89529</v>
      </c>
      <c r="AT17" s="121">
        <v>0</v>
      </c>
      <c r="AU17" s="121">
        <v>87438</v>
      </c>
      <c r="AV17" s="121">
        <v>2091</v>
      </c>
      <c r="AW17" s="121">
        <v>0</v>
      </c>
      <c r="AX17" s="121">
        <f t="shared" si="12"/>
        <v>90526</v>
      </c>
      <c r="AY17" s="121">
        <v>0</v>
      </c>
      <c r="AZ17" s="121">
        <v>89195</v>
      </c>
      <c r="BA17" s="121">
        <v>1331</v>
      </c>
      <c r="BB17" s="121">
        <v>0</v>
      </c>
      <c r="BC17" s="122" t="s">
        <v>508</v>
      </c>
      <c r="BD17" s="121">
        <v>0</v>
      </c>
      <c r="BE17" s="121">
        <v>32391</v>
      </c>
      <c r="BF17" s="121">
        <f t="shared" si="13"/>
        <v>361042</v>
      </c>
      <c r="BG17" s="121">
        <f t="shared" si="14"/>
        <v>0</v>
      </c>
      <c r="BH17" s="121">
        <f t="shared" si="15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508</v>
      </c>
      <c r="BO17" s="121">
        <f t="shared" si="16"/>
        <v>0</v>
      </c>
      <c r="BP17" s="121">
        <f t="shared" si="17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9"/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508</v>
      </c>
      <c r="CF17" s="121">
        <v>0</v>
      </c>
      <c r="CG17" s="121">
        <v>0</v>
      </c>
      <c r="CH17" s="121">
        <f t="shared" si="20"/>
        <v>0</v>
      </c>
      <c r="CI17" s="121">
        <f t="shared" si="35"/>
        <v>66651</v>
      </c>
      <c r="CJ17" s="121">
        <f t="shared" si="36"/>
        <v>66651</v>
      </c>
      <c r="CK17" s="121">
        <f t="shared" si="37"/>
        <v>0</v>
      </c>
      <c r="CL17" s="121">
        <f t="shared" si="38"/>
        <v>66651</v>
      </c>
      <c r="CM17" s="121">
        <f t="shared" si="39"/>
        <v>0</v>
      </c>
      <c r="CN17" s="121">
        <f t="shared" si="40"/>
        <v>0</v>
      </c>
      <c r="CO17" s="121">
        <f t="shared" si="41"/>
        <v>0</v>
      </c>
      <c r="CP17" s="122" t="s">
        <v>508</v>
      </c>
      <c r="CQ17" s="121">
        <f t="shared" si="42"/>
        <v>262000</v>
      </c>
      <c r="CR17" s="121">
        <f t="shared" si="43"/>
        <v>81945</v>
      </c>
      <c r="CS17" s="121">
        <f t="shared" si="44"/>
        <v>37821</v>
      </c>
      <c r="CT17" s="121">
        <f t="shared" si="45"/>
        <v>0</v>
      </c>
      <c r="CU17" s="121">
        <f t="shared" si="46"/>
        <v>44124</v>
      </c>
      <c r="CV17" s="121">
        <f t="shared" si="47"/>
        <v>0</v>
      </c>
      <c r="CW17" s="121">
        <f t="shared" si="48"/>
        <v>89529</v>
      </c>
      <c r="CX17" s="121">
        <f t="shared" si="49"/>
        <v>0</v>
      </c>
      <c r="CY17" s="121">
        <f t="shared" si="50"/>
        <v>87438</v>
      </c>
      <c r="CZ17" s="121">
        <f t="shared" si="51"/>
        <v>2091</v>
      </c>
      <c r="DA17" s="121">
        <f t="shared" si="52"/>
        <v>0</v>
      </c>
      <c r="DB17" s="121">
        <f t="shared" si="53"/>
        <v>90526</v>
      </c>
      <c r="DC17" s="121">
        <f t="shared" si="54"/>
        <v>0</v>
      </c>
      <c r="DD17" s="121">
        <f t="shared" si="55"/>
        <v>89195</v>
      </c>
      <c r="DE17" s="121">
        <f t="shared" si="56"/>
        <v>1331</v>
      </c>
      <c r="DF17" s="121">
        <f t="shared" si="57"/>
        <v>0</v>
      </c>
      <c r="DG17" s="122" t="s">
        <v>508</v>
      </c>
      <c r="DH17" s="121">
        <f t="shared" si="23"/>
        <v>0</v>
      </c>
      <c r="DI17" s="121">
        <f t="shared" si="24"/>
        <v>32391</v>
      </c>
      <c r="DJ17" s="121">
        <f t="shared" si="25"/>
        <v>361042</v>
      </c>
    </row>
    <row r="18" spans="1:114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 t="shared" si="0"/>
        <v>152829</v>
      </c>
      <c r="E18" s="121">
        <f t="shared" si="1"/>
        <v>152829</v>
      </c>
      <c r="F18" s="121">
        <v>0</v>
      </c>
      <c r="G18" s="121">
        <v>0</v>
      </c>
      <c r="H18" s="121">
        <v>0</v>
      </c>
      <c r="I18" s="121">
        <v>144702</v>
      </c>
      <c r="J18" s="121">
        <v>684263</v>
      </c>
      <c r="K18" s="121">
        <v>8127</v>
      </c>
      <c r="L18" s="121">
        <v>0</v>
      </c>
      <c r="M18" s="121">
        <f t="shared" si="3"/>
        <v>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6"/>
        <v>152829</v>
      </c>
      <c r="W18" s="121">
        <f t="shared" si="27"/>
        <v>152829</v>
      </c>
      <c r="X18" s="121">
        <f t="shared" si="28"/>
        <v>0</v>
      </c>
      <c r="Y18" s="121">
        <f t="shared" si="29"/>
        <v>0</v>
      </c>
      <c r="Z18" s="121">
        <f t="shared" si="30"/>
        <v>0</v>
      </c>
      <c r="AA18" s="121">
        <f t="shared" si="31"/>
        <v>144702</v>
      </c>
      <c r="AB18" s="121">
        <f t="shared" si="32"/>
        <v>684263</v>
      </c>
      <c r="AC18" s="121">
        <f t="shared" si="33"/>
        <v>8127</v>
      </c>
      <c r="AD18" s="121">
        <f t="shared" si="34"/>
        <v>0</v>
      </c>
      <c r="AE18" s="121">
        <f t="shared" si="7"/>
        <v>0</v>
      </c>
      <c r="AF18" s="121">
        <f t="shared" si="8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508</v>
      </c>
      <c r="AM18" s="121">
        <f t="shared" si="9"/>
        <v>706314</v>
      </c>
      <c r="AN18" s="121">
        <f t="shared" si="10"/>
        <v>15267</v>
      </c>
      <c r="AO18" s="121">
        <v>15267</v>
      </c>
      <c r="AP18" s="121">
        <v>0</v>
      </c>
      <c r="AQ18" s="121">
        <v>0</v>
      </c>
      <c r="AR18" s="121">
        <v>0</v>
      </c>
      <c r="AS18" s="121">
        <f t="shared" si="11"/>
        <v>24316</v>
      </c>
      <c r="AT18" s="121">
        <v>0</v>
      </c>
      <c r="AU18" s="121">
        <v>24316</v>
      </c>
      <c r="AV18" s="121">
        <v>0</v>
      </c>
      <c r="AW18" s="121">
        <v>0</v>
      </c>
      <c r="AX18" s="121">
        <f t="shared" si="12"/>
        <v>666731</v>
      </c>
      <c r="AY18" s="121">
        <v>46457</v>
      </c>
      <c r="AZ18" s="121">
        <v>75040</v>
      </c>
      <c r="BA18" s="121">
        <v>542113</v>
      </c>
      <c r="BB18" s="121">
        <v>3121</v>
      </c>
      <c r="BC18" s="122" t="s">
        <v>508</v>
      </c>
      <c r="BD18" s="121">
        <v>0</v>
      </c>
      <c r="BE18" s="121">
        <v>130778</v>
      </c>
      <c r="BF18" s="121">
        <f t="shared" si="13"/>
        <v>837092</v>
      </c>
      <c r="BG18" s="121">
        <f t="shared" si="14"/>
        <v>0</v>
      </c>
      <c r="BH18" s="121">
        <f t="shared" si="15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508</v>
      </c>
      <c r="BO18" s="121">
        <f t="shared" si="16"/>
        <v>0</v>
      </c>
      <c r="BP18" s="121">
        <f t="shared" si="17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8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19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508</v>
      </c>
      <c r="CF18" s="121">
        <v>0</v>
      </c>
      <c r="CG18" s="121">
        <v>0</v>
      </c>
      <c r="CH18" s="121">
        <f t="shared" si="20"/>
        <v>0</v>
      </c>
      <c r="CI18" s="121">
        <f t="shared" si="35"/>
        <v>0</v>
      </c>
      <c r="CJ18" s="121">
        <f t="shared" si="36"/>
        <v>0</v>
      </c>
      <c r="CK18" s="121">
        <f t="shared" si="37"/>
        <v>0</v>
      </c>
      <c r="CL18" s="121">
        <f t="shared" si="38"/>
        <v>0</v>
      </c>
      <c r="CM18" s="121">
        <f t="shared" si="39"/>
        <v>0</v>
      </c>
      <c r="CN18" s="121">
        <f t="shared" si="40"/>
        <v>0</v>
      </c>
      <c r="CO18" s="121">
        <f t="shared" si="41"/>
        <v>0</v>
      </c>
      <c r="CP18" s="122" t="s">
        <v>508</v>
      </c>
      <c r="CQ18" s="121">
        <f t="shared" si="42"/>
        <v>706314</v>
      </c>
      <c r="CR18" s="121">
        <f t="shared" si="43"/>
        <v>15267</v>
      </c>
      <c r="CS18" s="121">
        <f t="shared" si="44"/>
        <v>15267</v>
      </c>
      <c r="CT18" s="121">
        <f t="shared" si="45"/>
        <v>0</v>
      </c>
      <c r="CU18" s="121">
        <f t="shared" si="46"/>
        <v>0</v>
      </c>
      <c r="CV18" s="121">
        <f t="shared" si="47"/>
        <v>0</v>
      </c>
      <c r="CW18" s="121">
        <f t="shared" si="48"/>
        <v>24316</v>
      </c>
      <c r="CX18" s="121">
        <f t="shared" si="49"/>
        <v>0</v>
      </c>
      <c r="CY18" s="121">
        <f t="shared" si="50"/>
        <v>24316</v>
      </c>
      <c r="CZ18" s="121">
        <f t="shared" si="51"/>
        <v>0</v>
      </c>
      <c r="DA18" s="121">
        <f t="shared" si="52"/>
        <v>0</v>
      </c>
      <c r="DB18" s="121">
        <f t="shared" si="53"/>
        <v>666731</v>
      </c>
      <c r="DC18" s="121">
        <f t="shared" si="54"/>
        <v>46457</v>
      </c>
      <c r="DD18" s="121">
        <f t="shared" si="55"/>
        <v>75040</v>
      </c>
      <c r="DE18" s="121">
        <f t="shared" si="56"/>
        <v>542113</v>
      </c>
      <c r="DF18" s="121">
        <f t="shared" si="57"/>
        <v>3121</v>
      </c>
      <c r="DG18" s="122" t="s">
        <v>508</v>
      </c>
      <c r="DH18" s="121">
        <f t="shared" si="23"/>
        <v>0</v>
      </c>
      <c r="DI18" s="121">
        <f t="shared" si="24"/>
        <v>130778</v>
      </c>
      <c r="DJ18" s="121">
        <f t="shared" si="25"/>
        <v>837092</v>
      </c>
    </row>
    <row r="19" spans="1:114" s="136" customFormat="1" ht="13.5" customHeight="1" x14ac:dyDescent="0.15">
      <c r="A19" s="119" t="s">
        <v>45</v>
      </c>
      <c r="B19" s="120" t="s">
        <v>395</v>
      </c>
      <c r="C19" s="119" t="s">
        <v>396</v>
      </c>
      <c r="D19" s="121">
        <f t="shared" si="0"/>
        <v>87161</v>
      </c>
      <c r="E19" s="121">
        <f t="shared" si="1"/>
        <v>64602</v>
      </c>
      <c r="F19" s="121">
        <v>3960</v>
      </c>
      <c r="G19" s="121">
        <v>0</v>
      </c>
      <c r="H19" s="121">
        <v>7100</v>
      </c>
      <c r="I19" s="121">
        <v>23354</v>
      </c>
      <c r="J19" s="121">
        <v>106517</v>
      </c>
      <c r="K19" s="121">
        <v>30188</v>
      </c>
      <c r="L19" s="121">
        <v>22559</v>
      </c>
      <c r="M19" s="121">
        <f t="shared" si="3"/>
        <v>0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 t="shared" si="26"/>
        <v>87161</v>
      </c>
      <c r="W19" s="121">
        <f t="shared" si="27"/>
        <v>64602</v>
      </c>
      <c r="X19" s="121">
        <f t="shared" si="28"/>
        <v>3960</v>
      </c>
      <c r="Y19" s="121">
        <f t="shared" si="29"/>
        <v>0</v>
      </c>
      <c r="Z19" s="121">
        <f t="shared" si="30"/>
        <v>7100</v>
      </c>
      <c r="AA19" s="121">
        <f t="shared" si="31"/>
        <v>23354</v>
      </c>
      <c r="AB19" s="121">
        <f t="shared" si="32"/>
        <v>106517</v>
      </c>
      <c r="AC19" s="121">
        <f t="shared" si="33"/>
        <v>30188</v>
      </c>
      <c r="AD19" s="121">
        <f t="shared" si="34"/>
        <v>22559</v>
      </c>
      <c r="AE19" s="121">
        <f t="shared" si="7"/>
        <v>12540</v>
      </c>
      <c r="AF19" s="121">
        <f t="shared" si="8"/>
        <v>12540</v>
      </c>
      <c r="AG19" s="121">
        <v>12540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508</v>
      </c>
      <c r="AM19" s="121">
        <f t="shared" si="9"/>
        <v>141144</v>
      </c>
      <c r="AN19" s="121">
        <f t="shared" si="10"/>
        <v>3441</v>
      </c>
      <c r="AO19" s="121">
        <v>3441</v>
      </c>
      <c r="AP19" s="121">
        <v>0</v>
      </c>
      <c r="AQ19" s="121">
        <v>0</v>
      </c>
      <c r="AR19" s="121">
        <v>0</v>
      </c>
      <c r="AS19" s="121">
        <f t="shared" si="11"/>
        <v>21154</v>
      </c>
      <c r="AT19" s="121">
        <v>0</v>
      </c>
      <c r="AU19" s="121">
        <v>20432</v>
      </c>
      <c r="AV19" s="121">
        <v>722</v>
      </c>
      <c r="AW19" s="121">
        <v>0</v>
      </c>
      <c r="AX19" s="121">
        <f t="shared" si="12"/>
        <v>116549</v>
      </c>
      <c r="AY19" s="121">
        <v>0</v>
      </c>
      <c r="AZ19" s="121">
        <v>19552</v>
      </c>
      <c r="BA19" s="121">
        <v>54763</v>
      </c>
      <c r="BB19" s="121">
        <v>42234</v>
      </c>
      <c r="BC19" s="122" t="s">
        <v>508</v>
      </c>
      <c r="BD19" s="121">
        <v>0</v>
      </c>
      <c r="BE19" s="121">
        <v>39994</v>
      </c>
      <c r="BF19" s="121">
        <f t="shared" si="13"/>
        <v>193678</v>
      </c>
      <c r="BG19" s="121">
        <f t="shared" si="14"/>
        <v>0</v>
      </c>
      <c r="BH19" s="121">
        <f t="shared" si="15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508</v>
      </c>
      <c r="BO19" s="121">
        <f t="shared" si="16"/>
        <v>0</v>
      </c>
      <c r="BP19" s="121">
        <f t="shared" si="17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18"/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 t="shared" si="19"/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508</v>
      </c>
      <c r="CF19" s="121">
        <v>0</v>
      </c>
      <c r="CG19" s="121">
        <v>0</v>
      </c>
      <c r="CH19" s="121">
        <f t="shared" si="20"/>
        <v>0</v>
      </c>
      <c r="CI19" s="121">
        <f t="shared" si="35"/>
        <v>12540</v>
      </c>
      <c r="CJ19" s="121">
        <f t="shared" si="36"/>
        <v>12540</v>
      </c>
      <c r="CK19" s="121">
        <f t="shared" si="37"/>
        <v>12540</v>
      </c>
      <c r="CL19" s="121">
        <f t="shared" si="38"/>
        <v>0</v>
      </c>
      <c r="CM19" s="121">
        <f t="shared" si="39"/>
        <v>0</v>
      </c>
      <c r="CN19" s="121">
        <f t="shared" si="40"/>
        <v>0</v>
      </c>
      <c r="CO19" s="121">
        <f t="shared" si="41"/>
        <v>0</v>
      </c>
      <c r="CP19" s="122" t="s">
        <v>508</v>
      </c>
      <c r="CQ19" s="121">
        <f t="shared" si="42"/>
        <v>141144</v>
      </c>
      <c r="CR19" s="121">
        <f t="shared" si="43"/>
        <v>3441</v>
      </c>
      <c r="CS19" s="121">
        <f t="shared" si="44"/>
        <v>3441</v>
      </c>
      <c r="CT19" s="121">
        <f t="shared" si="45"/>
        <v>0</v>
      </c>
      <c r="CU19" s="121">
        <f t="shared" si="46"/>
        <v>0</v>
      </c>
      <c r="CV19" s="121">
        <f t="shared" si="47"/>
        <v>0</v>
      </c>
      <c r="CW19" s="121">
        <f t="shared" si="48"/>
        <v>21154</v>
      </c>
      <c r="CX19" s="121">
        <f t="shared" si="49"/>
        <v>0</v>
      </c>
      <c r="CY19" s="121">
        <f t="shared" si="50"/>
        <v>20432</v>
      </c>
      <c r="CZ19" s="121">
        <f t="shared" si="51"/>
        <v>722</v>
      </c>
      <c r="DA19" s="121">
        <f t="shared" si="52"/>
        <v>0</v>
      </c>
      <c r="DB19" s="121">
        <f t="shared" si="53"/>
        <v>116549</v>
      </c>
      <c r="DC19" s="121">
        <f t="shared" si="54"/>
        <v>0</v>
      </c>
      <c r="DD19" s="121">
        <f t="shared" si="55"/>
        <v>19552</v>
      </c>
      <c r="DE19" s="121">
        <f t="shared" si="56"/>
        <v>54763</v>
      </c>
      <c r="DF19" s="121">
        <f t="shared" si="57"/>
        <v>42234</v>
      </c>
      <c r="DG19" s="122" t="s">
        <v>508</v>
      </c>
      <c r="DH19" s="121">
        <f t="shared" si="23"/>
        <v>0</v>
      </c>
      <c r="DI19" s="121">
        <f t="shared" si="24"/>
        <v>39994</v>
      </c>
      <c r="DJ19" s="121">
        <f t="shared" si="25"/>
        <v>193678</v>
      </c>
    </row>
    <row r="20" spans="1:114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 t="shared" si="0"/>
        <v>877432</v>
      </c>
      <c r="E20" s="121">
        <f t="shared" si="1"/>
        <v>706833</v>
      </c>
      <c r="F20" s="121">
        <v>0</v>
      </c>
      <c r="G20" s="121">
        <v>0</v>
      </c>
      <c r="H20" s="121">
        <v>660300</v>
      </c>
      <c r="I20" s="121">
        <v>46533</v>
      </c>
      <c r="J20" s="121">
        <v>1210983</v>
      </c>
      <c r="K20" s="121">
        <v>0</v>
      </c>
      <c r="L20" s="121">
        <v>170599</v>
      </c>
      <c r="M20" s="121">
        <f t="shared" si="3"/>
        <v>0</v>
      </c>
      <c r="N20" s="121">
        <f t="shared" si="4"/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 t="shared" si="26"/>
        <v>877432</v>
      </c>
      <c r="W20" s="121">
        <f t="shared" si="27"/>
        <v>706833</v>
      </c>
      <c r="X20" s="121">
        <f t="shared" si="28"/>
        <v>0</v>
      </c>
      <c r="Y20" s="121">
        <f t="shared" si="29"/>
        <v>0</v>
      </c>
      <c r="Z20" s="121">
        <f t="shared" si="30"/>
        <v>660300</v>
      </c>
      <c r="AA20" s="121">
        <f t="shared" si="31"/>
        <v>46533</v>
      </c>
      <c r="AB20" s="121">
        <f t="shared" si="32"/>
        <v>1210983</v>
      </c>
      <c r="AC20" s="121">
        <f t="shared" si="33"/>
        <v>0</v>
      </c>
      <c r="AD20" s="121">
        <f t="shared" si="34"/>
        <v>170599</v>
      </c>
      <c r="AE20" s="121">
        <f t="shared" si="7"/>
        <v>1364910</v>
      </c>
      <c r="AF20" s="121">
        <f t="shared" si="8"/>
        <v>1364910</v>
      </c>
      <c r="AG20" s="121">
        <v>0</v>
      </c>
      <c r="AH20" s="121">
        <v>1364910</v>
      </c>
      <c r="AI20" s="121">
        <v>0</v>
      </c>
      <c r="AJ20" s="121">
        <v>0</v>
      </c>
      <c r="AK20" s="121">
        <v>0</v>
      </c>
      <c r="AL20" s="122" t="s">
        <v>508</v>
      </c>
      <c r="AM20" s="121">
        <f t="shared" si="9"/>
        <v>644133</v>
      </c>
      <c r="AN20" s="121">
        <f t="shared" si="10"/>
        <v>62308</v>
      </c>
      <c r="AO20" s="121">
        <v>58262</v>
      </c>
      <c r="AP20" s="121">
        <v>0</v>
      </c>
      <c r="AQ20" s="121">
        <v>4046</v>
      </c>
      <c r="AR20" s="121">
        <v>0</v>
      </c>
      <c r="AS20" s="121">
        <f t="shared" si="11"/>
        <v>287836</v>
      </c>
      <c r="AT20" s="121">
        <v>0</v>
      </c>
      <c r="AU20" s="121">
        <v>287836</v>
      </c>
      <c r="AV20" s="121">
        <v>0</v>
      </c>
      <c r="AW20" s="121">
        <v>0</v>
      </c>
      <c r="AX20" s="121">
        <f t="shared" si="12"/>
        <v>293989</v>
      </c>
      <c r="AY20" s="121">
        <v>0</v>
      </c>
      <c r="AZ20" s="121">
        <v>246951</v>
      </c>
      <c r="BA20" s="121">
        <v>47038</v>
      </c>
      <c r="BB20" s="121">
        <v>0</v>
      </c>
      <c r="BC20" s="122" t="s">
        <v>508</v>
      </c>
      <c r="BD20" s="121">
        <v>0</v>
      </c>
      <c r="BE20" s="121">
        <v>79372</v>
      </c>
      <c r="BF20" s="121">
        <f t="shared" si="13"/>
        <v>2088415</v>
      </c>
      <c r="BG20" s="121">
        <f t="shared" si="14"/>
        <v>0</v>
      </c>
      <c r="BH20" s="121">
        <f t="shared" si="15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508</v>
      </c>
      <c r="BO20" s="121">
        <f t="shared" si="16"/>
        <v>0</v>
      </c>
      <c r="BP20" s="121">
        <f t="shared" si="17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18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19"/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508</v>
      </c>
      <c r="CF20" s="121">
        <v>0</v>
      </c>
      <c r="CG20" s="121">
        <v>0</v>
      </c>
      <c r="CH20" s="121">
        <f t="shared" si="20"/>
        <v>0</v>
      </c>
      <c r="CI20" s="121">
        <f t="shared" si="35"/>
        <v>1364910</v>
      </c>
      <c r="CJ20" s="121">
        <f t="shared" si="36"/>
        <v>1364910</v>
      </c>
      <c r="CK20" s="121">
        <f t="shared" si="37"/>
        <v>0</v>
      </c>
      <c r="CL20" s="121">
        <f t="shared" si="38"/>
        <v>1364910</v>
      </c>
      <c r="CM20" s="121">
        <f t="shared" si="39"/>
        <v>0</v>
      </c>
      <c r="CN20" s="121">
        <f t="shared" si="40"/>
        <v>0</v>
      </c>
      <c r="CO20" s="121">
        <f t="shared" si="41"/>
        <v>0</v>
      </c>
      <c r="CP20" s="122" t="s">
        <v>508</v>
      </c>
      <c r="CQ20" s="121">
        <f t="shared" si="42"/>
        <v>644133</v>
      </c>
      <c r="CR20" s="121">
        <f t="shared" si="43"/>
        <v>62308</v>
      </c>
      <c r="CS20" s="121">
        <f t="shared" si="44"/>
        <v>58262</v>
      </c>
      <c r="CT20" s="121">
        <f t="shared" si="45"/>
        <v>0</v>
      </c>
      <c r="CU20" s="121">
        <f t="shared" si="46"/>
        <v>4046</v>
      </c>
      <c r="CV20" s="121">
        <f t="shared" si="47"/>
        <v>0</v>
      </c>
      <c r="CW20" s="121">
        <f t="shared" si="48"/>
        <v>287836</v>
      </c>
      <c r="CX20" s="121">
        <f t="shared" si="49"/>
        <v>0</v>
      </c>
      <c r="CY20" s="121">
        <f t="shared" si="50"/>
        <v>287836</v>
      </c>
      <c r="CZ20" s="121">
        <f t="shared" si="51"/>
        <v>0</v>
      </c>
      <c r="DA20" s="121">
        <f t="shared" si="52"/>
        <v>0</v>
      </c>
      <c r="DB20" s="121">
        <f t="shared" si="53"/>
        <v>293989</v>
      </c>
      <c r="DC20" s="121">
        <f t="shared" si="54"/>
        <v>0</v>
      </c>
      <c r="DD20" s="121">
        <f t="shared" si="55"/>
        <v>246951</v>
      </c>
      <c r="DE20" s="121">
        <f t="shared" si="56"/>
        <v>47038</v>
      </c>
      <c r="DF20" s="121">
        <f t="shared" si="57"/>
        <v>0</v>
      </c>
      <c r="DG20" s="122" t="s">
        <v>508</v>
      </c>
      <c r="DH20" s="121">
        <f t="shared" si="23"/>
        <v>0</v>
      </c>
      <c r="DI20" s="121">
        <f t="shared" si="24"/>
        <v>79372</v>
      </c>
      <c r="DJ20" s="121">
        <f t="shared" si="25"/>
        <v>2088415</v>
      </c>
    </row>
    <row r="21" spans="1:114" s="136" customFormat="1" ht="13.5" customHeight="1" x14ac:dyDescent="0.15">
      <c r="A21" s="119" t="s">
        <v>45</v>
      </c>
      <c r="B21" s="120" t="s">
        <v>431</v>
      </c>
      <c r="C21" s="119" t="s">
        <v>445</v>
      </c>
      <c r="D21" s="121">
        <f t="shared" si="0"/>
        <v>696882</v>
      </c>
      <c r="E21" s="121">
        <f t="shared" si="1"/>
        <v>512660</v>
      </c>
      <c r="F21" s="121">
        <v>0</v>
      </c>
      <c r="G21" s="121">
        <v>0</v>
      </c>
      <c r="H21" s="121">
        <v>0</v>
      </c>
      <c r="I21" s="121">
        <v>12699</v>
      </c>
      <c r="J21" s="121">
        <v>762712</v>
      </c>
      <c r="K21" s="121">
        <v>499961</v>
      </c>
      <c r="L21" s="121">
        <v>184222</v>
      </c>
      <c r="M21" s="121">
        <f t="shared" si="3"/>
        <v>0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99315</v>
      </c>
      <c r="T21" s="121">
        <v>0</v>
      </c>
      <c r="U21" s="121">
        <v>0</v>
      </c>
      <c r="V21" s="121">
        <f t="shared" si="26"/>
        <v>696882</v>
      </c>
      <c r="W21" s="121">
        <f t="shared" si="27"/>
        <v>512660</v>
      </c>
      <c r="X21" s="121">
        <f t="shared" si="28"/>
        <v>0</v>
      </c>
      <c r="Y21" s="121">
        <f t="shared" si="29"/>
        <v>0</v>
      </c>
      <c r="Z21" s="121">
        <f t="shared" si="30"/>
        <v>0</v>
      </c>
      <c r="AA21" s="121">
        <f t="shared" si="31"/>
        <v>12699</v>
      </c>
      <c r="AB21" s="121">
        <f t="shared" si="32"/>
        <v>862027</v>
      </c>
      <c r="AC21" s="121">
        <f t="shared" si="33"/>
        <v>499961</v>
      </c>
      <c r="AD21" s="121">
        <f t="shared" si="34"/>
        <v>184222</v>
      </c>
      <c r="AE21" s="121">
        <f t="shared" si="7"/>
        <v>0</v>
      </c>
      <c r="AF21" s="121">
        <f t="shared" si="8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508</v>
      </c>
      <c r="AM21" s="121">
        <f t="shared" si="9"/>
        <v>1284553</v>
      </c>
      <c r="AN21" s="121">
        <f t="shared" si="10"/>
        <v>75420</v>
      </c>
      <c r="AO21" s="121">
        <v>75420</v>
      </c>
      <c r="AP21" s="121">
        <v>0</v>
      </c>
      <c r="AQ21" s="121">
        <v>0</v>
      </c>
      <c r="AR21" s="121">
        <v>0</v>
      </c>
      <c r="AS21" s="121">
        <f t="shared" si="11"/>
        <v>640018</v>
      </c>
      <c r="AT21" s="121">
        <v>0</v>
      </c>
      <c r="AU21" s="121">
        <v>627004</v>
      </c>
      <c r="AV21" s="121">
        <v>13014</v>
      </c>
      <c r="AW21" s="121">
        <v>0</v>
      </c>
      <c r="AX21" s="121">
        <f t="shared" si="12"/>
        <v>569115</v>
      </c>
      <c r="AY21" s="121">
        <v>50447</v>
      </c>
      <c r="AZ21" s="121">
        <v>518668</v>
      </c>
      <c r="BA21" s="121">
        <v>0</v>
      </c>
      <c r="BB21" s="121">
        <v>0</v>
      </c>
      <c r="BC21" s="122" t="s">
        <v>508</v>
      </c>
      <c r="BD21" s="121">
        <v>0</v>
      </c>
      <c r="BE21" s="121">
        <v>175041</v>
      </c>
      <c r="BF21" s="121">
        <f t="shared" si="13"/>
        <v>1459594</v>
      </c>
      <c r="BG21" s="121">
        <f t="shared" si="14"/>
        <v>0</v>
      </c>
      <c r="BH21" s="121">
        <f t="shared" si="15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508</v>
      </c>
      <c r="BO21" s="121">
        <f t="shared" si="16"/>
        <v>93835</v>
      </c>
      <c r="BP21" s="121">
        <f t="shared" si="17"/>
        <v>7006</v>
      </c>
      <c r="BQ21" s="121">
        <v>7006</v>
      </c>
      <c r="BR21" s="121">
        <v>0</v>
      </c>
      <c r="BS21" s="121">
        <v>0</v>
      </c>
      <c r="BT21" s="121">
        <v>0</v>
      </c>
      <c r="BU21" s="121">
        <f t="shared" si="18"/>
        <v>36544</v>
      </c>
      <c r="BV21" s="121">
        <v>0</v>
      </c>
      <c r="BW21" s="121">
        <v>36544</v>
      </c>
      <c r="BX21" s="121">
        <v>0</v>
      </c>
      <c r="BY21" s="121">
        <v>0</v>
      </c>
      <c r="BZ21" s="121">
        <f t="shared" si="19"/>
        <v>50285</v>
      </c>
      <c r="CA21" s="121">
        <v>0</v>
      </c>
      <c r="CB21" s="121">
        <v>50285</v>
      </c>
      <c r="CC21" s="121">
        <v>0</v>
      </c>
      <c r="CD21" s="121">
        <v>0</v>
      </c>
      <c r="CE21" s="122" t="s">
        <v>508</v>
      </c>
      <c r="CF21" s="121">
        <v>0</v>
      </c>
      <c r="CG21" s="121">
        <v>5480</v>
      </c>
      <c r="CH21" s="121">
        <f t="shared" si="20"/>
        <v>99315</v>
      </c>
      <c r="CI21" s="121">
        <f t="shared" si="35"/>
        <v>0</v>
      </c>
      <c r="CJ21" s="121">
        <f t="shared" si="36"/>
        <v>0</v>
      </c>
      <c r="CK21" s="121">
        <f t="shared" si="37"/>
        <v>0</v>
      </c>
      <c r="CL21" s="121">
        <f t="shared" si="38"/>
        <v>0</v>
      </c>
      <c r="CM21" s="121">
        <f t="shared" si="39"/>
        <v>0</v>
      </c>
      <c r="CN21" s="121">
        <f t="shared" si="40"/>
        <v>0</v>
      </c>
      <c r="CO21" s="121">
        <f t="shared" si="41"/>
        <v>0</v>
      </c>
      <c r="CP21" s="122" t="s">
        <v>508</v>
      </c>
      <c r="CQ21" s="121">
        <f t="shared" si="42"/>
        <v>1378388</v>
      </c>
      <c r="CR21" s="121">
        <f t="shared" si="43"/>
        <v>82426</v>
      </c>
      <c r="CS21" s="121">
        <f t="shared" si="44"/>
        <v>82426</v>
      </c>
      <c r="CT21" s="121">
        <f t="shared" si="45"/>
        <v>0</v>
      </c>
      <c r="CU21" s="121">
        <f t="shared" si="46"/>
        <v>0</v>
      </c>
      <c r="CV21" s="121">
        <f t="shared" si="47"/>
        <v>0</v>
      </c>
      <c r="CW21" s="121">
        <f t="shared" si="48"/>
        <v>676562</v>
      </c>
      <c r="CX21" s="121">
        <f t="shared" si="49"/>
        <v>0</v>
      </c>
      <c r="CY21" s="121">
        <f t="shared" si="50"/>
        <v>663548</v>
      </c>
      <c r="CZ21" s="121">
        <f t="shared" si="51"/>
        <v>13014</v>
      </c>
      <c r="DA21" s="121">
        <f t="shared" si="52"/>
        <v>0</v>
      </c>
      <c r="DB21" s="121">
        <f t="shared" si="53"/>
        <v>619400</v>
      </c>
      <c r="DC21" s="121">
        <f t="shared" si="54"/>
        <v>50447</v>
      </c>
      <c r="DD21" s="121">
        <f t="shared" si="55"/>
        <v>568953</v>
      </c>
      <c r="DE21" s="121">
        <f t="shared" si="56"/>
        <v>0</v>
      </c>
      <c r="DF21" s="121">
        <f t="shared" si="57"/>
        <v>0</v>
      </c>
      <c r="DG21" s="122" t="s">
        <v>508</v>
      </c>
      <c r="DH21" s="121">
        <f t="shared" si="23"/>
        <v>0</v>
      </c>
      <c r="DI21" s="121">
        <f t="shared" si="24"/>
        <v>180521</v>
      </c>
      <c r="DJ21" s="121">
        <f t="shared" si="25"/>
        <v>1558909</v>
      </c>
    </row>
    <row r="22" spans="1:114" s="136" customFormat="1" ht="13.5" customHeight="1" x14ac:dyDescent="0.15">
      <c r="A22" s="119" t="s">
        <v>45</v>
      </c>
      <c r="B22" s="120" t="s">
        <v>379</v>
      </c>
      <c r="C22" s="119" t="s">
        <v>503</v>
      </c>
      <c r="D22" s="121">
        <f t="shared" si="0"/>
        <v>731564</v>
      </c>
      <c r="E22" s="121">
        <f t="shared" si="1"/>
        <v>644814</v>
      </c>
      <c r="F22" s="121">
        <v>23851</v>
      </c>
      <c r="G22" s="121">
        <v>0</v>
      </c>
      <c r="H22" s="121">
        <v>26900</v>
      </c>
      <c r="I22" s="121">
        <v>594063</v>
      </c>
      <c r="J22" s="121">
        <v>1364923</v>
      </c>
      <c r="K22" s="121">
        <v>0</v>
      </c>
      <c r="L22" s="121">
        <v>86750</v>
      </c>
      <c r="M22" s="121">
        <f t="shared" si="3"/>
        <v>182092</v>
      </c>
      <c r="N22" s="121">
        <f t="shared" si="4"/>
        <v>172930</v>
      </c>
      <c r="O22" s="121">
        <v>0</v>
      </c>
      <c r="P22" s="121">
        <v>0</v>
      </c>
      <c r="Q22" s="121">
        <v>0</v>
      </c>
      <c r="R22" s="121">
        <v>172930</v>
      </c>
      <c r="S22" s="121">
        <v>212253</v>
      </c>
      <c r="T22" s="121">
        <v>0</v>
      </c>
      <c r="U22" s="121">
        <v>9162</v>
      </c>
      <c r="V22" s="121">
        <f t="shared" si="26"/>
        <v>913656</v>
      </c>
      <c r="W22" s="121">
        <f t="shared" si="27"/>
        <v>817744</v>
      </c>
      <c r="X22" s="121">
        <f t="shared" si="28"/>
        <v>23851</v>
      </c>
      <c r="Y22" s="121">
        <f t="shared" si="29"/>
        <v>0</v>
      </c>
      <c r="Z22" s="121">
        <f t="shared" si="30"/>
        <v>26900</v>
      </c>
      <c r="AA22" s="121">
        <f t="shared" si="31"/>
        <v>766993</v>
      </c>
      <c r="AB22" s="121">
        <f t="shared" si="32"/>
        <v>1577176</v>
      </c>
      <c r="AC22" s="121">
        <f t="shared" si="33"/>
        <v>0</v>
      </c>
      <c r="AD22" s="121">
        <f t="shared" si="34"/>
        <v>95912</v>
      </c>
      <c r="AE22" s="121">
        <f t="shared" si="7"/>
        <v>49256</v>
      </c>
      <c r="AF22" s="121">
        <f t="shared" si="8"/>
        <v>49256</v>
      </c>
      <c r="AG22" s="121">
        <v>0</v>
      </c>
      <c r="AH22" s="121">
        <v>0</v>
      </c>
      <c r="AI22" s="121">
        <v>49256</v>
      </c>
      <c r="AJ22" s="121">
        <v>0</v>
      </c>
      <c r="AK22" s="121">
        <v>0</v>
      </c>
      <c r="AL22" s="122" t="s">
        <v>508</v>
      </c>
      <c r="AM22" s="121">
        <f t="shared" si="9"/>
        <v>2047231</v>
      </c>
      <c r="AN22" s="121">
        <f t="shared" si="10"/>
        <v>67519</v>
      </c>
      <c r="AO22" s="121">
        <v>55647</v>
      </c>
      <c r="AP22" s="121">
        <v>0</v>
      </c>
      <c r="AQ22" s="121">
        <v>11872</v>
      </c>
      <c r="AR22" s="121">
        <v>0</v>
      </c>
      <c r="AS22" s="121">
        <f t="shared" si="11"/>
        <v>282968</v>
      </c>
      <c r="AT22" s="121">
        <v>0</v>
      </c>
      <c r="AU22" s="121">
        <v>275784</v>
      </c>
      <c r="AV22" s="121">
        <v>7184</v>
      </c>
      <c r="AW22" s="121">
        <v>0</v>
      </c>
      <c r="AX22" s="121">
        <f t="shared" si="12"/>
        <v>1696744</v>
      </c>
      <c r="AY22" s="121">
        <v>662241</v>
      </c>
      <c r="AZ22" s="121">
        <v>988833</v>
      </c>
      <c r="BA22" s="121">
        <v>42321</v>
      </c>
      <c r="BB22" s="121">
        <v>3349</v>
      </c>
      <c r="BC22" s="122" t="s">
        <v>508</v>
      </c>
      <c r="BD22" s="121">
        <v>0</v>
      </c>
      <c r="BE22" s="121">
        <v>0</v>
      </c>
      <c r="BF22" s="121">
        <f t="shared" si="13"/>
        <v>2096487</v>
      </c>
      <c r="BG22" s="121">
        <f t="shared" si="14"/>
        <v>0</v>
      </c>
      <c r="BH22" s="121">
        <f t="shared" si="15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508</v>
      </c>
      <c r="BO22" s="121">
        <f t="shared" si="16"/>
        <v>394345</v>
      </c>
      <c r="BP22" s="121">
        <f t="shared" si="17"/>
        <v>61016</v>
      </c>
      <c r="BQ22" s="121">
        <v>27118</v>
      </c>
      <c r="BR22" s="121">
        <v>0</v>
      </c>
      <c r="BS22" s="121">
        <v>33898</v>
      </c>
      <c r="BT22" s="121">
        <v>0</v>
      </c>
      <c r="BU22" s="121">
        <f t="shared" si="18"/>
        <v>167181</v>
      </c>
      <c r="BV22" s="121">
        <v>0</v>
      </c>
      <c r="BW22" s="121">
        <v>167181</v>
      </c>
      <c r="BX22" s="121">
        <v>0</v>
      </c>
      <c r="BY22" s="121">
        <v>0</v>
      </c>
      <c r="BZ22" s="121">
        <f t="shared" si="19"/>
        <v>166148</v>
      </c>
      <c r="CA22" s="121">
        <v>166148</v>
      </c>
      <c r="CB22" s="121">
        <v>0</v>
      </c>
      <c r="CC22" s="121">
        <v>0</v>
      </c>
      <c r="CD22" s="121">
        <v>0</v>
      </c>
      <c r="CE22" s="122" t="s">
        <v>508</v>
      </c>
      <c r="CF22" s="121">
        <v>0</v>
      </c>
      <c r="CG22" s="121">
        <v>0</v>
      </c>
      <c r="CH22" s="121">
        <f t="shared" si="20"/>
        <v>394345</v>
      </c>
      <c r="CI22" s="121">
        <f t="shared" si="35"/>
        <v>49256</v>
      </c>
      <c r="CJ22" s="121">
        <f t="shared" si="36"/>
        <v>49256</v>
      </c>
      <c r="CK22" s="121">
        <f t="shared" si="37"/>
        <v>0</v>
      </c>
      <c r="CL22" s="121">
        <f t="shared" si="38"/>
        <v>0</v>
      </c>
      <c r="CM22" s="121">
        <f t="shared" si="39"/>
        <v>49256</v>
      </c>
      <c r="CN22" s="121">
        <f t="shared" si="40"/>
        <v>0</v>
      </c>
      <c r="CO22" s="121">
        <f t="shared" si="41"/>
        <v>0</v>
      </c>
      <c r="CP22" s="122" t="s">
        <v>508</v>
      </c>
      <c r="CQ22" s="121">
        <f t="shared" si="42"/>
        <v>2441576</v>
      </c>
      <c r="CR22" s="121">
        <f t="shared" si="43"/>
        <v>128535</v>
      </c>
      <c r="CS22" s="121">
        <f t="shared" si="44"/>
        <v>82765</v>
      </c>
      <c r="CT22" s="121">
        <f t="shared" si="45"/>
        <v>0</v>
      </c>
      <c r="CU22" s="121">
        <f t="shared" si="46"/>
        <v>45770</v>
      </c>
      <c r="CV22" s="121">
        <f t="shared" si="47"/>
        <v>0</v>
      </c>
      <c r="CW22" s="121">
        <f t="shared" si="48"/>
        <v>450149</v>
      </c>
      <c r="CX22" s="121">
        <f t="shared" si="49"/>
        <v>0</v>
      </c>
      <c r="CY22" s="121">
        <f t="shared" si="50"/>
        <v>442965</v>
      </c>
      <c r="CZ22" s="121">
        <f t="shared" si="51"/>
        <v>7184</v>
      </c>
      <c r="DA22" s="121">
        <f t="shared" si="52"/>
        <v>0</v>
      </c>
      <c r="DB22" s="121">
        <f t="shared" si="53"/>
        <v>1862892</v>
      </c>
      <c r="DC22" s="121">
        <f t="shared" si="54"/>
        <v>828389</v>
      </c>
      <c r="DD22" s="121">
        <f t="shared" si="55"/>
        <v>988833</v>
      </c>
      <c r="DE22" s="121">
        <f t="shared" si="56"/>
        <v>42321</v>
      </c>
      <c r="DF22" s="121">
        <f t="shared" si="57"/>
        <v>3349</v>
      </c>
      <c r="DG22" s="122" t="s">
        <v>508</v>
      </c>
      <c r="DH22" s="121">
        <f t="shared" si="23"/>
        <v>0</v>
      </c>
      <c r="DI22" s="121">
        <f t="shared" si="24"/>
        <v>0</v>
      </c>
      <c r="DJ22" s="121">
        <f t="shared" si="25"/>
        <v>2490832</v>
      </c>
    </row>
    <row r="23" spans="1:114" s="136" customFormat="1" ht="13.5" customHeight="1" x14ac:dyDescent="0.15">
      <c r="A23" s="119" t="s">
        <v>45</v>
      </c>
      <c r="B23" s="120" t="s">
        <v>384</v>
      </c>
      <c r="C23" s="119" t="s">
        <v>388</v>
      </c>
      <c r="D23" s="121">
        <f t="shared" si="0"/>
        <v>413580</v>
      </c>
      <c r="E23" s="121">
        <f t="shared" si="1"/>
        <v>107091</v>
      </c>
      <c r="F23" s="121">
        <v>0</v>
      </c>
      <c r="G23" s="121">
        <v>0</v>
      </c>
      <c r="H23" s="121">
        <v>0</v>
      </c>
      <c r="I23" s="121">
        <v>107091</v>
      </c>
      <c r="J23" s="121">
        <v>968199</v>
      </c>
      <c r="K23" s="121">
        <v>0</v>
      </c>
      <c r="L23" s="121">
        <v>306489</v>
      </c>
      <c r="M23" s="121">
        <f t="shared" si="3"/>
        <v>0</v>
      </c>
      <c r="N23" s="121">
        <f t="shared" si="4"/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 t="shared" si="26"/>
        <v>413580</v>
      </c>
      <c r="W23" s="121">
        <f t="shared" si="27"/>
        <v>107091</v>
      </c>
      <c r="X23" s="121">
        <f t="shared" si="28"/>
        <v>0</v>
      </c>
      <c r="Y23" s="121">
        <f t="shared" si="29"/>
        <v>0</v>
      </c>
      <c r="Z23" s="121">
        <f t="shared" si="30"/>
        <v>0</v>
      </c>
      <c r="AA23" s="121">
        <f t="shared" si="31"/>
        <v>107091</v>
      </c>
      <c r="AB23" s="121">
        <f t="shared" si="32"/>
        <v>968199</v>
      </c>
      <c r="AC23" s="121">
        <f t="shared" si="33"/>
        <v>0</v>
      </c>
      <c r="AD23" s="121">
        <f t="shared" si="34"/>
        <v>306489</v>
      </c>
      <c r="AE23" s="121">
        <f t="shared" si="7"/>
        <v>0</v>
      </c>
      <c r="AF23" s="121">
        <f t="shared" si="8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508</v>
      </c>
      <c r="AM23" s="121">
        <f t="shared" si="9"/>
        <v>1315197</v>
      </c>
      <c r="AN23" s="121">
        <f t="shared" si="10"/>
        <v>52280</v>
      </c>
      <c r="AO23" s="121">
        <v>52280</v>
      </c>
      <c r="AP23" s="121">
        <v>0</v>
      </c>
      <c r="AQ23" s="121">
        <v>0</v>
      </c>
      <c r="AR23" s="121">
        <v>0</v>
      </c>
      <c r="AS23" s="121">
        <f t="shared" si="11"/>
        <v>21942</v>
      </c>
      <c r="AT23" s="121">
        <v>0</v>
      </c>
      <c r="AU23" s="121">
        <v>21942</v>
      </c>
      <c r="AV23" s="121">
        <v>0</v>
      </c>
      <c r="AW23" s="121">
        <v>0</v>
      </c>
      <c r="AX23" s="121">
        <f t="shared" si="12"/>
        <v>1240975</v>
      </c>
      <c r="AY23" s="121">
        <v>0</v>
      </c>
      <c r="AZ23" s="121">
        <v>1240975</v>
      </c>
      <c r="BA23" s="121">
        <v>0</v>
      </c>
      <c r="BB23" s="121">
        <v>0</v>
      </c>
      <c r="BC23" s="122" t="s">
        <v>508</v>
      </c>
      <c r="BD23" s="121">
        <v>0</v>
      </c>
      <c r="BE23" s="121">
        <v>66582</v>
      </c>
      <c r="BF23" s="121">
        <f t="shared" si="13"/>
        <v>1381779</v>
      </c>
      <c r="BG23" s="121">
        <f t="shared" si="14"/>
        <v>0</v>
      </c>
      <c r="BH23" s="121">
        <f t="shared" si="15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508</v>
      </c>
      <c r="BO23" s="121">
        <f t="shared" si="16"/>
        <v>0</v>
      </c>
      <c r="BP23" s="121">
        <f t="shared" si="17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18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19"/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508</v>
      </c>
      <c r="CF23" s="121">
        <v>0</v>
      </c>
      <c r="CG23" s="121">
        <v>0</v>
      </c>
      <c r="CH23" s="121">
        <f t="shared" si="20"/>
        <v>0</v>
      </c>
      <c r="CI23" s="121">
        <f t="shared" si="35"/>
        <v>0</v>
      </c>
      <c r="CJ23" s="121">
        <f t="shared" si="36"/>
        <v>0</v>
      </c>
      <c r="CK23" s="121">
        <f t="shared" si="37"/>
        <v>0</v>
      </c>
      <c r="CL23" s="121">
        <f t="shared" si="38"/>
        <v>0</v>
      </c>
      <c r="CM23" s="121">
        <f t="shared" si="39"/>
        <v>0</v>
      </c>
      <c r="CN23" s="121">
        <f t="shared" si="40"/>
        <v>0</v>
      </c>
      <c r="CO23" s="121">
        <f t="shared" si="41"/>
        <v>0</v>
      </c>
      <c r="CP23" s="122" t="s">
        <v>508</v>
      </c>
      <c r="CQ23" s="121">
        <f t="shared" si="42"/>
        <v>1315197</v>
      </c>
      <c r="CR23" s="121">
        <f t="shared" si="43"/>
        <v>52280</v>
      </c>
      <c r="CS23" s="121">
        <f t="shared" si="44"/>
        <v>52280</v>
      </c>
      <c r="CT23" s="121">
        <f t="shared" si="45"/>
        <v>0</v>
      </c>
      <c r="CU23" s="121">
        <f t="shared" si="46"/>
        <v>0</v>
      </c>
      <c r="CV23" s="121">
        <f t="shared" si="47"/>
        <v>0</v>
      </c>
      <c r="CW23" s="121">
        <f t="shared" si="48"/>
        <v>21942</v>
      </c>
      <c r="CX23" s="121">
        <f t="shared" si="49"/>
        <v>0</v>
      </c>
      <c r="CY23" s="121">
        <f t="shared" si="50"/>
        <v>21942</v>
      </c>
      <c r="CZ23" s="121">
        <f t="shared" si="51"/>
        <v>0</v>
      </c>
      <c r="DA23" s="121">
        <f t="shared" si="52"/>
        <v>0</v>
      </c>
      <c r="DB23" s="121">
        <f t="shared" si="53"/>
        <v>1240975</v>
      </c>
      <c r="DC23" s="121">
        <f t="shared" si="54"/>
        <v>0</v>
      </c>
      <c r="DD23" s="121">
        <f t="shared" si="55"/>
        <v>1240975</v>
      </c>
      <c r="DE23" s="121">
        <f t="shared" si="56"/>
        <v>0</v>
      </c>
      <c r="DF23" s="121">
        <f t="shared" si="57"/>
        <v>0</v>
      </c>
      <c r="DG23" s="122" t="s">
        <v>508</v>
      </c>
      <c r="DH23" s="121">
        <f t="shared" si="23"/>
        <v>0</v>
      </c>
      <c r="DI23" s="121">
        <f t="shared" si="24"/>
        <v>66582</v>
      </c>
      <c r="DJ23" s="121">
        <f t="shared" si="25"/>
        <v>1381779</v>
      </c>
    </row>
    <row r="24" spans="1:114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 t="shared" si="0"/>
        <v>150811</v>
      </c>
      <c r="E24" s="121">
        <f t="shared" si="1"/>
        <v>77580</v>
      </c>
      <c r="F24" s="121">
        <v>0</v>
      </c>
      <c r="G24" s="121">
        <v>0</v>
      </c>
      <c r="H24" s="121">
        <v>0</v>
      </c>
      <c r="I24" s="121">
        <v>12860</v>
      </c>
      <c r="J24" s="121">
        <v>346618</v>
      </c>
      <c r="K24" s="121">
        <v>64720</v>
      </c>
      <c r="L24" s="121">
        <v>73231</v>
      </c>
      <c r="M24" s="121">
        <f t="shared" si="3"/>
        <v>0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45674</v>
      </c>
      <c r="T24" s="121">
        <v>0</v>
      </c>
      <c r="U24" s="121">
        <v>0</v>
      </c>
      <c r="V24" s="121">
        <f t="shared" si="26"/>
        <v>150811</v>
      </c>
      <c r="W24" s="121">
        <f t="shared" si="27"/>
        <v>77580</v>
      </c>
      <c r="X24" s="121">
        <f t="shared" si="28"/>
        <v>0</v>
      </c>
      <c r="Y24" s="121">
        <f t="shared" si="29"/>
        <v>0</v>
      </c>
      <c r="Z24" s="121">
        <f t="shared" si="30"/>
        <v>0</v>
      </c>
      <c r="AA24" s="121">
        <f t="shared" si="31"/>
        <v>12860</v>
      </c>
      <c r="AB24" s="121">
        <f t="shared" si="32"/>
        <v>392292</v>
      </c>
      <c r="AC24" s="121">
        <f t="shared" si="33"/>
        <v>64720</v>
      </c>
      <c r="AD24" s="121">
        <f t="shared" si="34"/>
        <v>73231</v>
      </c>
      <c r="AE24" s="121">
        <f t="shared" si="7"/>
        <v>0</v>
      </c>
      <c r="AF24" s="121">
        <f t="shared" si="8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508</v>
      </c>
      <c r="AM24" s="121">
        <f t="shared" si="9"/>
        <v>358515</v>
      </c>
      <c r="AN24" s="121">
        <f t="shared" si="10"/>
        <v>26862</v>
      </c>
      <c r="AO24" s="121">
        <v>26862</v>
      </c>
      <c r="AP24" s="121">
        <v>0</v>
      </c>
      <c r="AQ24" s="121">
        <v>0</v>
      </c>
      <c r="AR24" s="121">
        <v>0</v>
      </c>
      <c r="AS24" s="121">
        <f t="shared" si="11"/>
        <v>67336</v>
      </c>
      <c r="AT24" s="121">
        <v>0</v>
      </c>
      <c r="AU24" s="121">
        <v>57966</v>
      </c>
      <c r="AV24" s="121">
        <v>9370</v>
      </c>
      <c r="AW24" s="121">
        <v>0</v>
      </c>
      <c r="AX24" s="121">
        <f t="shared" si="12"/>
        <v>264317</v>
      </c>
      <c r="AY24" s="121">
        <v>0</v>
      </c>
      <c r="AZ24" s="121">
        <v>258753</v>
      </c>
      <c r="BA24" s="121">
        <v>5564</v>
      </c>
      <c r="BB24" s="121">
        <v>0</v>
      </c>
      <c r="BC24" s="122" t="s">
        <v>508</v>
      </c>
      <c r="BD24" s="121">
        <v>0</v>
      </c>
      <c r="BE24" s="121">
        <v>138914</v>
      </c>
      <c r="BF24" s="121">
        <f t="shared" si="13"/>
        <v>497429</v>
      </c>
      <c r="BG24" s="121">
        <f t="shared" si="14"/>
        <v>0</v>
      </c>
      <c r="BH24" s="121">
        <f t="shared" si="15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508</v>
      </c>
      <c r="BO24" s="121">
        <f t="shared" si="16"/>
        <v>44048</v>
      </c>
      <c r="BP24" s="121">
        <f t="shared" si="17"/>
        <v>6930</v>
      </c>
      <c r="BQ24" s="121">
        <v>6930</v>
      </c>
      <c r="BR24" s="121">
        <v>0</v>
      </c>
      <c r="BS24" s="121">
        <v>0</v>
      </c>
      <c r="BT24" s="121">
        <v>0</v>
      </c>
      <c r="BU24" s="121">
        <f t="shared" si="18"/>
        <v>22765</v>
      </c>
      <c r="BV24" s="121">
        <v>0</v>
      </c>
      <c r="BW24" s="121">
        <v>22765</v>
      </c>
      <c r="BX24" s="121">
        <v>0</v>
      </c>
      <c r="BY24" s="121">
        <v>0</v>
      </c>
      <c r="BZ24" s="121">
        <f t="shared" si="19"/>
        <v>14353</v>
      </c>
      <c r="CA24" s="121">
        <v>0</v>
      </c>
      <c r="CB24" s="121">
        <v>14353</v>
      </c>
      <c r="CC24" s="121">
        <v>0</v>
      </c>
      <c r="CD24" s="121">
        <v>0</v>
      </c>
      <c r="CE24" s="122" t="s">
        <v>508</v>
      </c>
      <c r="CF24" s="121">
        <v>0</v>
      </c>
      <c r="CG24" s="121">
        <v>1626</v>
      </c>
      <c r="CH24" s="121">
        <f t="shared" si="20"/>
        <v>45674</v>
      </c>
      <c r="CI24" s="121">
        <f t="shared" si="35"/>
        <v>0</v>
      </c>
      <c r="CJ24" s="121">
        <f t="shared" si="36"/>
        <v>0</v>
      </c>
      <c r="CK24" s="121">
        <f t="shared" si="37"/>
        <v>0</v>
      </c>
      <c r="CL24" s="121">
        <f t="shared" si="38"/>
        <v>0</v>
      </c>
      <c r="CM24" s="121">
        <f t="shared" si="39"/>
        <v>0</v>
      </c>
      <c r="CN24" s="121">
        <f t="shared" si="40"/>
        <v>0</v>
      </c>
      <c r="CO24" s="121">
        <f t="shared" si="41"/>
        <v>0</v>
      </c>
      <c r="CP24" s="122" t="s">
        <v>508</v>
      </c>
      <c r="CQ24" s="121">
        <f t="shared" si="42"/>
        <v>402563</v>
      </c>
      <c r="CR24" s="121">
        <f t="shared" si="43"/>
        <v>33792</v>
      </c>
      <c r="CS24" s="121">
        <f t="shared" si="44"/>
        <v>33792</v>
      </c>
      <c r="CT24" s="121">
        <f t="shared" si="45"/>
        <v>0</v>
      </c>
      <c r="CU24" s="121">
        <f t="shared" si="46"/>
        <v>0</v>
      </c>
      <c r="CV24" s="121">
        <f t="shared" si="47"/>
        <v>0</v>
      </c>
      <c r="CW24" s="121">
        <f t="shared" si="48"/>
        <v>90101</v>
      </c>
      <c r="CX24" s="121">
        <f t="shared" si="49"/>
        <v>0</v>
      </c>
      <c r="CY24" s="121">
        <f t="shared" si="50"/>
        <v>80731</v>
      </c>
      <c r="CZ24" s="121">
        <f t="shared" si="51"/>
        <v>9370</v>
      </c>
      <c r="DA24" s="121">
        <f t="shared" si="52"/>
        <v>0</v>
      </c>
      <c r="DB24" s="121">
        <f t="shared" si="53"/>
        <v>278670</v>
      </c>
      <c r="DC24" s="121">
        <f t="shared" si="54"/>
        <v>0</v>
      </c>
      <c r="DD24" s="121">
        <f t="shared" si="55"/>
        <v>273106</v>
      </c>
      <c r="DE24" s="121">
        <f t="shared" si="56"/>
        <v>5564</v>
      </c>
      <c r="DF24" s="121">
        <f t="shared" si="57"/>
        <v>0</v>
      </c>
      <c r="DG24" s="122" t="s">
        <v>508</v>
      </c>
      <c r="DH24" s="121">
        <f t="shared" si="23"/>
        <v>0</v>
      </c>
      <c r="DI24" s="121">
        <f t="shared" si="24"/>
        <v>140540</v>
      </c>
      <c r="DJ24" s="121">
        <f t="shared" si="25"/>
        <v>543103</v>
      </c>
    </row>
    <row r="25" spans="1:114" s="136" customFormat="1" ht="13.5" customHeight="1" x14ac:dyDescent="0.15">
      <c r="A25" s="119" t="s">
        <v>45</v>
      </c>
      <c r="B25" s="120" t="s">
        <v>353</v>
      </c>
      <c r="C25" s="119" t="s">
        <v>354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473247</v>
      </c>
      <c r="K25" s="121">
        <v>0</v>
      </c>
      <c r="L25" s="121">
        <v>0</v>
      </c>
      <c r="M25" s="121">
        <f t="shared" si="3"/>
        <v>0</v>
      </c>
      <c r="N25" s="121">
        <f t="shared" si="4"/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175988</v>
      </c>
      <c r="T25" s="121">
        <v>0</v>
      </c>
      <c r="U25" s="121">
        <v>0</v>
      </c>
      <c r="V25" s="121">
        <f t="shared" si="26"/>
        <v>0</v>
      </c>
      <c r="W25" s="121">
        <f t="shared" si="27"/>
        <v>0</v>
      </c>
      <c r="X25" s="121">
        <f t="shared" si="28"/>
        <v>0</v>
      </c>
      <c r="Y25" s="121">
        <f t="shared" si="29"/>
        <v>0</v>
      </c>
      <c r="Z25" s="121">
        <f t="shared" si="30"/>
        <v>0</v>
      </c>
      <c r="AA25" s="121">
        <f t="shared" si="31"/>
        <v>0</v>
      </c>
      <c r="AB25" s="121">
        <f t="shared" si="32"/>
        <v>649235</v>
      </c>
      <c r="AC25" s="121">
        <f t="shared" si="33"/>
        <v>0</v>
      </c>
      <c r="AD25" s="121">
        <f t="shared" si="34"/>
        <v>0</v>
      </c>
      <c r="AE25" s="121">
        <f t="shared" si="7"/>
        <v>0</v>
      </c>
      <c r="AF25" s="121">
        <f t="shared" si="8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508</v>
      </c>
      <c r="AM25" s="121">
        <f t="shared" si="9"/>
        <v>412649</v>
      </c>
      <c r="AN25" s="121">
        <f t="shared" si="10"/>
        <v>102765</v>
      </c>
      <c r="AO25" s="121">
        <v>23715</v>
      </c>
      <c r="AP25" s="121">
        <v>0</v>
      </c>
      <c r="AQ25" s="121">
        <v>71145</v>
      </c>
      <c r="AR25" s="121">
        <v>7905</v>
      </c>
      <c r="AS25" s="121">
        <f t="shared" si="11"/>
        <v>273699</v>
      </c>
      <c r="AT25" s="121">
        <v>0</v>
      </c>
      <c r="AU25" s="121">
        <v>269112</v>
      </c>
      <c r="AV25" s="121">
        <v>4587</v>
      </c>
      <c r="AW25" s="121">
        <v>0</v>
      </c>
      <c r="AX25" s="121">
        <f t="shared" si="12"/>
        <v>36185</v>
      </c>
      <c r="AY25" s="121">
        <v>0</v>
      </c>
      <c r="AZ25" s="121">
        <v>26303</v>
      </c>
      <c r="BA25" s="121">
        <v>9882</v>
      </c>
      <c r="BB25" s="121">
        <v>0</v>
      </c>
      <c r="BC25" s="122" t="s">
        <v>508</v>
      </c>
      <c r="BD25" s="121">
        <v>0</v>
      </c>
      <c r="BE25" s="121">
        <v>60598</v>
      </c>
      <c r="BF25" s="121">
        <f t="shared" si="13"/>
        <v>473247</v>
      </c>
      <c r="BG25" s="121">
        <f t="shared" si="14"/>
        <v>0</v>
      </c>
      <c r="BH25" s="121">
        <f t="shared" si="15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508</v>
      </c>
      <c r="BO25" s="121">
        <f t="shared" si="16"/>
        <v>175988</v>
      </c>
      <c r="BP25" s="121">
        <f t="shared" si="17"/>
        <v>51383</v>
      </c>
      <c r="BQ25" s="121">
        <v>22021</v>
      </c>
      <c r="BR25" s="121">
        <v>0</v>
      </c>
      <c r="BS25" s="121">
        <v>29362</v>
      </c>
      <c r="BT25" s="121">
        <v>0</v>
      </c>
      <c r="BU25" s="121">
        <f t="shared" si="18"/>
        <v>116104</v>
      </c>
      <c r="BV25" s="121">
        <v>0</v>
      </c>
      <c r="BW25" s="121">
        <v>116104</v>
      </c>
      <c r="BX25" s="121">
        <v>0</v>
      </c>
      <c r="BY25" s="121">
        <v>0</v>
      </c>
      <c r="BZ25" s="121">
        <f t="shared" si="19"/>
        <v>8501</v>
      </c>
      <c r="CA25" s="121">
        <v>0</v>
      </c>
      <c r="CB25" s="121">
        <v>8199</v>
      </c>
      <c r="CC25" s="121">
        <v>0</v>
      </c>
      <c r="CD25" s="121">
        <v>302</v>
      </c>
      <c r="CE25" s="122" t="s">
        <v>508</v>
      </c>
      <c r="CF25" s="121">
        <v>0</v>
      </c>
      <c r="CG25" s="121">
        <v>0</v>
      </c>
      <c r="CH25" s="121">
        <f t="shared" si="20"/>
        <v>175988</v>
      </c>
      <c r="CI25" s="121">
        <f t="shared" si="35"/>
        <v>0</v>
      </c>
      <c r="CJ25" s="121">
        <f t="shared" si="36"/>
        <v>0</v>
      </c>
      <c r="CK25" s="121">
        <f t="shared" si="37"/>
        <v>0</v>
      </c>
      <c r="CL25" s="121">
        <f t="shared" si="38"/>
        <v>0</v>
      </c>
      <c r="CM25" s="121">
        <f t="shared" si="39"/>
        <v>0</v>
      </c>
      <c r="CN25" s="121">
        <f t="shared" si="40"/>
        <v>0</v>
      </c>
      <c r="CO25" s="121">
        <f t="shared" si="41"/>
        <v>0</v>
      </c>
      <c r="CP25" s="122" t="s">
        <v>508</v>
      </c>
      <c r="CQ25" s="121">
        <f t="shared" si="42"/>
        <v>588637</v>
      </c>
      <c r="CR25" s="121">
        <f t="shared" si="43"/>
        <v>154148</v>
      </c>
      <c r="CS25" s="121">
        <f t="shared" si="44"/>
        <v>45736</v>
      </c>
      <c r="CT25" s="121">
        <f t="shared" si="45"/>
        <v>0</v>
      </c>
      <c r="CU25" s="121">
        <f t="shared" si="46"/>
        <v>100507</v>
      </c>
      <c r="CV25" s="121">
        <f t="shared" si="47"/>
        <v>7905</v>
      </c>
      <c r="CW25" s="121">
        <f t="shared" si="48"/>
        <v>389803</v>
      </c>
      <c r="CX25" s="121">
        <f t="shared" si="49"/>
        <v>0</v>
      </c>
      <c r="CY25" s="121">
        <f t="shared" si="50"/>
        <v>385216</v>
      </c>
      <c r="CZ25" s="121">
        <f t="shared" si="51"/>
        <v>4587</v>
      </c>
      <c r="DA25" s="121">
        <f t="shared" si="52"/>
        <v>0</v>
      </c>
      <c r="DB25" s="121">
        <f t="shared" si="53"/>
        <v>44686</v>
      </c>
      <c r="DC25" s="121">
        <f t="shared" si="54"/>
        <v>0</v>
      </c>
      <c r="DD25" s="121">
        <f t="shared" si="55"/>
        <v>34502</v>
      </c>
      <c r="DE25" s="121">
        <f t="shared" si="56"/>
        <v>9882</v>
      </c>
      <c r="DF25" s="121">
        <f t="shared" si="57"/>
        <v>302</v>
      </c>
      <c r="DG25" s="122" t="s">
        <v>508</v>
      </c>
      <c r="DH25" s="121">
        <f t="shared" si="23"/>
        <v>0</v>
      </c>
      <c r="DI25" s="121">
        <f t="shared" si="24"/>
        <v>60598</v>
      </c>
      <c r="DJ25" s="121">
        <f t="shared" si="25"/>
        <v>649235</v>
      </c>
    </row>
    <row r="26" spans="1:114" s="136" customFormat="1" ht="13.5" customHeight="1" x14ac:dyDescent="0.15">
      <c r="A26" s="119" t="s">
        <v>45</v>
      </c>
      <c r="B26" s="120" t="s">
        <v>333</v>
      </c>
      <c r="C26" s="119" t="s">
        <v>334</v>
      </c>
      <c r="D26" s="121">
        <f t="shared" si="0"/>
        <v>2686</v>
      </c>
      <c r="E26" s="121">
        <f t="shared" si="1"/>
        <v>2601</v>
      </c>
      <c r="F26" s="121">
        <v>0</v>
      </c>
      <c r="G26" s="121">
        <v>0</v>
      </c>
      <c r="H26" s="121">
        <v>0</v>
      </c>
      <c r="I26" s="121">
        <v>0</v>
      </c>
      <c r="J26" s="121">
        <v>890962</v>
      </c>
      <c r="K26" s="121">
        <v>2601</v>
      </c>
      <c r="L26" s="121">
        <v>85</v>
      </c>
      <c r="M26" s="121">
        <f t="shared" si="3"/>
        <v>0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 t="shared" si="26"/>
        <v>2686</v>
      </c>
      <c r="W26" s="121">
        <f t="shared" si="27"/>
        <v>2601</v>
      </c>
      <c r="X26" s="121">
        <f t="shared" si="28"/>
        <v>0</v>
      </c>
      <c r="Y26" s="121">
        <f t="shared" si="29"/>
        <v>0</v>
      </c>
      <c r="Z26" s="121">
        <f t="shared" si="30"/>
        <v>0</v>
      </c>
      <c r="AA26" s="121">
        <f t="shared" si="31"/>
        <v>0</v>
      </c>
      <c r="AB26" s="121">
        <f t="shared" si="32"/>
        <v>890962</v>
      </c>
      <c r="AC26" s="121">
        <f t="shared" si="33"/>
        <v>2601</v>
      </c>
      <c r="AD26" s="121">
        <f t="shared" si="34"/>
        <v>85</v>
      </c>
      <c r="AE26" s="121">
        <f t="shared" si="7"/>
        <v>0</v>
      </c>
      <c r="AF26" s="121">
        <f t="shared" si="8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508</v>
      </c>
      <c r="AM26" s="121">
        <f t="shared" si="9"/>
        <v>893136</v>
      </c>
      <c r="AN26" s="121">
        <f t="shared" si="10"/>
        <v>74574</v>
      </c>
      <c r="AO26" s="121">
        <v>65460</v>
      </c>
      <c r="AP26" s="121">
        <v>0</v>
      </c>
      <c r="AQ26" s="121">
        <v>9114</v>
      </c>
      <c r="AR26" s="121">
        <v>0</v>
      </c>
      <c r="AS26" s="121">
        <f t="shared" si="11"/>
        <v>390156</v>
      </c>
      <c r="AT26" s="121">
        <v>0</v>
      </c>
      <c r="AU26" s="121">
        <v>385585</v>
      </c>
      <c r="AV26" s="121">
        <v>4571</v>
      </c>
      <c r="AW26" s="121">
        <v>0</v>
      </c>
      <c r="AX26" s="121">
        <f t="shared" si="12"/>
        <v>428406</v>
      </c>
      <c r="AY26" s="121">
        <v>0</v>
      </c>
      <c r="AZ26" s="121">
        <v>428406</v>
      </c>
      <c r="BA26" s="121">
        <v>0</v>
      </c>
      <c r="BB26" s="121">
        <v>0</v>
      </c>
      <c r="BC26" s="122" t="s">
        <v>508</v>
      </c>
      <c r="BD26" s="121">
        <v>0</v>
      </c>
      <c r="BE26" s="121">
        <v>512</v>
      </c>
      <c r="BF26" s="121">
        <f t="shared" si="13"/>
        <v>893648</v>
      </c>
      <c r="BG26" s="121">
        <f t="shared" si="14"/>
        <v>0</v>
      </c>
      <c r="BH26" s="121">
        <f t="shared" si="15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508</v>
      </c>
      <c r="BO26" s="121">
        <f t="shared" si="16"/>
        <v>0</v>
      </c>
      <c r="BP26" s="121">
        <f t="shared" si="17"/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 t="shared" si="18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19"/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508</v>
      </c>
      <c r="CF26" s="121">
        <v>0</v>
      </c>
      <c r="CG26" s="121">
        <v>0</v>
      </c>
      <c r="CH26" s="121">
        <f t="shared" si="20"/>
        <v>0</v>
      </c>
      <c r="CI26" s="121">
        <f t="shared" si="35"/>
        <v>0</v>
      </c>
      <c r="CJ26" s="121">
        <f t="shared" si="36"/>
        <v>0</v>
      </c>
      <c r="CK26" s="121">
        <f t="shared" si="37"/>
        <v>0</v>
      </c>
      <c r="CL26" s="121">
        <f t="shared" si="38"/>
        <v>0</v>
      </c>
      <c r="CM26" s="121">
        <f t="shared" si="39"/>
        <v>0</v>
      </c>
      <c r="CN26" s="121">
        <f t="shared" si="40"/>
        <v>0</v>
      </c>
      <c r="CO26" s="121">
        <f t="shared" si="41"/>
        <v>0</v>
      </c>
      <c r="CP26" s="122" t="s">
        <v>508</v>
      </c>
      <c r="CQ26" s="121">
        <f t="shared" si="42"/>
        <v>893136</v>
      </c>
      <c r="CR26" s="121">
        <f t="shared" si="43"/>
        <v>74574</v>
      </c>
      <c r="CS26" s="121">
        <f t="shared" si="44"/>
        <v>65460</v>
      </c>
      <c r="CT26" s="121">
        <f t="shared" si="45"/>
        <v>0</v>
      </c>
      <c r="CU26" s="121">
        <f t="shared" si="46"/>
        <v>9114</v>
      </c>
      <c r="CV26" s="121">
        <f t="shared" si="47"/>
        <v>0</v>
      </c>
      <c r="CW26" s="121">
        <f t="shared" si="48"/>
        <v>390156</v>
      </c>
      <c r="CX26" s="121">
        <f t="shared" si="49"/>
        <v>0</v>
      </c>
      <c r="CY26" s="121">
        <f t="shared" si="50"/>
        <v>385585</v>
      </c>
      <c r="CZ26" s="121">
        <f t="shared" si="51"/>
        <v>4571</v>
      </c>
      <c r="DA26" s="121">
        <f t="shared" si="52"/>
        <v>0</v>
      </c>
      <c r="DB26" s="121">
        <f t="shared" si="53"/>
        <v>428406</v>
      </c>
      <c r="DC26" s="121">
        <f t="shared" si="54"/>
        <v>0</v>
      </c>
      <c r="DD26" s="121">
        <f t="shared" si="55"/>
        <v>428406</v>
      </c>
      <c r="DE26" s="121">
        <f t="shared" si="56"/>
        <v>0</v>
      </c>
      <c r="DF26" s="121">
        <f t="shared" si="57"/>
        <v>0</v>
      </c>
      <c r="DG26" s="122" t="s">
        <v>508</v>
      </c>
      <c r="DH26" s="121">
        <f t="shared" si="23"/>
        <v>0</v>
      </c>
      <c r="DI26" s="121">
        <f t="shared" si="24"/>
        <v>512</v>
      </c>
      <c r="DJ26" s="121">
        <f t="shared" si="25"/>
        <v>893648</v>
      </c>
    </row>
    <row r="27" spans="1:114" s="136" customFormat="1" ht="13.5" customHeight="1" x14ac:dyDescent="0.15">
      <c r="A27" s="119" t="s">
        <v>45</v>
      </c>
      <c r="B27" s="120" t="s">
        <v>363</v>
      </c>
      <c r="C27" s="119" t="s">
        <v>364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 t="shared" si="3"/>
        <v>207126</v>
      </c>
      <c r="N27" s="121">
        <f t="shared" si="4"/>
        <v>174314</v>
      </c>
      <c r="O27" s="121">
        <v>113663</v>
      </c>
      <c r="P27" s="121">
        <v>0</v>
      </c>
      <c r="Q27" s="121">
        <v>53800</v>
      </c>
      <c r="R27" s="121">
        <v>0</v>
      </c>
      <c r="S27" s="121">
        <v>498963</v>
      </c>
      <c r="T27" s="121">
        <v>6851</v>
      </c>
      <c r="U27" s="121">
        <v>32812</v>
      </c>
      <c r="V27" s="121">
        <f t="shared" si="26"/>
        <v>207126</v>
      </c>
      <c r="W27" s="121">
        <f t="shared" si="27"/>
        <v>174314</v>
      </c>
      <c r="X27" s="121">
        <f t="shared" si="28"/>
        <v>113663</v>
      </c>
      <c r="Y27" s="121">
        <f t="shared" si="29"/>
        <v>0</v>
      </c>
      <c r="Z27" s="121">
        <f t="shared" si="30"/>
        <v>53800</v>
      </c>
      <c r="AA27" s="121">
        <f t="shared" si="31"/>
        <v>0</v>
      </c>
      <c r="AB27" s="121">
        <f t="shared" si="32"/>
        <v>498963</v>
      </c>
      <c r="AC27" s="121">
        <f t="shared" si="33"/>
        <v>6851</v>
      </c>
      <c r="AD27" s="121">
        <f t="shared" si="34"/>
        <v>32812</v>
      </c>
      <c r="AE27" s="121">
        <f t="shared" si="7"/>
        <v>0</v>
      </c>
      <c r="AF27" s="121">
        <f t="shared" si="8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508</v>
      </c>
      <c r="AM27" s="121">
        <f t="shared" si="9"/>
        <v>0</v>
      </c>
      <c r="AN27" s="121">
        <f t="shared" si="10"/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 t="shared" si="11"/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 t="shared" si="12"/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508</v>
      </c>
      <c r="BD27" s="121">
        <v>0</v>
      </c>
      <c r="BE27" s="121">
        <v>0</v>
      </c>
      <c r="BF27" s="121">
        <f t="shared" si="13"/>
        <v>0</v>
      </c>
      <c r="BG27" s="121">
        <f t="shared" si="14"/>
        <v>483399</v>
      </c>
      <c r="BH27" s="121">
        <f t="shared" si="15"/>
        <v>483399</v>
      </c>
      <c r="BI27" s="121">
        <v>0</v>
      </c>
      <c r="BJ27" s="121">
        <v>483399</v>
      </c>
      <c r="BK27" s="121">
        <v>0</v>
      </c>
      <c r="BL27" s="121">
        <v>0</v>
      </c>
      <c r="BM27" s="121">
        <v>0</v>
      </c>
      <c r="BN27" s="122" t="s">
        <v>508</v>
      </c>
      <c r="BO27" s="121">
        <f t="shared" si="16"/>
        <v>222690</v>
      </c>
      <c r="BP27" s="121">
        <f t="shared" si="17"/>
        <v>7547</v>
      </c>
      <c r="BQ27" s="121">
        <v>7547</v>
      </c>
      <c r="BR27" s="121">
        <v>0</v>
      </c>
      <c r="BS27" s="121">
        <v>0</v>
      </c>
      <c r="BT27" s="121">
        <v>0</v>
      </c>
      <c r="BU27" s="121">
        <f t="shared" si="18"/>
        <v>164669</v>
      </c>
      <c r="BV27" s="121">
        <v>0</v>
      </c>
      <c r="BW27" s="121">
        <v>164669</v>
      </c>
      <c r="BX27" s="121">
        <v>0</v>
      </c>
      <c r="BY27" s="121">
        <v>0</v>
      </c>
      <c r="BZ27" s="121">
        <f t="shared" si="19"/>
        <v>50474</v>
      </c>
      <c r="CA27" s="121">
        <v>0</v>
      </c>
      <c r="CB27" s="121">
        <v>50474</v>
      </c>
      <c r="CC27" s="121">
        <v>0</v>
      </c>
      <c r="CD27" s="121">
        <v>0</v>
      </c>
      <c r="CE27" s="122" t="s">
        <v>508</v>
      </c>
      <c r="CF27" s="121">
        <v>0</v>
      </c>
      <c r="CG27" s="121">
        <v>0</v>
      </c>
      <c r="CH27" s="121">
        <f t="shared" si="20"/>
        <v>706089</v>
      </c>
      <c r="CI27" s="121">
        <f t="shared" si="35"/>
        <v>483399</v>
      </c>
      <c r="CJ27" s="121">
        <f t="shared" si="36"/>
        <v>483399</v>
      </c>
      <c r="CK27" s="121">
        <f t="shared" si="37"/>
        <v>0</v>
      </c>
      <c r="CL27" s="121">
        <f t="shared" si="38"/>
        <v>483399</v>
      </c>
      <c r="CM27" s="121">
        <f t="shared" si="39"/>
        <v>0</v>
      </c>
      <c r="CN27" s="121">
        <f t="shared" si="40"/>
        <v>0</v>
      </c>
      <c r="CO27" s="121">
        <f t="shared" si="41"/>
        <v>0</v>
      </c>
      <c r="CP27" s="122" t="s">
        <v>508</v>
      </c>
      <c r="CQ27" s="121">
        <f t="shared" si="42"/>
        <v>222690</v>
      </c>
      <c r="CR27" s="121">
        <f t="shared" si="43"/>
        <v>7547</v>
      </c>
      <c r="CS27" s="121">
        <f t="shared" si="44"/>
        <v>7547</v>
      </c>
      <c r="CT27" s="121">
        <f t="shared" si="45"/>
        <v>0</v>
      </c>
      <c r="CU27" s="121">
        <f t="shared" si="46"/>
        <v>0</v>
      </c>
      <c r="CV27" s="121">
        <f t="shared" si="47"/>
        <v>0</v>
      </c>
      <c r="CW27" s="121">
        <f t="shared" si="48"/>
        <v>164669</v>
      </c>
      <c r="CX27" s="121">
        <f t="shared" si="49"/>
        <v>0</v>
      </c>
      <c r="CY27" s="121">
        <f t="shared" si="50"/>
        <v>164669</v>
      </c>
      <c r="CZ27" s="121">
        <f t="shared" si="51"/>
        <v>0</v>
      </c>
      <c r="DA27" s="121">
        <f t="shared" si="52"/>
        <v>0</v>
      </c>
      <c r="DB27" s="121">
        <f t="shared" si="53"/>
        <v>50474</v>
      </c>
      <c r="DC27" s="121">
        <f t="shared" si="54"/>
        <v>0</v>
      </c>
      <c r="DD27" s="121">
        <f t="shared" si="55"/>
        <v>50474</v>
      </c>
      <c r="DE27" s="121">
        <f t="shared" si="56"/>
        <v>0</v>
      </c>
      <c r="DF27" s="121">
        <f t="shared" si="57"/>
        <v>0</v>
      </c>
      <c r="DG27" s="122" t="s">
        <v>508</v>
      </c>
      <c r="DH27" s="121">
        <f t="shared" si="23"/>
        <v>0</v>
      </c>
      <c r="DI27" s="121">
        <f t="shared" si="24"/>
        <v>0</v>
      </c>
      <c r="DJ27" s="121">
        <f t="shared" si="25"/>
        <v>706089</v>
      </c>
    </row>
    <row r="28" spans="1:114" s="136" customFormat="1" ht="13.5" customHeight="1" x14ac:dyDescent="0.15">
      <c r="A28" s="119" t="s">
        <v>45</v>
      </c>
      <c r="B28" s="120" t="s">
        <v>427</v>
      </c>
      <c r="C28" s="119" t="s">
        <v>428</v>
      </c>
      <c r="D28" s="121">
        <f t="shared" si="0"/>
        <v>43374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156351</v>
      </c>
      <c r="K28" s="121">
        <v>0</v>
      </c>
      <c r="L28" s="121">
        <v>43374</v>
      </c>
      <c r="M28" s="121">
        <f t="shared" si="3"/>
        <v>37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109326</v>
      </c>
      <c r="T28" s="121">
        <v>0</v>
      </c>
      <c r="U28" s="121">
        <v>37</v>
      </c>
      <c r="V28" s="121">
        <f t="shared" si="26"/>
        <v>43411</v>
      </c>
      <c r="W28" s="121">
        <f t="shared" si="27"/>
        <v>0</v>
      </c>
      <c r="X28" s="121">
        <f t="shared" si="28"/>
        <v>0</v>
      </c>
      <c r="Y28" s="121">
        <f t="shared" si="29"/>
        <v>0</v>
      </c>
      <c r="Z28" s="121">
        <f t="shared" si="30"/>
        <v>0</v>
      </c>
      <c r="AA28" s="121">
        <f t="shared" si="31"/>
        <v>0</v>
      </c>
      <c r="AB28" s="121">
        <f t="shared" si="32"/>
        <v>265677</v>
      </c>
      <c r="AC28" s="121">
        <f t="shared" si="33"/>
        <v>0</v>
      </c>
      <c r="AD28" s="121">
        <f t="shared" si="34"/>
        <v>43411</v>
      </c>
      <c r="AE28" s="121">
        <f t="shared" si="7"/>
        <v>0</v>
      </c>
      <c r="AF28" s="121">
        <f t="shared" si="8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508</v>
      </c>
      <c r="AM28" s="121">
        <f t="shared" si="9"/>
        <v>182375</v>
      </c>
      <c r="AN28" s="121">
        <f t="shared" si="10"/>
        <v>2287</v>
      </c>
      <c r="AO28" s="121">
        <v>2287</v>
      </c>
      <c r="AP28" s="121">
        <v>0</v>
      </c>
      <c r="AQ28" s="121">
        <v>0</v>
      </c>
      <c r="AR28" s="121">
        <v>0</v>
      </c>
      <c r="AS28" s="121">
        <f t="shared" si="11"/>
        <v>26235</v>
      </c>
      <c r="AT28" s="121">
        <v>0</v>
      </c>
      <c r="AU28" s="121">
        <v>26235</v>
      </c>
      <c r="AV28" s="121">
        <v>0</v>
      </c>
      <c r="AW28" s="121">
        <v>0</v>
      </c>
      <c r="AX28" s="121">
        <f t="shared" si="12"/>
        <v>153853</v>
      </c>
      <c r="AY28" s="121">
        <v>191</v>
      </c>
      <c r="AZ28" s="121">
        <v>153662</v>
      </c>
      <c r="BA28" s="121">
        <v>0</v>
      </c>
      <c r="BB28" s="121">
        <v>0</v>
      </c>
      <c r="BC28" s="122" t="s">
        <v>508</v>
      </c>
      <c r="BD28" s="121">
        <v>0</v>
      </c>
      <c r="BE28" s="121">
        <v>17350</v>
      </c>
      <c r="BF28" s="121">
        <f t="shared" si="13"/>
        <v>199725</v>
      </c>
      <c r="BG28" s="121">
        <f t="shared" si="14"/>
        <v>0</v>
      </c>
      <c r="BH28" s="121">
        <f t="shared" si="15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508</v>
      </c>
      <c r="BO28" s="121">
        <f t="shared" si="16"/>
        <v>93194</v>
      </c>
      <c r="BP28" s="121">
        <f t="shared" si="17"/>
        <v>6788</v>
      </c>
      <c r="BQ28" s="121">
        <v>6788</v>
      </c>
      <c r="BR28" s="121">
        <v>0</v>
      </c>
      <c r="BS28" s="121">
        <v>0</v>
      </c>
      <c r="BT28" s="121">
        <v>0</v>
      </c>
      <c r="BU28" s="121">
        <f t="shared" si="18"/>
        <v>38283</v>
      </c>
      <c r="BV28" s="121">
        <v>0</v>
      </c>
      <c r="BW28" s="121">
        <v>38283</v>
      </c>
      <c r="BX28" s="121">
        <v>0</v>
      </c>
      <c r="BY28" s="121">
        <v>0</v>
      </c>
      <c r="BZ28" s="121">
        <f t="shared" si="19"/>
        <v>48123</v>
      </c>
      <c r="CA28" s="121">
        <v>594</v>
      </c>
      <c r="CB28" s="121">
        <v>47529</v>
      </c>
      <c r="CC28" s="121">
        <v>0</v>
      </c>
      <c r="CD28" s="121">
        <v>0</v>
      </c>
      <c r="CE28" s="122" t="s">
        <v>508</v>
      </c>
      <c r="CF28" s="121">
        <v>0</v>
      </c>
      <c r="CG28" s="121">
        <v>16169</v>
      </c>
      <c r="CH28" s="121">
        <f t="shared" si="20"/>
        <v>109363</v>
      </c>
      <c r="CI28" s="121">
        <f t="shared" si="35"/>
        <v>0</v>
      </c>
      <c r="CJ28" s="121">
        <f t="shared" si="36"/>
        <v>0</v>
      </c>
      <c r="CK28" s="121">
        <f t="shared" si="37"/>
        <v>0</v>
      </c>
      <c r="CL28" s="121">
        <f t="shared" si="38"/>
        <v>0</v>
      </c>
      <c r="CM28" s="121">
        <f t="shared" si="39"/>
        <v>0</v>
      </c>
      <c r="CN28" s="121">
        <f t="shared" si="40"/>
        <v>0</v>
      </c>
      <c r="CO28" s="121">
        <f t="shared" si="41"/>
        <v>0</v>
      </c>
      <c r="CP28" s="122" t="s">
        <v>508</v>
      </c>
      <c r="CQ28" s="121">
        <f t="shared" si="42"/>
        <v>275569</v>
      </c>
      <c r="CR28" s="121">
        <f t="shared" si="43"/>
        <v>9075</v>
      </c>
      <c r="CS28" s="121">
        <f t="shared" si="44"/>
        <v>9075</v>
      </c>
      <c r="CT28" s="121">
        <f t="shared" si="45"/>
        <v>0</v>
      </c>
      <c r="CU28" s="121">
        <f t="shared" si="46"/>
        <v>0</v>
      </c>
      <c r="CV28" s="121">
        <f t="shared" si="47"/>
        <v>0</v>
      </c>
      <c r="CW28" s="121">
        <f t="shared" si="48"/>
        <v>64518</v>
      </c>
      <c r="CX28" s="121">
        <f t="shared" si="49"/>
        <v>0</v>
      </c>
      <c r="CY28" s="121">
        <f t="shared" si="50"/>
        <v>64518</v>
      </c>
      <c r="CZ28" s="121">
        <f t="shared" si="51"/>
        <v>0</v>
      </c>
      <c r="DA28" s="121">
        <f t="shared" si="52"/>
        <v>0</v>
      </c>
      <c r="DB28" s="121">
        <f t="shared" si="53"/>
        <v>201976</v>
      </c>
      <c r="DC28" s="121">
        <f t="shared" si="54"/>
        <v>785</v>
      </c>
      <c r="DD28" s="121">
        <f t="shared" si="55"/>
        <v>201191</v>
      </c>
      <c r="DE28" s="121">
        <f t="shared" si="56"/>
        <v>0</v>
      </c>
      <c r="DF28" s="121">
        <f t="shared" si="57"/>
        <v>0</v>
      </c>
      <c r="DG28" s="122" t="s">
        <v>508</v>
      </c>
      <c r="DH28" s="121">
        <f t="shared" si="23"/>
        <v>0</v>
      </c>
      <c r="DI28" s="121">
        <f t="shared" si="24"/>
        <v>33519</v>
      </c>
      <c r="DJ28" s="121">
        <f t="shared" si="25"/>
        <v>309088</v>
      </c>
    </row>
    <row r="29" spans="1:114" s="136" customFormat="1" ht="13.5" customHeight="1" x14ac:dyDescent="0.15">
      <c r="A29" s="119" t="s">
        <v>45</v>
      </c>
      <c r="B29" s="120" t="s">
        <v>329</v>
      </c>
      <c r="C29" s="119" t="s">
        <v>330</v>
      </c>
      <c r="D29" s="121">
        <f t="shared" si="0"/>
        <v>2006323</v>
      </c>
      <c r="E29" s="121">
        <f t="shared" si="1"/>
        <v>993716</v>
      </c>
      <c r="F29" s="121">
        <v>0</v>
      </c>
      <c r="G29" s="121">
        <v>0</v>
      </c>
      <c r="H29" s="121">
        <v>127645</v>
      </c>
      <c r="I29" s="121">
        <v>150479</v>
      </c>
      <c r="J29" s="121">
        <v>1503946</v>
      </c>
      <c r="K29" s="121">
        <v>715592</v>
      </c>
      <c r="L29" s="121">
        <v>1012607</v>
      </c>
      <c r="M29" s="121">
        <f t="shared" si="3"/>
        <v>0</v>
      </c>
      <c r="N29" s="121">
        <f t="shared" si="4"/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 t="shared" si="26"/>
        <v>2006323</v>
      </c>
      <c r="W29" s="121">
        <f t="shared" si="27"/>
        <v>993716</v>
      </c>
      <c r="X29" s="121">
        <f t="shared" si="28"/>
        <v>0</v>
      </c>
      <c r="Y29" s="121">
        <f t="shared" si="29"/>
        <v>0</v>
      </c>
      <c r="Z29" s="121">
        <f t="shared" si="30"/>
        <v>127645</v>
      </c>
      <c r="AA29" s="121">
        <f t="shared" si="31"/>
        <v>150479</v>
      </c>
      <c r="AB29" s="121">
        <f t="shared" si="32"/>
        <v>1503946</v>
      </c>
      <c r="AC29" s="121">
        <f t="shared" si="33"/>
        <v>715592</v>
      </c>
      <c r="AD29" s="121">
        <f t="shared" si="34"/>
        <v>1012607</v>
      </c>
      <c r="AE29" s="121">
        <f t="shared" si="7"/>
        <v>0</v>
      </c>
      <c r="AF29" s="121">
        <f t="shared" si="8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508</v>
      </c>
      <c r="AM29" s="121">
        <f t="shared" si="9"/>
        <v>722794</v>
      </c>
      <c r="AN29" s="121">
        <f t="shared" si="10"/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 t="shared" si="11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2"/>
        <v>722794</v>
      </c>
      <c r="AY29" s="121">
        <v>0</v>
      </c>
      <c r="AZ29" s="121">
        <v>594822</v>
      </c>
      <c r="BA29" s="121">
        <v>127339</v>
      </c>
      <c r="BB29" s="121">
        <v>633</v>
      </c>
      <c r="BC29" s="122" t="s">
        <v>508</v>
      </c>
      <c r="BD29" s="121">
        <v>0</v>
      </c>
      <c r="BE29" s="121">
        <v>2787475</v>
      </c>
      <c r="BF29" s="121">
        <f t="shared" si="13"/>
        <v>3510269</v>
      </c>
      <c r="BG29" s="121">
        <f t="shared" si="14"/>
        <v>0</v>
      </c>
      <c r="BH29" s="121">
        <f t="shared" si="15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508</v>
      </c>
      <c r="BO29" s="121">
        <f t="shared" si="16"/>
        <v>0</v>
      </c>
      <c r="BP29" s="121">
        <f t="shared" si="17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18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19"/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508</v>
      </c>
      <c r="CF29" s="121">
        <v>0</v>
      </c>
      <c r="CG29" s="121">
        <v>0</v>
      </c>
      <c r="CH29" s="121">
        <f t="shared" si="20"/>
        <v>0</v>
      </c>
      <c r="CI29" s="121">
        <f t="shared" si="35"/>
        <v>0</v>
      </c>
      <c r="CJ29" s="121">
        <f t="shared" si="36"/>
        <v>0</v>
      </c>
      <c r="CK29" s="121">
        <f t="shared" si="37"/>
        <v>0</v>
      </c>
      <c r="CL29" s="121">
        <f t="shared" si="38"/>
        <v>0</v>
      </c>
      <c r="CM29" s="121">
        <f t="shared" si="39"/>
        <v>0</v>
      </c>
      <c r="CN29" s="121">
        <f t="shared" si="40"/>
        <v>0</v>
      </c>
      <c r="CO29" s="121">
        <f t="shared" si="41"/>
        <v>0</v>
      </c>
      <c r="CP29" s="122" t="s">
        <v>508</v>
      </c>
      <c r="CQ29" s="121">
        <f t="shared" si="42"/>
        <v>722794</v>
      </c>
      <c r="CR29" s="121">
        <f t="shared" si="43"/>
        <v>0</v>
      </c>
      <c r="CS29" s="121">
        <f t="shared" si="44"/>
        <v>0</v>
      </c>
      <c r="CT29" s="121">
        <f t="shared" si="45"/>
        <v>0</v>
      </c>
      <c r="CU29" s="121">
        <f t="shared" si="46"/>
        <v>0</v>
      </c>
      <c r="CV29" s="121">
        <f t="shared" si="47"/>
        <v>0</v>
      </c>
      <c r="CW29" s="121">
        <f t="shared" si="48"/>
        <v>0</v>
      </c>
      <c r="CX29" s="121">
        <f t="shared" si="49"/>
        <v>0</v>
      </c>
      <c r="CY29" s="121">
        <f t="shared" si="50"/>
        <v>0</v>
      </c>
      <c r="CZ29" s="121">
        <f t="shared" si="51"/>
        <v>0</v>
      </c>
      <c r="DA29" s="121">
        <f t="shared" si="52"/>
        <v>0</v>
      </c>
      <c r="DB29" s="121">
        <f t="shared" si="53"/>
        <v>722794</v>
      </c>
      <c r="DC29" s="121">
        <f t="shared" si="54"/>
        <v>0</v>
      </c>
      <c r="DD29" s="121">
        <f t="shared" si="55"/>
        <v>594822</v>
      </c>
      <c r="DE29" s="121">
        <f t="shared" si="56"/>
        <v>127339</v>
      </c>
      <c r="DF29" s="121">
        <f t="shared" si="57"/>
        <v>633</v>
      </c>
      <c r="DG29" s="122" t="s">
        <v>508</v>
      </c>
      <c r="DH29" s="121">
        <f t="shared" si="23"/>
        <v>0</v>
      </c>
      <c r="DI29" s="121">
        <f t="shared" si="24"/>
        <v>2787475</v>
      </c>
      <c r="DJ29" s="121">
        <f t="shared" si="25"/>
        <v>3510269</v>
      </c>
    </row>
    <row r="30" spans="1:114" s="136" customFormat="1" ht="13.5" customHeight="1" x14ac:dyDescent="0.15">
      <c r="A30" s="119" t="s">
        <v>45</v>
      </c>
      <c r="B30" s="120" t="s">
        <v>479</v>
      </c>
      <c r="C30" s="119" t="s">
        <v>480</v>
      </c>
      <c r="D30" s="121">
        <f t="shared" si="0"/>
        <v>7435</v>
      </c>
      <c r="E30" s="121">
        <f t="shared" si="1"/>
        <v>2916</v>
      </c>
      <c r="F30" s="121">
        <v>0</v>
      </c>
      <c r="G30" s="121">
        <v>0</v>
      </c>
      <c r="H30" s="121">
        <v>0</v>
      </c>
      <c r="I30" s="121">
        <v>2916</v>
      </c>
      <c r="J30" s="121">
        <v>291030</v>
      </c>
      <c r="K30" s="121">
        <v>0</v>
      </c>
      <c r="L30" s="121">
        <v>4519</v>
      </c>
      <c r="M30" s="121">
        <f t="shared" si="3"/>
        <v>3549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228556</v>
      </c>
      <c r="T30" s="121">
        <v>0</v>
      </c>
      <c r="U30" s="121">
        <v>3549</v>
      </c>
      <c r="V30" s="121">
        <f t="shared" si="26"/>
        <v>10984</v>
      </c>
      <c r="W30" s="121">
        <f t="shared" si="27"/>
        <v>2916</v>
      </c>
      <c r="X30" s="121">
        <f t="shared" si="28"/>
        <v>0</v>
      </c>
      <c r="Y30" s="121">
        <f t="shared" si="29"/>
        <v>0</v>
      </c>
      <c r="Z30" s="121">
        <f t="shared" si="30"/>
        <v>0</v>
      </c>
      <c r="AA30" s="121">
        <f t="shared" si="31"/>
        <v>2916</v>
      </c>
      <c r="AB30" s="121">
        <f t="shared" si="32"/>
        <v>519586</v>
      </c>
      <c r="AC30" s="121">
        <f t="shared" si="33"/>
        <v>0</v>
      </c>
      <c r="AD30" s="121">
        <f t="shared" si="34"/>
        <v>8068</v>
      </c>
      <c r="AE30" s="121">
        <f t="shared" si="7"/>
        <v>0</v>
      </c>
      <c r="AF30" s="121">
        <f t="shared" si="8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508</v>
      </c>
      <c r="AM30" s="121">
        <f t="shared" si="9"/>
        <v>170406</v>
      </c>
      <c r="AN30" s="121">
        <f t="shared" si="10"/>
        <v>25700</v>
      </c>
      <c r="AO30" s="121">
        <v>2980</v>
      </c>
      <c r="AP30" s="121">
        <v>0</v>
      </c>
      <c r="AQ30" s="121">
        <v>22720</v>
      </c>
      <c r="AR30" s="121">
        <v>0</v>
      </c>
      <c r="AS30" s="121">
        <f t="shared" si="11"/>
        <v>72496</v>
      </c>
      <c r="AT30" s="121">
        <v>0</v>
      </c>
      <c r="AU30" s="121">
        <v>72496</v>
      </c>
      <c r="AV30" s="121">
        <v>0</v>
      </c>
      <c r="AW30" s="121">
        <v>0</v>
      </c>
      <c r="AX30" s="121">
        <f t="shared" si="12"/>
        <v>72210</v>
      </c>
      <c r="AY30" s="121">
        <v>105</v>
      </c>
      <c r="AZ30" s="121">
        <v>23551</v>
      </c>
      <c r="BA30" s="121">
        <v>42012</v>
      </c>
      <c r="BB30" s="121">
        <v>6542</v>
      </c>
      <c r="BC30" s="122" t="s">
        <v>508</v>
      </c>
      <c r="BD30" s="121">
        <v>0</v>
      </c>
      <c r="BE30" s="121">
        <v>128059</v>
      </c>
      <c r="BF30" s="121">
        <f t="shared" si="13"/>
        <v>298465</v>
      </c>
      <c r="BG30" s="121">
        <f t="shared" si="14"/>
        <v>0</v>
      </c>
      <c r="BH30" s="121">
        <f t="shared" si="15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508</v>
      </c>
      <c r="BO30" s="121">
        <f t="shared" si="16"/>
        <v>147151</v>
      </c>
      <c r="BP30" s="121">
        <f t="shared" si="17"/>
        <v>21035</v>
      </c>
      <c r="BQ30" s="121">
        <v>6262</v>
      </c>
      <c r="BR30" s="121">
        <v>0</v>
      </c>
      <c r="BS30" s="121">
        <v>14773</v>
      </c>
      <c r="BT30" s="121">
        <v>0</v>
      </c>
      <c r="BU30" s="121">
        <f t="shared" si="18"/>
        <v>114980</v>
      </c>
      <c r="BV30" s="121">
        <v>0</v>
      </c>
      <c r="BW30" s="121">
        <v>114980</v>
      </c>
      <c r="BX30" s="121">
        <v>0</v>
      </c>
      <c r="BY30" s="121">
        <v>0</v>
      </c>
      <c r="BZ30" s="121">
        <f t="shared" si="19"/>
        <v>11136</v>
      </c>
      <c r="CA30" s="121">
        <v>0</v>
      </c>
      <c r="CB30" s="121">
        <v>2988</v>
      </c>
      <c r="CC30" s="121">
        <v>0</v>
      </c>
      <c r="CD30" s="121">
        <v>8148</v>
      </c>
      <c r="CE30" s="122" t="s">
        <v>508</v>
      </c>
      <c r="CF30" s="121">
        <v>0</v>
      </c>
      <c r="CG30" s="121">
        <v>84954</v>
      </c>
      <c r="CH30" s="121">
        <f t="shared" si="20"/>
        <v>232105</v>
      </c>
      <c r="CI30" s="121">
        <f t="shared" si="35"/>
        <v>0</v>
      </c>
      <c r="CJ30" s="121">
        <f t="shared" si="36"/>
        <v>0</v>
      </c>
      <c r="CK30" s="121">
        <f t="shared" si="37"/>
        <v>0</v>
      </c>
      <c r="CL30" s="121">
        <f t="shared" si="38"/>
        <v>0</v>
      </c>
      <c r="CM30" s="121">
        <f t="shared" si="39"/>
        <v>0</v>
      </c>
      <c r="CN30" s="121">
        <f t="shared" si="40"/>
        <v>0</v>
      </c>
      <c r="CO30" s="121">
        <f t="shared" si="41"/>
        <v>0</v>
      </c>
      <c r="CP30" s="122" t="s">
        <v>508</v>
      </c>
      <c r="CQ30" s="121">
        <f t="shared" si="42"/>
        <v>317557</v>
      </c>
      <c r="CR30" s="121">
        <f t="shared" si="43"/>
        <v>46735</v>
      </c>
      <c r="CS30" s="121">
        <f t="shared" si="44"/>
        <v>9242</v>
      </c>
      <c r="CT30" s="121">
        <f t="shared" si="45"/>
        <v>0</v>
      </c>
      <c r="CU30" s="121">
        <f t="shared" si="46"/>
        <v>37493</v>
      </c>
      <c r="CV30" s="121">
        <f t="shared" si="47"/>
        <v>0</v>
      </c>
      <c r="CW30" s="121">
        <f t="shared" si="48"/>
        <v>187476</v>
      </c>
      <c r="CX30" s="121">
        <f t="shared" si="49"/>
        <v>0</v>
      </c>
      <c r="CY30" s="121">
        <f t="shared" si="50"/>
        <v>187476</v>
      </c>
      <c r="CZ30" s="121">
        <f t="shared" si="51"/>
        <v>0</v>
      </c>
      <c r="DA30" s="121">
        <f t="shared" si="52"/>
        <v>0</v>
      </c>
      <c r="DB30" s="121">
        <f t="shared" si="53"/>
        <v>83346</v>
      </c>
      <c r="DC30" s="121">
        <f t="shared" si="54"/>
        <v>105</v>
      </c>
      <c r="DD30" s="121">
        <f t="shared" si="55"/>
        <v>26539</v>
      </c>
      <c r="DE30" s="121">
        <f t="shared" si="56"/>
        <v>42012</v>
      </c>
      <c r="DF30" s="121">
        <f t="shared" si="57"/>
        <v>14690</v>
      </c>
      <c r="DG30" s="122" t="s">
        <v>508</v>
      </c>
      <c r="DH30" s="121">
        <f t="shared" si="23"/>
        <v>0</v>
      </c>
      <c r="DI30" s="121">
        <f t="shared" si="24"/>
        <v>213013</v>
      </c>
      <c r="DJ30" s="121">
        <f t="shared" si="25"/>
        <v>530570</v>
      </c>
    </row>
    <row r="31" spans="1:114" s="136" customFormat="1" ht="13.5" customHeight="1" x14ac:dyDescent="0.15">
      <c r="A31" s="119" t="s">
        <v>45</v>
      </c>
      <c r="B31" s="120" t="s">
        <v>349</v>
      </c>
      <c r="C31" s="119" t="s">
        <v>350</v>
      </c>
      <c r="D31" s="121">
        <f t="shared" si="0"/>
        <v>164803</v>
      </c>
      <c r="E31" s="121">
        <f t="shared" si="1"/>
        <v>11914</v>
      </c>
      <c r="F31" s="121">
        <v>0</v>
      </c>
      <c r="G31" s="121">
        <v>0</v>
      </c>
      <c r="H31" s="121">
        <v>0</v>
      </c>
      <c r="I31" s="121">
        <v>11914</v>
      </c>
      <c r="J31" s="121">
        <v>1881182</v>
      </c>
      <c r="K31" s="121">
        <v>0</v>
      </c>
      <c r="L31" s="121">
        <v>152889</v>
      </c>
      <c r="M31" s="121">
        <f t="shared" si="3"/>
        <v>38241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706442</v>
      </c>
      <c r="T31" s="121">
        <v>0</v>
      </c>
      <c r="U31" s="121">
        <v>38241</v>
      </c>
      <c r="V31" s="121">
        <f t="shared" si="26"/>
        <v>203044</v>
      </c>
      <c r="W31" s="121">
        <f t="shared" si="27"/>
        <v>11914</v>
      </c>
      <c r="X31" s="121">
        <f t="shared" si="28"/>
        <v>0</v>
      </c>
      <c r="Y31" s="121">
        <f t="shared" si="29"/>
        <v>0</v>
      </c>
      <c r="Z31" s="121">
        <f t="shared" si="30"/>
        <v>0</v>
      </c>
      <c r="AA31" s="121">
        <f t="shared" si="31"/>
        <v>11914</v>
      </c>
      <c r="AB31" s="121">
        <f t="shared" si="32"/>
        <v>2587624</v>
      </c>
      <c r="AC31" s="121">
        <f t="shared" si="33"/>
        <v>0</v>
      </c>
      <c r="AD31" s="121">
        <f t="shared" si="34"/>
        <v>191130</v>
      </c>
      <c r="AE31" s="121">
        <f t="shared" si="7"/>
        <v>0</v>
      </c>
      <c r="AF31" s="121">
        <f t="shared" si="8"/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508</v>
      </c>
      <c r="AM31" s="121">
        <f t="shared" si="9"/>
        <v>2045985</v>
      </c>
      <c r="AN31" s="121">
        <f t="shared" si="10"/>
        <v>49336</v>
      </c>
      <c r="AO31" s="121">
        <v>37951</v>
      </c>
      <c r="AP31" s="121">
        <v>0</v>
      </c>
      <c r="AQ31" s="121">
        <v>11385</v>
      </c>
      <c r="AR31" s="121">
        <v>0</v>
      </c>
      <c r="AS31" s="121">
        <f t="shared" si="11"/>
        <v>1043021</v>
      </c>
      <c r="AT31" s="121">
        <v>0</v>
      </c>
      <c r="AU31" s="121">
        <v>1043021</v>
      </c>
      <c r="AV31" s="121">
        <v>0</v>
      </c>
      <c r="AW31" s="121">
        <v>0</v>
      </c>
      <c r="AX31" s="121">
        <f t="shared" si="12"/>
        <v>953628</v>
      </c>
      <c r="AY31" s="121">
        <v>0</v>
      </c>
      <c r="AZ31" s="121">
        <v>765290</v>
      </c>
      <c r="BA31" s="121">
        <v>188338</v>
      </c>
      <c r="BB31" s="121">
        <v>0</v>
      </c>
      <c r="BC31" s="122" t="s">
        <v>508</v>
      </c>
      <c r="BD31" s="121">
        <v>0</v>
      </c>
      <c r="BE31" s="121">
        <v>0</v>
      </c>
      <c r="BF31" s="121">
        <f t="shared" si="13"/>
        <v>2045985</v>
      </c>
      <c r="BG31" s="121">
        <f t="shared" si="14"/>
        <v>0</v>
      </c>
      <c r="BH31" s="121">
        <f t="shared" si="15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508</v>
      </c>
      <c r="BO31" s="121">
        <f t="shared" si="16"/>
        <v>744683</v>
      </c>
      <c r="BP31" s="121">
        <f t="shared" si="17"/>
        <v>45902</v>
      </c>
      <c r="BQ31" s="121">
        <v>22951</v>
      </c>
      <c r="BR31" s="121">
        <v>0</v>
      </c>
      <c r="BS31" s="121">
        <v>22951</v>
      </c>
      <c r="BT31" s="121">
        <v>0</v>
      </c>
      <c r="BU31" s="121">
        <f t="shared" si="18"/>
        <v>541265</v>
      </c>
      <c r="BV31" s="121">
        <v>0</v>
      </c>
      <c r="BW31" s="121">
        <v>541265</v>
      </c>
      <c r="BX31" s="121">
        <v>0</v>
      </c>
      <c r="BY31" s="121">
        <v>0</v>
      </c>
      <c r="BZ31" s="121">
        <f t="shared" si="19"/>
        <v>157516</v>
      </c>
      <c r="CA31" s="121">
        <v>0</v>
      </c>
      <c r="CB31" s="121">
        <v>157516</v>
      </c>
      <c r="CC31" s="121">
        <v>0</v>
      </c>
      <c r="CD31" s="121">
        <v>0</v>
      </c>
      <c r="CE31" s="122" t="s">
        <v>508</v>
      </c>
      <c r="CF31" s="121">
        <v>0</v>
      </c>
      <c r="CG31" s="121">
        <v>0</v>
      </c>
      <c r="CH31" s="121">
        <f t="shared" si="20"/>
        <v>744683</v>
      </c>
      <c r="CI31" s="121">
        <f t="shared" si="35"/>
        <v>0</v>
      </c>
      <c r="CJ31" s="121">
        <f t="shared" si="36"/>
        <v>0</v>
      </c>
      <c r="CK31" s="121">
        <f t="shared" si="37"/>
        <v>0</v>
      </c>
      <c r="CL31" s="121">
        <f t="shared" si="38"/>
        <v>0</v>
      </c>
      <c r="CM31" s="121">
        <f t="shared" si="39"/>
        <v>0</v>
      </c>
      <c r="CN31" s="121">
        <f t="shared" si="40"/>
        <v>0</v>
      </c>
      <c r="CO31" s="121">
        <f t="shared" si="41"/>
        <v>0</v>
      </c>
      <c r="CP31" s="122" t="s">
        <v>508</v>
      </c>
      <c r="CQ31" s="121">
        <f t="shared" si="42"/>
        <v>2790668</v>
      </c>
      <c r="CR31" s="121">
        <f t="shared" si="43"/>
        <v>95238</v>
      </c>
      <c r="CS31" s="121">
        <f t="shared" si="44"/>
        <v>60902</v>
      </c>
      <c r="CT31" s="121">
        <f t="shared" si="45"/>
        <v>0</v>
      </c>
      <c r="CU31" s="121">
        <f t="shared" si="46"/>
        <v>34336</v>
      </c>
      <c r="CV31" s="121">
        <f t="shared" si="47"/>
        <v>0</v>
      </c>
      <c r="CW31" s="121">
        <f t="shared" si="48"/>
        <v>1584286</v>
      </c>
      <c r="CX31" s="121">
        <f t="shared" si="49"/>
        <v>0</v>
      </c>
      <c r="CY31" s="121">
        <f t="shared" si="50"/>
        <v>1584286</v>
      </c>
      <c r="CZ31" s="121">
        <f t="shared" si="51"/>
        <v>0</v>
      </c>
      <c r="DA31" s="121">
        <f t="shared" si="52"/>
        <v>0</v>
      </c>
      <c r="DB31" s="121">
        <f t="shared" si="53"/>
        <v>1111144</v>
      </c>
      <c r="DC31" s="121">
        <f t="shared" si="54"/>
        <v>0</v>
      </c>
      <c r="DD31" s="121">
        <f t="shared" si="55"/>
        <v>922806</v>
      </c>
      <c r="DE31" s="121">
        <f t="shared" si="56"/>
        <v>188338</v>
      </c>
      <c r="DF31" s="121">
        <f t="shared" si="57"/>
        <v>0</v>
      </c>
      <c r="DG31" s="122" t="s">
        <v>508</v>
      </c>
      <c r="DH31" s="121">
        <f t="shared" si="23"/>
        <v>0</v>
      </c>
      <c r="DI31" s="121">
        <f t="shared" si="24"/>
        <v>0</v>
      </c>
      <c r="DJ31" s="121">
        <f t="shared" si="25"/>
        <v>2790668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xmlns:xlrd2="http://schemas.microsoft.com/office/spreadsheetml/2017/richdata2" ref="A8:XFD31">
    <sortCondition ref="A8:A31"/>
    <sortCondition ref="B8:B31"/>
    <sortCondition ref="C8:C3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7" t="s">
        <v>53</v>
      </c>
      <c r="B2" s="162" t="s">
        <v>54</v>
      </c>
      <c r="C2" s="169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7"/>
      <c r="AF2" s="157"/>
    </row>
    <row r="3" spans="1:32" s="62" customFormat="1" ht="13.5" customHeight="1" x14ac:dyDescent="0.15">
      <c r="A3" s="168"/>
      <c r="B3" s="163"/>
      <c r="C3" s="168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7"/>
      <c r="AF3" s="157"/>
    </row>
    <row r="4" spans="1:32" s="62" customFormat="1" ht="18.75" customHeight="1" x14ac:dyDescent="0.15">
      <c r="A4" s="168"/>
      <c r="B4" s="163"/>
      <c r="C4" s="168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7"/>
      <c r="AF4" s="157"/>
    </row>
    <row r="5" spans="1:32" s="62" customFormat="1" ht="22.5" customHeight="1" x14ac:dyDescent="0.15">
      <c r="A5" s="168"/>
      <c r="B5" s="163"/>
      <c r="C5" s="168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7"/>
      <c r="AF5" s="157"/>
    </row>
    <row r="6" spans="1:32" s="86" customFormat="1" ht="13.5" customHeight="1" x14ac:dyDescent="0.15">
      <c r="A6" s="168"/>
      <c r="B6" s="163"/>
      <c r="C6" s="168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8"/>
      <c r="AF6" s="15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 t="shared" ref="D7:D38" si="0">SUM(E7,+L7)</f>
        <v>80932946</v>
      </c>
      <c r="E7" s="140">
        <f t="shared" ref="E7:E38" si="1">+SUM(F7:I7,K7)</f>
        <v>30594231</v>
      </c>
      <c r="F7" s="140">
        <f t="shared" ref="F7:L7" si="2">SUM(F$8:F$257)</f>
        <v>1650292</v>
      </c>
      <c r="G7" s="140">
        <f t="shared" si="2"/>
        <v>17849</v>
      </c>
      <c r="H7" s="140">
        <f t="shared" si="2"/>
        <v>3799345</v>
      </c>
      <c r="I7" s="140">
        <f t="shared" si="2"/>
        <v>17172516</v>
      </c>
      <c r="J7" s="140">
        <f t="shared" si="2"/>
        <v>15417967</v>
      </c>
      <c r="K7" s="140">
        <f t="shared" si="2"/>
        <v>7954229</v>
      </c>
      <c r="L7" s="140">
        <f t="shared" si="2"/>
        <v>50338715</v>
      </c>
      <c r="M7" s="140">
        <f t="shared" ref="M7:M38" si="3">SUM(N7,+U7)</f>
        <v>14559773</v>
      </c>
      <c r="N7" s="140">
        <f t="shared" ref="N7:N38" si="4">+SUM(O7:R7,T7)</f>
        <v>7020235</v>
      </c>
      <c r="O7" s="140">
        <f t="shared" ref="O7:U7" si="5">SUM(O$8:O$257)</f>
        <v>1502564</v>
      </c>
      <c r="P7" s="140">
        <f t="shared" si="5"/>
        <v>17078</v>
      </c>
      <c r="Q7" s="140">
        <f t="shared" si="5"/>
        <v>3698200</v>
      </c>
      <c r="R7" s="140">
        <f t="shared" si="5"/>
        <v>1708635</v>
      </c>
      <c r="S7" s="140">
        <f t="shared" si="5"/>
        <v>2799627</v>
      </c>
      <c r="T7" s="140">
        <f t="shared" si="5"/>
        <v>93758</v>
      </c>
      <c r="U7" s="140">
        <f t="shared" si="5"/>
        <v>7539538</v>
      </c>
      <c r="V7" s="140">
        <f t="shared" ref="V7:AB7" si="6">+SUM(D7,M7)</f>
        <v>95492719</v>
      </c>
      <c r="W7" s="140">
        <f t="shared" si="6"/>
        <v>37614466</v>
      </c>
      <c r="X7" s="140">
        <f t="shared" si="6"/>
        <v>3152856</v>
      </c>
      <c r="Y7" s="140">
        <f t="shared" si="6"/>
        <v>34927</v>
      </c>
      <c r="Z7" s="140">
        <f t="shared" si="6"/>
        <v>7497545</v>
      </c>
      <c r="AA7" s="140">
        <f t="shared" si="6"/>
        <v>18881151</v>
      </c>
      <c r="AB7" s="140">
        <f t="shared" si="6"/>
        <v>18217594</v>
      </c>
      <c r="AC7" s="140">
        <f t="shared" ref="AC7:AC38" si="7">+SUM(K7,T7)</f>
        <v>8047987</v>
      </c>
      <c r="AD7" s="140">
        <f t="shared" ref="AD7:AD38" si="8">+SUM(L7,U7)</f>
        <v>57878253</v>
      </c>
      <c r="AE7" s="159"/>
      <c r="AF7" s="15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 t="shared" si="0"/>
        <v>10487360</v>
      </c>
      <c r="E8" s="121">
        <f t="shared" si="1"/>
        <v>8206685</v>
      </c>
      <c r="F8" s="121">
        <v>148870</v>
      </c>
      <c r="G8" s="121">
        <v>7596</v>
      </c>
      <c r="H8" s="121">
        <v>726000</v>
      </c>
      <c r="I8" s="121">
        <v>3579576</v>
      </c>
      <c r="J8" s="121"/>
      <c r="K8" s="121">
        <v>3744643</v>
      </c>
      <c r="L8" s="121">
        <v>2280675</v>
      </c>
      <c r="M8" s="121">
        <f t="shared" si="3"/>
        <v>622304</v>
      </c>
      <c r="N8" s="121">
        <f t="shared" si="4"/>
        <v>63913</v>
      </c>
      <c r="O8" s="121">
        <v>1180</v>
      </c>
      <c r="P8" s="121">
        <v>0</v>
      </c>
      <c r="Q8" s="121">
        <v>0</v>
      </c>
      <c r="R8" s="121">
        <v>56940</v>
      </c>
      <c r="S8" s="121"/>
      <c r="T8" s="121">
        <v>5793</v>
      </c>
      <c r="U8" s="121">
        <v>558391</v>
      </c>
      <c r="V8" s="121">
        <f t="shared" ref="V8:V39" si="9">+SUM(D8,M8)</f>
        <v>11109664</v>
      </c>
      <c r="W8" s="121">
        <f t="shared" ref="W8:W39" si="10">+SUM(E8,N8)</f>
        <v>8270598</v>
      </c>
      <c r="X8" s="121">
        <f t="shared" ref="X8:X39" si="11">+SUM(F8,O8)</f>
        <v>150050</v>
      </c>
      <c r="Y8" s="121">
        <f t="shared" ref="Y8:Y39" si="12">+SUM(G8,P8)</f>
        <v>7596</v>
      </c>
      <c r="Z8" s="121">
        <f t="shared" ref="Z8:Z39" si="13">+SUM(H8,Q8)</f>
        <v>726000</v>
      </c>
      <c r="AA8" s="121">
        <f t="shared" ref="AA8:AA39" si="14">+SUM(I8,R8)</f>
        <v>3636516</v>
      </c>
      <c r="AB8" s="121">
        <f t="shared" ref="AB8:AB39" si="15">+SUM(J8,S8)</f>
        <v>0</v>
      </c>
      <c r="AC8" s="121">
        <f t="shared" si="7"/>
        <v>3750436</v>
      </c>
      <c r="AD8" s="121">
        <f t="shared" si="8"/>
        <v>2839066</v>
      </c>
      <c r="AE8" s="160" t="s">
        <v>326</v>
      </c>
      <c r="AF8" s="15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 t="shared" si="0"/>
        <v>25887628</v>
      </c>
      <c r="E9" s="121">
        <f t="shared" si="1"/>
        <v>11628518</v>
      </c>
      <c r="F9" s="121">
        <v>1213568</v>
      </c>
      <c r="G9" s="121">
        <v>3000</v>
      </c>
      <c r="H9" s="121">
        <v>2094000</v>
      </c>
      <c r="I9" s="121">
        <v>6354963</v>
      </c>
      <c r="J9" s="121"/>
      <c r="K9" s="121">
        <v>1962987</v>
      </c>
      <c r="L9" s="121">
        <v>14259110</v>
      </c>
      <c r="M9" s="121">
        <f t="shared" si="3"/>
        <v>493928</v>
      </c>
      <c r="N9" s="121">
        <f t="shared" si="4"/>
        <v>83480</v>
      </c>
      <c r="O9" s="121">
        <v>0</v>
      </c>
      <c r="P9" s="121">
        <v>0</v>
      </c>
      <c r="Q9" s="121">
        <v>0</v>
      </c>
      <c r="R9" s="121">
        <v>53441</v>
      </c>
      <c r="S9" s="121"/>
      <c r="T9" s="121">
        <v>30039</v>
      </c>
      <c r="U9" s="121">
        <v>410448</v>
      </c>
      <c r="V9" s="121">
        <f t="shared" si="9"/>
        <v>26381556</v>
      </c>
      <c r="W9" s="121">
        <f t="shared" si="10"/>
        <v>11711998</v>
      </c>
      <c r="X9" s="121">
        <f t="shared" si="11"/>
        <v>1213568</v>
      </c>
      <c r="Y9" s="121">
        <f t="shared" si="12"/>
        <v>3000</v>
      </c>
      <c r="Z9" s="121">
        <f t="shared" si="13"/>
        <v>2094000</v>
      </c>
      <c r="AA9" s="121">
        <f t="shared" si="14"/>
        <v>6408404</v>
      </c>
      <c r="AB9" s="121">
        <f t="shared" si="15"/>
        <v>0</v>
      </c>
      <c r="AC9" s="121">
        <f t="shared" si="7"/>
        <v>1993026</v>
      </c>
      <c r="AD9" s="121">
        <f t="shared" si="8"/>
        <v>14669558</v>
      </c>
      <c r="AE9" s="160" t="s">
        <v>326</v>
      </c>
      <c r="AF9" s="159"/>
    </row>
    <row r="10" spans="1:32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 t="shared" si="0"/>
        <v>1959149</v>
      </c>
      <c r="E10" s="121">
        <f t="shared" si="1"/>
        <v>472036</v>
      </c>
      <c r="F10" s="121">
        <v>0</v>
      </c>
      <c r="G10" s="121">
        <v>0</v>
      </c>
      <c r="H10" s="121">
        <v>32000</v>
      </c>
      <c r="I10" s="121">
        <v>333892</v>
      </c>
      <c r="J10" s="121"/>
      <c r="K10" s="121">
        <v>106144</v>
      </c>
      <c r="L10" s="121">
        <v>1487113</v>
      </c>
      <c r="M10" s="121">
        <f t="shared" si="3"/>
        <v>1057117</v>
      </c>
      <c r="N10" s="121">
        <f t="shared" si="4"/>
        <v>560806</v>
      </c>
      <c r="O10" s="121">
        <v>0</v>
      </c>
      <c r="P10" s="121">
        <v>0</v>
      </c>
      <c r="Q10" s="121">
        <v>9200</v>
      </c>
      <c r="R10" s="121">
        <v>550513</v>
      </c>
      <c r="S10" s="121"/>
      <c r="T10" s="121">
        <v>1093</v>
      </c>
      <c r="U10" s="121">
        <v>496311</v>
      </c>
      <c r="V10" s="121">
        <f t="shared" si="9"/>
        <v>3016266</v>
      </c>
      <c r="W10" s="121">
        <f t="shared" si="10"/>
        <v>1032842</v>
      </c>
      <c r="X10" s="121">
        <f t="shared" si="11"/>
        <v>0</v>
      </c>
      <c r="Y10" s="121">
        <f t="shared" si="12"/>
        <v>0</v>
      </c>
      <c r="Z10" s="121">
        <f t="shared" si="13"/>
        <v>41200</v>
      </c>
      <c r="AA10" s="121">
        <f t="shared" si="14"/>
        <v>884405</v>
      </c>
      <c r="AB10" s="121">
        <f t="shared" si="15"/>
        <v>0</v>
      </c>
      <c r="AC10" s="121">
        <f t="shared" si="7"/>
        <v>107237</v>
      </c>
      <c r="AD10" s="121">
        <f t="shared" si="8"/>
        <v>1983424</v>
      </c>
      <c r="AE10" s="160" t="s">
        <v>326</v>
      </c>
      <c r="AF10" s="159"/>
    </row>
    <row r="11" spans="1:32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 t="shared" si="0"/>
        <v>3701597</v>
      </c>
      <c r="E11" s="121">
        <f t="shared" si="1"/>
        <v>181404</v>
      </c>
      <c r="F11" s="121">
        <v>1542</v>
      </c>
      <c r="G11" s="121">
        <v>7253</v>
      </c>
      <c r="H11" s="121">
        <v>120700</v>
      </c>
      <c r="I11" s="121">
        <v>51909</v>
      </c>
      <c r="J11" s="121"/>
      <c r="K11" s="121">
        <v>0</v>
      </c>
      <c r="L11" s="121">
        <v>3520193</v>
      </c>
      <c r="M11" s="121">
        <f t="shared" si="3"/>
        <v>370379</v>
      </c>
      <c r="N11" s="121">
        <f t="shared" si="4"/>
        <v>490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490</v>
      </c>
      <c r="U11" s="121">
        <v>369889</v>
      </c>
      <c r="V11" s="121">
        <f t="shared" si="9"/>
        <v>4071976</v>
      </c>
      <c r="W11" s="121">
        <f t="shared" si="10"/>
        <v>181894</v>
      </c>
      <c r="X11" s="121">
        <f t="shared" si="11"/>
        <v>1542</v>
      </c>
      <c r="Y11" s="121">
        <f t="shared" si="12"/>
        <v>7253</v>
      </c>
      <c r="Z11" s="121">
        <f t="shared" si="13"/>
        <v>120700</v>
      </c>
      <c r="AA11" s="121">
        <f t="shared" si="14"/>
        <v>51909</v>
      </c>
      <c r="AB11" s="121">
        <f t="shared" si="15"/>
        <v>0</v>
      </c>
      <c r="AC11" s="121">
        <f t="shared" si="7"/>
        <v>490</v>
      </c>
      <c r="AD11" s="121">
        <f t="shared" si="8"/>
        <v>3890082</v>
      </c>
      <c r="AE11" s="160" t="s">
        <v>326</v>
      </c>
      <c r="AF11" s="159"/>
    </row>
    <row r="12" spans="1:32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 t="shared" si="0"/>
        <v>817260</v>
      </c>
      <c r="E12" s="121">
        <f t="shared" si="1"/>
        <v>248350</v>
      </c>
      <c r="F12" s="121">
        <v>0</v>
      </c>
      <c r="G12" s="121">
        <v>0</v>
      </c>
      <c r="H12" s="121">
        <v>0</v>
      </c>
      <c r="I12" s="121">
        <v>248312</v>
      </c>
      <c r="J12" s="121"/>
      <c r="K12" s="121">
        <v>38</v>
      </c>
      <c r="L12" s="121">
        <v>568910</v>
      </c>
      <c r="M12" s="121">
        <f t="shared" si="3"/>
        <v>1557859</v>
      </c>
      <c r="N12" s="121">
        <f t="shared" si="4"/>
        <v>1346495</v>
      </c>
      <c r="O12" s="121">
        <v>332208</v>
      </c>
      <c r="P12" s="121">
        <v>0</v>
      </c>
      <c r="Q12" s="121">
        <v>630700</v>
      </c>
      <c r="R12" s="121">
        <v>383587</v>
      </c>
      <c r="S12" s="121"/>
      <c r="T12" s="121">
        <v>0</v>
      </c>
      <c r="U12" s="121">
        <v>211364</v>
      </c>
      <c r="V12" s="121">
        <f t="shared" si="9"/>
        <v>2375119</v>
      </c>
      <c r="W12" s="121">
        <f t="shared" si="10"/>
        <v>1594845</v>
      </c>
      <c r="X12" s="121">
        <f t="shared" si="11"/>
        <v>332208</v>
      </c>
      <c r="Y12" s="121">
        <f t="shared" si="12"/>
        <v>0</v>
      </c>
      <c r="Z12" s="121">
        <f t="shared" si="13"/>
        <v>630700</v>
      </c>
      <c r="AA12" s="121">
        <f t="shared" si="14"/>
        <v>631899</v>
      </c>
      <c r="AB12" s="121">
        <f t="shared" si="15"/>
        <v>0</v>
      </c>
      <c r="AC12" s="121">
        <f t="shared" si="7"/>
        <v>38</v>
      </c>
      <c r="AD12" s="121">
        <f t="shared" si="8"/>
        <v>780274</v>
      </c>
      <c r="AE12" s="160" t="s">
        <v>326</v>
      </c>
      <c r="AF12" s="159"/>
    </row>
    <row r="13" spans="1:32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 t="shared" si="0"/>
        <v>2410278</v>
      </c>
      <c r="E13" s="121">
        <f t="shared" si="1"/>
        <v>569947</v>
      </c>
      <c r="F13" s="121">
        <v>0</v>
      </c>
      <c r="G13" s="121">
        <v>0</v>
      </c>
      <c r="H13" s="121">
        <v>0</v>
      </c>
      <c r="I13" s="121">
        <v>569947</v>
      </c>
      <c r="J13" s="121"/>
      <c r="K13" s="121">
        <v>0</v>
      </c>
      <c r="L13" s="121">
        <v>1840331</v>
      </c>
      <c r="M13" s="121">
        <f t="shared" si="3"/>
        <v>512644</v>
      </c>
      <c r="N13" s="121">
        <f t="shared" si="4"/>
        <v>55667</v>
      </c>
      <c r="O13" s="121">
        <v>0</v>
      </c>
      <c r="P13" s="121">
        <v>0</v>
      </c>
      <c r="Q13" s="121">
        <v>0</v>
      </c>
      <c r="R13" s="121">
        <v>55667</v>
      </c>
      <c r="S13" s="121"/>
      <c r="T13" s="121">
        <v>0</v>
      </c>
      <c r="U13" s="121">
        <v>456977</v>
      </c>
      <c r="V13" s="121">
        <f t="shared" si="9"/>
        <v>2922922</v>
      </c>
      <c r="W13" s="121">
        <f t="shared" si="10"/>
        <v>625614</v>
      </c>
      <c r="X13" s="121">
        <f t="shared" si="11"/>
        <v>0</v>
      </c>
      <c r="Y13" s="121">
        <f t="shared" si="12"/>
        <v>0</v>
      </c>
      <c r="Z13" s="121">
        <f t="shared" si="13"/>
        <v>0</v>
      </c>
      <c r="AA13" s="121">
        <f t="shared" si="14"/>
        <v>625614</v>
      </c>
      <c r="AB13" s="121">
        <f t="shared" si="15"/>
        <v>0</v>
      </c>
      <c r="AC13" s="121">
        <f t="shared" si="7"/>
        <v>0</v>
      </c>
      <c r="AD13" s="121">
        <f t="shared" si="8"/>
        <v>2297308</v>
      </c>
      <c r="AE13" s="160" t="s">
        <v>326</v>
      </c>
      <c r="AF13" s="159"/>
    </row>
    <row r="14" spans="1:32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 t="shared" si="0"/>
        <v>568698</v>
      </c>
      <c r="E14" s="121">
        <f t="shared" si="1"/>
        <v>109808</v>
      </c>
      <c r="F14" s="121">
        <v>0</v>
      </c>
      <c r="G14" s="121">
        <v>0</v>
      </c>
      <c r="H14" s="121">
        <v>0</v>
      </c>
      <c r="I14" s="121">
        <v>105103</v>
      </c>
      <c r="J14" s="121"/>
      <c r="K14" s="121">
        <v>4705</v>
      </c>
      <c r="L14" s="121">
        <v>458890</v>
      </c>
      <c r="M14" s="121">
        <f t="shared" si="3"/>
        <v>152623</v>
      </c>
      <c r="N14" s="121">
        <f t="shared" si="4"/>
        <v>27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27</v>
      </c>
      <c r="U14" s="121">
        <v>152596</v>
      </c>
      <c r="V14" s="121">
        <f t="shared" si="9"/>
        <v>721321</v>
      </c>
      <c r="W14" s="121">
        <f t="shared" si="10"/>
        <v>109835</v>
      </c>
      <c r="X14" s="121">
        <f t="shared" si="11"/>
        <v>0</v>
      </c>
      <c r="Y14" s="121">
        <f t="shared" si="12"/>
        <v>0</v>
      </c>
      <c r="Z14" s="121">
        <f t="shared" si="13"/>
        <v>0</v>
      </c>
      <c r="AA14" s="121">
        <f t="shared" si="14"/>
        <v>105103</v>
      </c>
      <c r="AB14" s="121">
        <f t="shared" si="15"/>
        <v>0</v>
      </c>
      <c r="AC14" s="121">
        <f t="shared" si="7"/>
        <v>4732</v>
      </c>
      <c r="AD14" s="121">
        <f t="shared" si="8"/>
        <v>611486</v>
      </c>
      <c r="AE14" s="160" t="s">
        <v>326</v>
      </c>
      <c r="AF14" s="159"/>
    </row>
    <row r="15" spans="1:32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 t="shared" si="0"/>
        <v>765006</v>
      </c>
      <c r="E15" s="121">
        <f t="shared" si="1"/>
        <v>172420</v>
      </c>
      <c r="F15" s="121">
        <v>50994</v>
      </c>
      <c r="G15" s="121">
        <v>0</v>
      </c>
      <c r="H15" s="121">
        <v>0</v>
      </c>
      <c r="I15" s="121">
        <v>111580</v>
      </c>
      <c r="J15" s="121"/>
      <c r="K15" s="121">
        <v>9846</v>
      </c>
      <c r="L15" s="121">
        <v>592586</v>
      </c>
      <c r="M15" s="121">
        <f t="shared" si="3"/>
        <v>134007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134007</v>
      </c>
      <c r="V15" s="121">
        <f t="shared" si="9"/>
        <v>899013</v>
      </c>
      <c r="W15" s="121">
        <f t="shared" si="10"/>
        <v>172420</v>
      </c>
      <c r="X15" s="121">
        <f t="shared" si="11"/>
        <v>50994</v>
      </c>
      <c r="Y15" s="121">
        <f t="shared" si="12"/>
        <v>0</v>
      </c>
      <c r="Z15" s="121">
        <f t="shared" si="13"/>
        <v>0</v>
      </c>
      <c r="AA15" s="121">
        <f t="shared" si="14"/>
        <v>111580</v>
      </c>
      <c r="AB15" s="121">
        <f t="shared" si="15"/>
        <v>0</v>
      </c>
      <c r="AC15" s="121">
        <f t="shared" si="7"/>
        <v>9846</v>
      </c>
      <c r="AD15" s="121">
        <f t="shared" si="8"/>
        <v>726593</v>
      </c>
      <c r="AE15" s="160" t="s">
        <v>326</v>
      </c>
      <c r="AF15" s="159"/>
    </row>
    <row r="16" spans="1:32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 t="shared" si="0"/>
        <v>804491</v>
      </c>
      <c r="E16" s="121">
        <f t="shared" si="1"/>
        <v>93950</v>
      </c>
      <c r="F16" s="121">
        <v>0</v>
      </c>
      <c r="G16" s="121">
        <v>0</v>
      </c>
      <c r="H16" s="121">
        <v>0</v>
      </c>
      <c r="I16" s="121">
        <v>92433</v>
      </c>
      <c r="J16" s="121"/>
      <c r="K16" s="121">
        <v>1517</v>
      </c>
      <c r="L16" s="121">
        <v>710541</v>
      </c>
      <c r="M16" s="121">
        <f t="shared" si="3"/>
        <v>519864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519864</v>
      </c>
      <c r="V16" s="121">
        <f t="shared" si="9"/>
        <v>1324355</v>
      </c>
      <c r="W16" s="121">
        <f t="shared" si="10"/>
        <v>93950</v>
      </c>
      <c r="X16" s="121">
        <f t="shared" si="11"/>
        <v>0</v>
      </c>
      <c r="Y16" s="121">
        <f t="shared" si="12"/>
        <v>0</v>
      </c>
      <c r="Z16" s="121">
        <f t="shared" si="13"/>
        <v>0</v>
      </c>
      <c r="AA16" s="121">
        <f t="shared" si="14"/>
        <v>92433</v>
      </c>
      <c r="AB16" s="121">
        <f t="shared" si="15"/>
        <v>0</v>
      </c>
      <c r="AC16" s="121">
        <f t="shared" si="7"/>
        <v>1517</v>
      </c>
      <c r="AD16" s="121">
        <f t="shared" si="8"/>
        <v>1230405</v>
      </c>
      <c r="AE16" s="160" t="s">
        <v>326</v>
      </c>
      <c r="AF16" s="159"/>
    </row>
    <row r="17" spans="1:32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 t="shared" si="0"/>
        <v>506077</v>
      </c>
      <c r="E17" s="121">
        <f t="shared" si="1"/>
        <v>73301</v>
      </c>
      <c r="F17" s="121">
        <v>0</v>
      </c>
      <c r="G17" s="121">
        <v>0</v>
      </c>
      <c r="H17" s="121">
        <v>0</v>
      </c>
      <c r="I17" s="121">
        <v>71340</v>
      </c>
      <c r="J17" s="121"/>
      <c r="K17" s="121">
        <v>1961</v>
      </c>
      <c r="L17" s="121">
        <v>432776</v>
      </c>
      <c r="M17" s="121">
        <f t="shared" si="3"/>
        <v>185860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185860</v>
      </c>
      <c r="V17" s="121">
        <f t="shared" si="9"/>
        <v>691937</v>
      </c>
      <c r="W17" s="121">
        <f t="shared" si="10"/>
        <v>73301</v>
      </c>
      <c r="X17" s="121">
        <f t="shared" si="11"/>
        <v>0</v>
      </c>
      <c r="Y17" s="121">
        <f t="shared" si="12"/>
        <v>0</v>
      </c>
      <c r="Z17" s="121">
        <f t="shared" si="13"/>
        <v>0</v>
      </c>
      <c r="AA17" s="121">
        <f t="shared" si="14"/>
        <v>71340</v>
      </c>
      <c r="AB17" s="121">
        <f t="shared" si="15"/>
        <v>0</v>
      </c>
      <c r="AC17" s="121">
        <f t="shared" si="7"/>
        <v>1961</v>
      </c>
      <c r="AD17" s="121">
        <f t="shared" si="8"/>
        <v>618636</v>
      </c>
      <c r="AE17" s="160" t="s">
        <v>326</v>
      </c>
      <c r="AF17" s="159"/>
    </row>
    <row r="18" spans="1:32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 t="shared" si="0"/>
        <v>634160</v>
      </c>
      <c r="E18" s="121">
        <f t="shared" si="1"/>
        <v>140586</v>
      </c>
      <c r="F18" s="121">
        <v>0</v>
      </c>
      <c r="G18" s="121">
        <v>0</v>
      </c>
      <c r="H18" s="121">
        <v>0</v>
      </c>
      <c r="I18" s="121">
        <v>93003</v>
      </c>
      <c r="J18" s="121"/>
      <c r="K18" s="121">
        <v>47583</v>
      </c>
      <c r="L18" s="121">
        <v>493574</v>
      </c>
      <c r="M18" s="121">
        <f t="shared" si="3"/>
        <v>67690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67690</v>
      </c>
      <c r="V18" s="121">
        <f t="shared" si="9"/>
        <v>701850</v>
      </c>
      <c r="W18" s="121">
        <f t="shared" si="10"/>
        <v>140586</v>
      </c>
      <c r="X18" s="121">
        <f t="shared" si="11"/>
        <v>0</v>
      </c>
      <c r="Y18" s="121">
        <f t="shared" si="12"/>
        <v>0</v>
      </c>
      <c r="Z18" s="121">
        <f t="shared" si="13"/>
        <v>0</v>
      </c>
      <c r="AA18" s="121">
        <f t="shared" si="14"/>
        <v>93003</v>
      </c>
      <c r="AB18" s="121">
        <f t="shared" si="15"/>
        <v>0</v>
      </c>
      <c r="AC18" s="121">
        <f t="shared" si="7"/>
        <v>47583</v>
      </c>
      <c r="AD18" s="121">
        <f t="shared" si="8"/>
        <v>561264</v>
      </c>
      <c r="AE18" s="160" t="s">
        <v>326</v>
      </c>
      <c r="AF18" s="159"/>
    </row>
    <row r="19" spans="1:32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 t="shared" si="0"/>
        <v>1028081</v>
      </c>
      <c r="E19" s="121">
        <f t="shared" si="1"/>
        <v>178946</v>
      </c>
      <c r="F19" s="121">
        <v>9000</v>
      </c>
      <c r="G19" s="121">
        <v>0</v>
      </c>
      <c r="H19" s="121">
        <v>0</v>
      </c>
      <c r="I19" s="121">
        <v>162915</v>
      </c>
      <c r="J19" s="121"/>
      <c r="K19" s="121">
        <v>7031</v>
      </c>
      <c r="L19" s="121">
        <v>849135</v>
      </c>
      <c r="M19" s="121">
        <f t="shared" si="3"/>
        <v>657169</v>
      </c>
      <c r="N19" s="121">
        <f t="shared" si="4"/>
        <v>421142</v>
      </c>
      <c r="O19" s="121">
        <v>0</v>
      </c>
      <c r="P19" s="121">
        <v>0</v>
      </c>
      <c r="Q19" s="121">
        <v>27200</v>
      </c>
      <c r="R19" s="121">
        <v>393942</v>
      </c>
      <c r="S19" s="121"/>
      <c r="T19" s="121">
        <v>0</v>
      </c>
      <c r="U19" s="121">
        <v>236027</v>
      </c>
      <c r="V19" s="121">
        <f t="shared" si="9"/>
        <v>1685250</v>
      </c>
      <c r="W19" s="121">
        <f t="shared" si="10"/>
        <v>600088</v>
      </c>
      <c r="X19" s="121">
        <f t="shared" si="11"/>
        <v>9000</v>
      </c>
      <c r="Y19" s="121">
        <f t="shared" si="12"/>
        <v>0</v>
      </c>
      <c r="Z19" s="121">
        <f t="shared" si="13"/>
        <v>27200</v>
      </c>
      <c r="AA19" s="121">
        <f t="shared" si="14"/>
        <v>556857</v>
      </c>
      <c r="AB19" s="121">
        <f t="shared" si="15"/>
        <v>0</v>
      </c>
      <c r="AC19" s="121">
        <f t="shared" si="7"/>
        <v>7031</v>
      </c>
      <c r="AD19" s="121">
        <f t="shared" si="8"/>
        <v>1085162</v>
      </c>
      <c r="AE19" s="160" t="s">
        <v>326</v>
      </c>
      <c r="AF19" s="159"/>
    </row>
    <row r="20" spans="1:32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 t="shared" si="0"/>
        <v>240104</v>
      </c>
      <c r="E20" s="121">
        <f t="shared" si="1"/>
        <v>1665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1665</v>
      </c>
      <c r="L20" s="121">
        <v>238439</v>
      </c>
      <c r="M20" s="121">
        <f t="shared" si="3"/>
        <v>359477</v>
      </c>
      <c r="N20" s="121">
        <f t="shared" si="4"/>
        <v>1499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1499</v>
      </c>
      <c r="U20" s="121">
        <v>357978</v>
      </c>
      <c r="V20" s="121">
        <f t="shared" si="9"/>
        <v>599581</v>
      </c>
      <c r="W20" s="121">
        <f t="shared" si="10"/>
        <v>3164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0</v>
      </c>
      <c r="AB20" s="121">
        <f t="shared" si="15"/>
        <v>0</v>
      </c>
      <c r="AC20" s="121">
        <f t="shared" si="7"/>
        <v>3164</v>
      </c>
      <c r="AD20" s="121">
        <f t="shared" si="8"/>
        <v>596417</v>
      </c>
      <c r="AE20" s="160" t="s">
        <v>326</v>
      </c>
      <c r="AF20" s="159"/>
    </row>
    <row r="21" spans="1:32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 t="shared" si="0"/>
        <v>401601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401601</v>
      </c>
      <c r="M21" s="121">
        <f t="shared" si="3"/>
        <v>79274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79274</v>
      </c>
      <c r="V21" s="121">
        <f t="shared" si="9"/>
        <v>480875</v>
      </c>
      <c r="W21" s="121">
        <f t="shared" si="10"/>
        <v>0</v>
      </c>
      <c r="X21" s="121">
        <f t="shared" si="11"/>
        <v>0</v>
      </c>
      <c r="Y21" s="121">
        <f t="shared" si="12"/>
        <v>0</v>
      </c>
      <c r="Z21" s="121">
        <f t="shared" si="13"/>
        <v>0</v>
      </c>
      <c r="AA21" s="121">
        <f t="shared" si="14"/>
        <v>0</v>
      </c>
      <c r="AB21" s="121">
        <f t="shared" si="15"/>
        <v>0</v>
      </c>
      <c r="AC21" s="121">
        <f t="shared" si="7"/>
        <v>0</v>
      </c>
      <c r="AD21" s="121">
        <f t="shared" si="8"/>
        <v>480875</v>
      </c>
      <c r="AE21" s="160" t="s">
        <v>326</v>
      </c>
      <c r="AF21" s="159"/>
    </row>
    <row r="22" spans="1:32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 t="shared" si="0"/>
        <v>766217</v>
      </c>
      <c r="E22" s="121">
        <f t="shared" si="1"/>
        <v>186048</v>
      </c>
      <c r="F22" s="121">
        <v>0</v>
      </c>
      <c r="G22" s="121">
        <v>0</v>
      </c>
      <c r="H22" s="121">
        <v>0</v>
      </c>
      <c r="I22" s="121">
        <v>163877</v>
      </c>
      <c r="J22" s="121"/>
      <c r="K22" s="121">
        <v>22171</v>
      </c>
      <c r="L22" s="121">
        <v>580169</v>
      </c>
      <c r="M22" s="121">
        <f t="shared" si="3"/>
        <v>53177</v>
      </c>
      <c r="N22" s="121">
        <f t="shared" si="4"/>
        <v>1662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1662</v>
      </c>
      <c r="U22" s="121">
        <v>51515</v>
      </c>
      <c r="V22" s="121">
        <f t="shared" si="9"/>
        <v>819394</v>
      </c>
      <c r="W22" s="121">
        <f t="shared" si="10"/>
        <v>187710</v>
      </c>
      <c r="X22" s="121">
        <f t="shared" si="11"/>
        <v>0</v>
      </c>
      <c r="Y22" s="121">
        <f t="shared" si="12"/>
        <v>0</v>
      </c>
      <c r="Z22" s="121">
        <f t="shared" si="13"/>
        <v>0</v>
      </c>
      <c r="AA22" s="121">
        <f t="shared" si="14"/>
        <v>163877</v>
      </c>
      <c r="AB22" s="121">
        <f t="shared" si="15"/>
        <v>0</v>
      </c>
      <c r="AC22" s="121">
        <f t="shared" si="7"/>
        <v>23833</v>
      </c>
      <c r="AD22" s="121">
        <f t="shared" si="8"/>
        <v>631684</v>
      </c>
      <c r="AE22" s="160" t="s">
        <v>326</v>
      </c>
      <c r="AF22" s="159"/>
    </row>
    <row r="23" spans="1:32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 t="shared" si="0"/>
        <v>1337942</v>
      </c>
      <c r="E23" s="121">
        <f t="shared" si="1"/>
        <v>275953</v>
      </c>
      <c r="F23" s="121">
        <v>0</v>
      </c>
      <c r="G23" s="121">
        <v>0</v>
      </c>
      <c r="H23" s="121">
        <v>0</v>
      </c>
      <c r="I23" s="121">
        <v>275953</v>
      </c>
      <c r="J23" s="121"/>
      <c r="K23" s="121">
        <v>0</v>
      </c>
      <c r="L23" s="121">
        <v>1061989</v>
      </c>
      <c r="M23" s="121">
        <f t="shared" si="3"/>
        <v>63470</v>
      </c>
      <c r="N23" s="121">
        <f t="shared" si="4"/>
        <v>70</v>
      </c>
      <c r="O23" s="121">
        <v>0</v>
      </c>
      <c r="P23" s="121">
        <v>0</v>
      </c>
      <c r="Q23" s="121">
        <v>0</v>
      </c>
      <c r="R23" s="121">
        <v>70</v>
      </c>
      <c r="S23" s="121"/>
      <c r="T23" s="121">
        <v>0</v>
      </c>
      <c r="U23" s="121">
        <v>63400</v>
      </c>
      <c r="V23" s="121">
        <f t="shared" si="9"/>
        <v>1401412</v>
      </c>
      <c r="W23" s="121">
        <f t="shared" si="10"/>
        <v>276023</v>
      </c>
      <c r="X23" s="121">
        <f t="shared" si="11"/>
        <v>0</v>
      </c>
      <c r="Y23" s="121">
        <f t="shared" si="12"/>
        <v>0</v>
      </c>
      <c r="Z23" s="121">
        <f t="shared" si="13"/>
        <v>0</v>
      </c>
      <c r="AA23" s="121">
        <f t="shared" si="14"/>
        <v>276023</v>
      </c>
      <c r="AB23" s="121">
        <f t="shared" si="15"/>
        <v>0</v>
      </c>
      <c r="AC23" s="121">
        <f t="shared" si="7"/>
        <v>0</v>
      </c>
      <c r="AD23" s="121">
        <f t="shared" si="8"/>
        <v>1125389</v>
      </c>
      <c r="AE23" s="160" t="s">
        <v>326</v>
      </c>
      <c r="AF23" s="159"/>
    </row>
    <row r="24" spans="1:32" s="136" customFormat="1" ht="13.5" customHeight="1" x14ac:dyDescent="0.15">
      <c r="A24" s="119" t="s">
        <v>45</v>
      </c>
      <c r="B24" s="120" t="s">
        <v>389</v>
      </c>
      <c r="C24" s="119" t="s">
        <v>390</v>
      </c>
      <c r="D24" s="121">
        <f t="shared" si="0"/>
        <v>1283203</v>
      </c>
      <c r="E24" s="121">
        <f t="shared" si="1"/>
        <v>319590</v>
      </c>
      <c r="F24" s="121">
        <v>0</v>
      </c>
      <c r="G24" s="121">
        <v>0</v>
      </c>
      <c r="H24" s="121">
        <v>0</v>
      </c>
      <c r="I24" s="121">
        <v>319418</v>
      </c>
      <c r="J24" s="121"/>
      <c r="K24" s="121">
        <v>172</v>
      </c>
      <c r="L24" s="121">
        <v>963613</v>
      </c>
      <c r="M24" s="121">
        <f t="shared" si="3"/>
        <v>33332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33332</v>
      </c>
      <c r="V24" s="121">
        <f t="shared" si="9"/>
        <v>1316535</v>
      </c>
      <c r="W24" s="121">
        <f t="shared" si="10"/>
        <v>319590</v>
      </c>
      <c r="X24" s="121">
        <f t="shared" si="11"/>
        <v>0</v>
      </c>
      <c r="Y24" s="121">
        <f t="shared" si="12"/>
        <v>0</v>
      </c>
      <c r="Z24" s="121">
        <f t="shared" si="13"/>
        <v>0</v>
      </c>
      <c r="AA24" s="121">
        <f t="shared" si="14"/>
        <v>319418</v>
      </c>
      <c r="AB24" s="121">
        <f t="shared" si="15"/>
        <v>0</v>
      </c>
      <c r="AC24" s="121">
        <f t="shared" si="7"/>
        <v>172</v>
      </c>
      <c r="AD24" s="121">
        <f t="shared" si="8"/>
        <v>996945</v>
      </c>
      <c r="AE24" s="160" t="s">
        <v>326</v>
      </c>
      <c r="AF24" s="159"/>
    </row>
    <row r="25" spans="1:32" s="136" customFormat="1" ht="13.5" customHeight="1" x14ac:dyDescent="0.15">
      <c r="A25" s="119" t="s">
        <v>45</v>
      </c>
      <c r="B25" s="120" t="s">
        <v>393</v>
      </c>
      <c r="C25" s="119" t="s">
        <v>394</v>
      </c>
      <c r="D25" s="121">
        <f t="shared" si="0"/>
        <v>1325960</v>
      </c>
      <c r="E25" s="121">
        <f t="shared" si="1"/>
        <v>296013</v>
      </c>
      <c r="F25" s="121">
        <v>0</v>
      </c>
      <c r="G25" s="121">
        <v>0</v>
      </c>
      <c r="H25" s="121">
        <v>0</v>
      </c>
      <c r="I25" s="121">
        <v>296013</v>
      </c>
      <c r="J25" s="121"/>
      <c r="K25" s="121">
        <v>0</v>
      </c>
      <c r="L25" s="121">
        <v>1029947</v>
      </c>
      <c r="M25" s="121">
        <f t="shared" si="3"/>
        <v>21341</v>
      </c>
      <c r="N25" s="121">
        <f t="shared" si="4"/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21341</v>
      </c>
      <c r="V25" s="121">
        <f t="shared" si="9"/>
        <v>1347301</v>
      </c>
      <c r="W25" s="121">
        <f t="shared" si="10"/>
        <v>296013</v>
      </c>
      <c r="X25" s="121">
        <f t="shared" si="11"/>
        <v>0</v>
      </c>
      <c r="Y25" s="121">
        <f t="shared" si="12"/>
        <v>0</v>
      </c>
      <c r="Z25" s="121">
        <f t="shared" si="13"/>
        <v>0</v>
      </c>
      <c r="AA25" s="121">
        <f t="shared" si="14"/>
        <v>296013</v>
      </c>
      <c r="AB25" s="121">
        <f t="shared" si="15"/>
        <v>0</v>
      </c>
      <c r="AC25" s="121">
        <f t="shared" si="7"/>
        <v>0</v>
      </c>
      <c r="AD25" s="121">
        <f t="shared" si="8"/>
        <v>1051288</v>
      </c>
      <c r="AE25" s="160" t="s">
        <v>326</v>
      </c>
      <c r="AF25" s="159"/>
    </row>
    <row r="26" spans="1:32" s="136" customFormat="1" ht="13.5" customHeight="1" x14ac:dyDescent="0.15">
      <c r="A26" s="119" t="s">
        <v>45</v>
      </c>
      <c r="B26" s="120" t="s">
        <v>397</v>
      </c>
      <c r="C26" s="119" t="s">
        <v>398</v>
      </c>
      <c r="D26" s="121">
        <f t="shared" si="0"/>
        <v>1761815</v>
      </c>
      <c r="E26" s="121">
        <f t="shared" si="1"/>
        <v>308815</v>
      </c>
      <c r="F26" s="121">
        <v>0</v>
      </c>
      <c r="G26" s="121">
        <v>0</v>
      </c>
      <c r="H26" s="121">
        <v>0</v>
      </c>
      <c r="I26" s="121">
        <v>302170</v>
      </c>
      <c r="J26" s="121"/>
      <c r="K26" s="121">
        <v>6645</v>
      </c>
      <c r="L26" s="121">
        <v>1453000</v>
      </c>
      <c r="M26" s="121">
        <f t="shared" si="3"/>
        <v>20012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20012</v>
      </c>
      <c r="V26" s="121">
        <f t="shared" si="9"/>
        <v>1781827</v>
      </c>
      <c r="W26" s="121">
        <f t="shared" si="10"/>
        <v>308815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302170</v>
      </c>
      <c r="AB26" s="121">
        <f t="shared" si="15"/>
        <v>0</v>
      </c>
      <c r="AC26" s="121">
        <f t="shared" si="7"/>
        <v>6645</v>
      </c>
      <c r="AD26" s="121">
        <f t="shared" si="8"/>
        <v>1473012</v>
      </c>
      <c r="AE26" s="160" t="s">
        <v>326</v>
      </c>
      <c r="AF26" s="159"/>
    </row>
    <row r="27" spans="1:32" s="136" customFormat="1" ht="13.5" customHeight="1" x14ac:dyDescent="0.15">
      <c r="A27" s="119" t="s">
        <v>45</v>
      </c>
      <c r="B27" s="120" t="s">
        <v>403</v>
      </c>
      <c r="C27" s="119" t="s">
        <v>404</v>
      </c>
      <c r="D27" s="121">
        <f t="shared" si="0"/>
        <v>993599</v>
      </c>
      <c r="E27" s="121">
        <f t="shared" si="1"/>
        <v>226170</v>
      </c>
      <c r="F27" s="121">
        <v>0</v>
      </c>
      <c r="G27" s="121">
        <v>0</v>
      </c>
      <c r="H27" s="121">
        <v>0</v>
      </c>
      <c r="I27" s="121">
        <v>222624</v>
      </c>
      <c r="J27" s="121"/>
      <c r="K27" s="121">
        <v>3546</v>
      </c>
      <c r="L27" s="121">
        <v>767429</v>
      </c>
      <c r="M27" s="121">
        <f t="shared" si="3"/>
        <v>11685</v>
      </c>
      <c r="N27" s="121">
        <f t="shared" si="4"/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11685</v>
      </c>
      <c r="V27" s="121">
        <f t="shared" si="9"/>
        <v>1005284</v>
      </c>
      <c r="W27" s="121">
        <f t="shared" si="10"/>
        <v>226170</v>
      </c>
      <c r="X27" s="121">
        <f t="shared" si="11"/>
        <v>0</v>
      </c>
      <c r="Y27" s="121">
        <f t="shared" si="12"/>
        <v>0</v>
      </c>
      <c r="Z27" s="121">
        <f t="shared" si="13"/>
        <v>0</v>
      </c>
      <c r="AA27" s="121">
        <f t="shared" si="14"/>
        <v>222624</v>
      </c>
      <c r="AB27" s="121">
        <f t="shared" si="15"/>
        <v>0</v>
      </c>
      <c r="AC27" s="121">
        <f t="shared" si="7"/>
        <v>3546</v>
      </c>
      <c r="AD27" s="121">
        <f t="shared" si="8"/>
        <v>779114</v>
      </c>
      <c r="AE27" s="160" t="s">
        <v>326</v>
      </c>
      <c r="AF27" s="159"/>
    </row>
    <row r="28" spans="1:32" s="136" customFormat="1" ht="13.5" customHeight="1" x14ac:dyDescent="0.15">
      <c r="A28" s="119" t="s">
        <v>45</v>
      </c>
      <c r="B28" s="120" t="s">
        <v>405</v>
      </c>
      <c r="C28" s="119" t="s">
        <v>406</v>
      </c>
      <c r="D28" s="121">
        <f t="shared" si="0"/>
        <v>827458</v>
      </c>
      <c r="E28" s="121">
        <f t="shared" si="1"/>
        <v>173560</v>
      </c>
      <c r="F28" s="121">
        <v>0</v>
      </c>
      <c r="G28" s="121">
        <v>0</v>
      </c>
      <c r="H28" s="121">
        <v>0</v>
      </c>
      <c r="I28" s="121">
        <v>173535</v>
      </c>
      <c r="J28" s="121"/>
      <c r="K28" s="121">
        <v>25</v>
      </c>
      <c r="L28" s="121">
        <v>653898</v>
      </c>
      <c r="M28" s="121">
        <f t="shared" si="3"/>
        <v>126439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126439</v>
      </c>
      <c r="V28" s="121">
        <f t="shared" si="9"/>
        <v>953897</v>
      </c>
      <c r="W28" s="121">
        <f t="shared" si="10"/>
        <v>173560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173535</v>
      </c>
      <c r="AB28" s="121">
        <f t="shared" si="15"/>
        <v>0</v>
      </c>
      <c r="AC28" s="121">
        <f t="shared" si="7"/>
        <v>25</v>
      </c>
      <c r="AD28" s="121">
        <f t="shared" si="8"/>
        <v>780337</v>
      </c>
      <c r="AE28" s="160" t="s">
        <v>326</v>
      </c>
      <c r="AF28" s="159"/>
    </row>
    <row r="29" spans="1:32" s="136" customFormat="1" ht="13.5" customHeight="1" x14ac:dyDescent="0.15">
      <c r="A29" s="119" t="s">
        <v>45</v>
      </c>
      <c r="B29" s="120" t="s">
        <v>407</v>
      </c>
      <c r="C29" s="119" t="s">
        <v>408</v>
      </c>
      <c r="D29" s="121">
        <f t="shared" si="0"/>
        <v>897479</v>
      </c>
      <c r="E29" s="121">
        <f t="shared" si="1"/>
        <v>175801</v>
      </c>
      <c r="F29" s="121">
        <v>0</v>
      </c>
      <c r="G29" s="121">
        <v>0</v>
      </c>
      <c r="H29" s="121">
        <v>0</v>
      </c>
      <c r="I29" s="121">
        <v>175413</v>
      </c>
      <c r="J29" s="121"/>
      <c r="K29" s="121">
        <v>388</v>
      </c>
      <c r="L29" s="121">
        <v>721678</v>
      </c>
      <c r="M29" s="121">
        <f t="shared" si="3"/>
        <v>141076</v>
      </c>
      <c r="N29" s="121">
        <f t="shared" si="4"/>
        <v>14</v>
      </c>
      <c r="O29" s="121">
        <v>0</v>
      </c>
      <c r="P29" s="121">
        <v>0</v>
      </c>
      <c r="Q29" s="121">
        <v>0</v>
      </c>
      <c r="R29" s="121">
        <v>14</v>
      </c>
      <c r="S29" s="121"/>
      <c r="T29" s="121">
        <v>0</v>
      </c>
      <c r="U29" s="121">
        <v>141062</v>
      </c>
      <c r="V29" s="121">
        <f t="shared" si="9"/>
        <v>1038555</v>
      </c>
      <c r="W29" s="121">
        <f t="shared" si="10"/>
        <v>175815</v>
      </c>
      <c r="X29" s="121">
        <f t="shared" si="11"/>
        <v>0</v>
      </c>
      <c r="Y29" s="121">
        <f t="shared" si="12"/>
        <v>0</v>
      </c>
      <c r="Z29" s="121">
        <f t="shared" si="13"/>
        <v>0</v>
      </c>
      <c r="AA29" s="121">
        <f t="shared" si="14"/>
        <v>175427</v>
      </c>
      <c r="AB29" s="121">
        <f t="shared" si="15"/>
        <v>0</v>
      </c>
      <c r="AC29" s="121">
        <f t="shared" si="7"/>
        <v>388</v>
      </c>
      <c r="AD29" s="121">
        <f t="shared" si="8"/>
        <v>862740</v>
      </c>
      <c r="AE29" s="160" t="s">
        <v>326</v>
      </c>
      <c r="AF29" s="159"/>
    </row>
    <row r="30" spans="1:32" s="136" customFormat="1" ht="13.5" customHeight="1" x14ac:dyDescent="0.15">
      <c r="A30" s="119" t="s">
        <v>45</v>
      </c>
      <c r="B30" s="120" t="s">
        <v>409</v>
      </c>
      <c r="C30" s="119" t="s">
        <v>410</v>
      </c>
      <c r="D30" s="121">
        <f t="shared" si="0"/>
        <v>519749</v>
      </c>
      <c r="E30" s="121">
        <f t="shared" si="1"/>
        <v>27771</v>
      </c>
      <c r="F30" s="121">
        <v>0</v>
      </c>
      <c r="G30" s="121">
        <v>0</v>
      </c>
      <c r="H30" s="121">
        <v>0</v>
      </c>
      <c r="I30" s="121">
        <v>25638</v>
      </c>
      <c r="J30" s="121"/>
      <c r="K30" s="121">
        <v>2133</v>
      </c>
      <c r="L30" s="121">
        <v>491978</v>
      </c>
      <c r="M30" s="121">
        <f t="shared" si="3"/>
        <v>76441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76441</v>
      </c>
      <c r="V30" s="121">
        <f t="shared" si="9"/>
        <v>596190</v>
      </c>
      <c r="W30" s="121">
        <f t="shared" si="10"/>
        <v>27771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25638</v>
      </c>
      <c r="AB30" s="121">
        <f t="shared" si="15"/>
        <v>0</v>
      </c>
      <c r="AC30" s="121">
        <f t="shared" si="7"/>
        <v>2133</v>
      </c>
      <c r="AD30" s="121">
        <f t="shared" si="8"/>
        <v>568419</v>
      </c>
      <c r="AE30" s="160" t="s">
        <v>326</v>
      </c>
      <c r="AF30" s="159"/>
    </row>
    <row r="31" spans="1:32" s="136" customFormat="1" ht="13.5" customHeight="1" x14ac:dyDescent="0.15">
      <c r="A31" s="119" t="s">
        <v>45</v>
      </c>
      <c r="B31" s="120" t="s">
        <v>411</v>
      </c>
      <c r="C31" s="119" t="s">
        <v>412</v>
      </c>
      <c r="D31" s="121">
        <f t="shared" si="0"/>
        <v>475088</v>
      </c>
      <c r="E31" s="121">
        <f t="shared" si="1"/>
        <v>103574</v>
      </c>
      <c r="F31" s="121">
        <v>0</v>
      </c>
      <c r="G31" s="121">
        <v>0</v>
      </c>
      <c r="H31" s="121">
        <v>0</v>
      </c>
      <c r="I31" s="121">
        <v>103574</v>
      </c>
      <c r="J31" s="121"/>
      <c r="K31" s="121">
        <v>0</v>
      </c>
      <c r="L31" s="121">
        <v>371514</v>
      </c>
      <c r="M31" s="121">
        <f t="shared" si="3"/>
        <v>210894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210894</v>
      </c>
      <c r="V31" s="121">
        <f t="shared" si="9"/>
        <v>685982</v>
      </c>
      <c r="W31" s="121">
        <f t="shared" si="10"/>
        <v>103574</v>
      </c>
      <c r="X31" s="121">
        <f t="shared" si="11"/>
        <v>0</v>
      </c>
      <c r="Y31" s="121">
        <f t="shared" si="12"/>
        <v>0</v>
      </c>
      <c r="Z31" s="121">
        <f t="shared" si="13"/>
        <v>0</v>
      </c>
      <c r="AA31" s="121">
        <f t="shared" si="14"/>
        <v>103574</v>
      </c>
      <c r="AB31" s="121">
        <f t="shared" si="15"/>
        <v>0</v>
      </c>
      <c r="AC31" s="121">
        <f t="shared" si="7"/>
        <v>0</v>
      </c>
      <c r="AD31" s="121">
        <f t="shared" si="8"/>
        <v>582408</v>
      </c>
      <c r="AE31" s="160" t="s">
        <v>326</v>
      </c>
      <c r="AF31" s="159"/>
    </row>
    <row r="32" spans="1:32" s="136" customFormat="1" ht="13.5" customHeight="1" x14ac:dyDescent="0.15">
      <c r="A32" s="119" t="s">
        <v>45</v>
      </c>
      <c r="B32" s="120" t="s">
        <v>415</v>
      </c>
      <c r="C32" s="119" t="s">
        <v>416</v>
      </c>
      <c r="D32" s="121">
        <f t="shared" si="0"/>
        <v>713860</v>
      </c>
      <c r="E32" s="121">
        <f t="shared" si="1"/>
        <v>114894</v>
      </c>
      <c r="F32" s="121">
        <v>0</v>
      </c>
      <c r="G32" s="121">
        <v>0</v>
      </c>
      <c r="H32" s="121">
        <v>0</v>
      </c>
      <c r="I32" s="121">
        <v>106509</v>
      </c>
      <c r="J32" s="121"/>
      <c r="K32" s="121">
        <v>8385</v>
      </c>
      <c r="L32" s="121">
        <v>598966</v>
      </c>
      <c r="M32" s="121">
        <f t="shared" si="3"/>
        <v>324051</v>
      </c>
      <c r="N32" s="121">
        <f t="shared" si="4"/>
        <v>134299</v>
      </c>
      <c r="O32" s="121">
        <v>0</v>
      </c>
      <c r="P32" s="121">
        <v>0</v>
      </c>
      <c r="Q32" s="121">
        <v>121500</v>
      </c>
      <c r="R32" s="121">
        <v>8650</v>
      </c>
      <c r="S32" s="121"/>
      <c r="T32" s="121">
        <v>4149</v>
      </c>
      <c r="U32" s="121">
        <v>189752</v>
      </c>
      <c r="V32" s="121">
        <f t="shared" si="9"/>
        <v>1037911</v>
      </c>
      <c r="W32" s="121">
        <f t="shared" si="10"/>
        <v>249193</v>
      </c>
      <c r="X32" s="121">
        <f t="shared" si="11"/>
        <v>0</v>
      </c>
      <c r="Y32" s="121">
        <f t="shared" si="12"/>
        <v>0</v>
      </c>
      <c r="Z32" s="121">
        <f t="shared" si="13"/>
        <v>121500</v>
      </c>
      <c r="AA32" s="121">
        <f t="shared" si="14"/>
        <v>115159</v>
      </c>
      <c r="AB32" s="121">
        <f t="shared" si="15"/>
        <v>0</v>
      </c>
      <c r="AC32" s="121">
        <f t="shared" si="7"/>
        <v>12534</v>
      </c>
      <c r="AD32" s="121">
        <f t="shared" si="8"/>
        <v>788718</v>
      </c>
      <c r="AE32" s="160" t="s">
        <v>326</v>
      </c>
      <c r="AF32" s="159"/>
    </row>
    <row r="33" spans="1:32" s="136" customFormat="1" ht="13.5" customHeight="1" x14ac:dyDescent="0.15">
      <c r="A33" s="119" t="s">
        <v>45</v>
      </c>
      <c r="B33" s="120" t="s">
        <v>417</v>
      </c>
      <c r="C33" s="119" t="s">
        <v>418</v>
      </c>
      <c r="D33" s="121">
        <f t="shared" si="0"/>
        <v>894223</v>
      </c>
      <c r="E33" s="121">
        <f t="shared" si="1"/>
        <v>162339</v>
      </c>
      <c r="F33" s="121">
        <v>0</v>
      </c>
      <c r="G33" s="121">
        <v>0</v>
      </c>
      <c r="H33" s="121">
        <v>0</v>
      </c>
      <c r="I33" s="121">
        <v>160530</v>
      </c>
      <c r="J33" s="121"/>
      <c r="K33" s="121">
        <v>1809</v>
      </c>
      <c r="L33" s="121">
        <v>731884</v>
      </c>
      <c r="M33" s="121">
        <f t="shared" si="3"/>
        <v>357535</v>
      </c>
      <c r="N33" s="121">
        <f t="shared" si="4"/>
        <v>8195</v>
      </c>
      <c r="O33" s="121">
        <v>0</v>
      </c>
      <c r="P33" s="121">
        <v>7571</v>
      </c>
      <c r="Q33" s="121">
        <v>0</v>
      </c>
      <c r="R33" s="121">
        <v>53</v>
      </c>
      <c r="S33" s="121"/>
      <c r="T33" s="121">
        <v>571</v>
      </c>
      <c r="U33" s="121">
        <v>349340</v>
      </c>
      <c r="V33" s="121">
        <f t="shared" si="9"/>
        <v>1251758</v>
      </c>
      <c r="W33" s="121">
        <f t="shared" si="10"/>
        <v>170534</v>
      </c>
      <c r="X33" s="121">
        <f t="shared" si="11"/>
        <v>0</v>
      </c>
      <c r="Y33" s="121">
        <f t="shared" si="12"/>
        <v>7571</v>
      </c>
      <c r="Z33" s="121">
        <f t="shared" si="13"/>
        <v>0</v>
      </c>
      <c r="AA33" s="121">
        <f t="shared" si="14"/>
        <v>160583</v>
      </c>
      <c r="AB33" s="121">
        <f t="shared" si="15"/>
        <v>0</v>
      </c>
      <c r="AC33" s="121">
        <f t="shared" si="7"/>
        <v>2380</v>
      </c>
      <c r="AD33" s="121">
        <f t="shared" si="8"/>
        <v>1081224</v>
      </c>
      <c r="AE33" s="160" t="s">
        <v>326</v>
      </c>
      <c r="AF33" s="159"/>
    </row>
    <row r="34" spans="1:32" s="136" customFormat="1" ht="13.5" customHeight="1" x14ac:dyDescent="0.15">
      <c r="A34" s="119" t="s">
        <v>45</v>
      </c>
      <c r="B34" s="120" t="s">
        <v>419</v>
      </c>
      <c r="C34" s="119" t="s">
        <v>420</v>
      </c>
      <c r="D34" s="121">
        <f t="shared" si="0"/>
        <v>660724</v>
      </c>
      <c r="E34" s="121">
        <f t="shared" si="1"/>
        <v>66870</v>
      </c>
      <c r="F34" s="121">
        <v>0</v>
      </c>
      <c r="G34" s="121">
        <v>0</v>
      </c>
      <c r="H34" s="121">
        <v>0</v>
      </c>
      <c r="I34" s="121">
        <v>62239</v>
      </c>
      <c r="J34" s="121"/>
      <c r="K34" s="121">
        <v>4631</v>
      </c>
      <c r="L34" s="121">
        <v>593854</v>
      </c>
      <c r="M34" s="121">
        <f t="shared" si="3"/>
        <v>16451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16451</v>
      </c>
      <c r="V34" s="121">
        <f t="shared" si="9"/>
        <v>677175</v>
      </c>
      <c r="W34" s="121">
        <f t="shared" si="10"/>
        <v>66870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62239</v>
      </c>
      <c r="AB34" s="121">
        <f t="shared" si="15"/>
        <v>0</v>
      </c>
      <c r="AC34" s="121">
        <f t="shared" si="7"/>
        <v>4631</v>
      </c>
      <c r="AD34" s="121">
        <f t="shared" si="8"/>
        <v>610305</v>
      </c>
      <c r="AE34" s="160" t="s">
        <v>326</v>
      </c>
      <c r="AF34" s="159"/>
    </row>
    <row r="35" spans="1:32" s="136" customFormat="1" ht="13.5" customHeight="1" x14ac:dyDescent="0.15">
      <c r="A35" s="119" t="s">
        <v>45</v>
      </c>
      <c r="B35" s="120" t="s">
        <v>421</v>
      </c>
      <c r="C35" s="119" t="s">
        <v>422</v>
      </c>
      <c r="D35" s="121">
        <f t="shared" si="0"/>
        <v>1470767</v>
      </c>
      <c r="E35" s="121">
        <f t="shared" si="1"/>
        <v>120551</v>
      </c>
      <c r="F35" s="121">
        <v>0</v>
      </c>
      <c r="G35" s="121">
        <v>0</v>
      </c>
      <c r="H35" s="121">
        <v>0</v>
      </c>
      <c r="I35" s="121">
        <v>71788</v>
      </c>
      <c r="J35" s="121"/>
      <c r="K35" s="121">
        <v>48763</v>
      </c>
      <c r="L35" s="121">
        <v>1350216</v>
      </c>
      <c r="M35" s="121">
        <f t="shared" si="3"/>
        <v>111938</v>
      </c>
      <c r="N35" s="121">
        <f t="shared" si="4"/>
        <v>65</v>
      </c>
      <c r="O35" s="121">
        <v>0</v>
      </c>
      <c r="P35" s="121">
        <v>0</v>
      </c>
      <c r="Q35" s="121">
        <v>0</v>
      </c>
      <c r="R35" s="121">
        <v>65</v>
      </c>
      <c r="S35" s="121"/>
      <c r="T35" s="121">
        <v>0</v>
      </c>
      <c r="U35" s="121">
        <v>111873</v>
      </c>
      <c r="V35" s="121">
        <f t="shared" si="9"/>
        <v>1582705</v>
      </c>
      <c r="W35" s="121">
        <f t="shared" si="10"/>
        <v>120616</v>
      </c>
      <c r="X35" s="121">
        <f t="shared" si="11"/>
        <v>0</v>
      </c>
      <c r="Y35" s="121">
        <f t="shared" si="12"/>
        <v>0</v>
      </c>
      <c r="Z35" s="121">
        <f t="shared" si="13"/>
        <v>0</v>
      </c>
      <c r="AA35" s="121">
        <f t="shared" si="14"/>
        <v>71853</v>
      </c>
      <c r="AB35" s="121">
        <f t="shared" si="15"/>
        <v>0</v>
      </c>
      <c r="AC35" s="121">
        <f t="shared" si="7"/>
        <v>48763</v>
      </c>
      <c r="AD35" s="121">
        <f t="shared" si="8"/>
        <v>1462089</v>
      </c>
      <c r="AE35" s="160" t="s">
        <v>326</v>
      </c>
      <c r="AF35" s="159"/>
    </row>
    <row r="36" spans="1:32" s="136" customFormat="1" ht="13.5" customHeight="1" x14ac:dyDescent="0.15">
      <c r="A36" s="119" t="s">
        <v>45</v>
      </c>
      <c r="B36" s="120" t="s">
        <v>423</v>
      </c>
      <c r="C36" s="119" t="s">
        <v>424</v>
      </c>
      <c r="D36" s="121">
        <f t="shared" si="0"/>
        <v>769375</v>
      </c>
      <c r="E36" s="121">
        <f t="shared" si="1"/>
        <v>187297</v>
      </c>
      <c r="F36" s="121">
        <v>0</v>
      </c>
      <c r="G36" s="121">
        <v>0</v>
      </c>
      <c r="H36" s="121">
        <v>0</v>
      </c>
      <c r="I36" s="121">
        <v>140358</v>
      </c>
      <c r="J36" s="121"/>
      <c r="K36" s="121">
        <v>46939</v>
      </c>
      <c r="L36" s="121">
        <v>582078</v>
      </c>
      <c r="M36" s="121">
        <f t="shared" si="3"/>
        <v>40919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40919</v>
      </c>
      <c r="V36" s="121">
        <f t="shared" si="9"/>
        <v>810294</v>
      </c>
      <c r="W36" s="121">
        <f t="shared" si="10"/>
        <v>187297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140358</v>
      </c>
      <c r="AB36" s="121">
        <f t="shared" si="15"/>
        <v>0</v>
      </c>
      <c r="AC36" s="121">
        <f t="shared" si="7"/>
        <v>46939</v>
      </c>
      <c r="AD36" s="121">
        <f t="shared" si="8"/>
        <v>622997</v>
      </c>
      <c r="AE36" s="160" t="s">
        <v>326</v>
      </c>
      <c r="AF36" s="159"/>
    </row>
    <row r="37" spans="1:32" s="136" customFormat="1" ht="13.5" customHeight="1" x14ac:dyDescent="0.15">
      <c r="A37" s="119" t="s">
        <v>45</v>
      </c>
      <c r="B37" s="120" t="s">
        <v>425</v>
      </c>
      <c r="C37" s="119" t="s">
        <v>426</v>
      </c>
      <c r="D37" s="121">
        <f t="shared" si="0"/>
        <v>768240</v>
      </c>
      <c r="E37" s="121">
        <f t="shared" si="1"/>
        <v>142183</v>
      </c>
      <c r="F37" s="121">
        <v>0</v>
      </c>
      <c r="G37" s="121">
        <v>0</v>
      </c>
      <c r="H37" s="121">
        <v>0</v>
      </c>
      <c r="I37" s="121">
        <v>98316</v>
      </c>
      <c r="J37" s="121"/>
      <c r="K37" s="121">
        <v>43867</v>
      </c>
      <c r="L37" s="121">
        <v>626057</v>
      </c>
      <c r="M37" s="121">
        <f t="shared" si="3"/>
        <v>83152</v>
      </c>
      <c r="N37" s="121">
        <f t="shared" si="4"/>
        <v>4720</v>
      </c>
      <c r="O37" s="121">
        <v>0</v>
      </c>
      <c r="P37" s="121">
        <v>179</v>
      </c>
      <c r="Q37" s="121">
        <v>0</v>
      </c>
      <c r="R37" s="121">
        <v>0</v>
      </c>
      <c r="S37" s="121"/>
      <c r="T37" s="121">
        <v>4541</v>
      </c>
      <c r="U37" s="121">
        <v>78432</v>
      </c>
      <c r="V37" s="121">
        <f t="shared" si="9"/>
        <v>851392</v>
      </c>
      <c r="W37" s="121">
        <f t="shared" si="10"/>
        <v>146903</v>
      </c>
      <c r="X37" s="121">
        <f t="shared" si="11"/>
        <v>0</v>
      </c>
      <c r="Y37" s="121">
        <f t="shared" si="12"/>
        <v>179</v>
      </c>
      <c r="Z37" s="121">
        <f t="shared" si="13"/>
        <v>0</v>
      </c>
      <c r="AA37" s="121">
        <f t="shared" si="14"/>
        <v>98316</v>
      </c>
      <c r="AB37" s="121">
        <f t="shared" si="15"/>
        <v>0</v>
      </c>
      <c r="AC37" s="121">
        <f t="shared" si="7"/>
        <v>48408</v>
      </c>
      <c r="AD37" s="121">
        <f t="shared" si="8"/>
        <v>704489</v>
      </c>
      <c r="AE37" s="160" t="s">
        <v>326</v>
      </c>
      <c r="AF37" s="159"/>
    </row>
    <row r="38" spans="1:32" s="136" customFormat="1" ht="13.5" customHeight="1" x14ac:dyDescent="0.15">
      <c r="A38" s="119" t="s">
        <v>45</v>
      </c>
      <c r="B38" s="120" t="s">
        <v>429</v>
      </c>
      <c r="C38" s="119" t="s">
        <v>430</v>
      </c>
      <c r="D38" s="121">
        <f t="shared" si="0"/>
        <v>421640</v>
      </c>
      <c r="E38" s="121">
        <f t="shared" si="1"/>
        <v>58636</v>
      </c>
      <c r="F38" s="121">
        <v>0</v>
      </c>
      <c r="G38" s="121">
        <v>0</v>
      </c>
      <c r="H38" s="121">
        <v>0</v>
      </c>
      <c r="I38" s="121">
        <v>58636</v>
      </c>
      <c r="J38" s="121"/>
      <c r="K38" s="121">
        <v>0</v>
      </c>
      <c r="L38" s="121">
        <v>363004</v>
      </c>
      <c r="M38" s="121">
        <f t="shared" si="3"/>
        <v>26725</v>
      </c>
      <c r="N38" s="121">
        <f t="shared" si="4"/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26725</v>
      </c>
      <c r="V38" s="121">
        <f t="shared" si="9"/>
        <v>448365</v>
      </c>
      <c r="W38" s="121">
        <f t="shared" si="10"/>
        <v>58636</v>
      </c>
      <c r="X38" s="121">
        <f t="shared" si="11"/>
        <v>0</v>
      </c>
      <c r="Y38" s="121">
        <f t="shared" si="12"/>
        <v>0</v>
      </c>
      <c r="Z38" s="121">
        <f t="shared" si="13"/>
        <v>0</v>
      </c>
      <c r="AA38" s="121">
        <f t="shared" si="14"/>
        <v>58636</v>
      </c>
      <c r="AB38" s="121">
        <f t="shared" si="15"/>
        <v>0</v>
      </c>
      <c r="AC38" s="121">
        <f t="shared" si="7"/>
        <v>0</v>
      </c>
      <c r="AD38" s="121">
        <f t="shared" si="8"/>
        <v>389729</v>
      </c>
      <c r="AE38" s="160" t="s">
        <v>326</v>
      </c>
      <c r="AF38" s="159"/>
    </row>
    <row r="39" spans="1:32" s="136" customFormat="1" ht="13.5" customHeight="1" x14ac:dyDescent="0.15">
      <c r="A39" s="119" t="s">
        <v>45</v>
      </c>
      <c r="B39" s="120" t="s">
        <v>433</v>
      </c>
      <c r="C39" s="119" t="s">
        <v>434</v>
      </c>
      <c r="D39" s="121">
        <f t="shared" ref="D39:D70" si="16">SUM(E39,+L39)</f>
        <v>863687</v>
      </c>
      <c r="E39" s="121">
        <f t="shared" ref="E39:E70" si="17">+SUM(F39:I39,K39)</f>
        <v>159027</v>
      </c>
      <c r="F39" s="121">
        <v>0</v>
      </c>
      <c r="G39" s="121">
        <v>0</v>
      </c>
      <c r="H39" s="121">
        <v>0</v>
      </c>
      <c r="I39" s="121">
        <v>158690</v>
      </c>
      <c r="J39" s="121"/>
      <c r="K39" s="121">
        <v>337</v>
      </c>
      <c r="L39" s="121">
        <v>704660</v>
      </c>
      <c r="M39" s="121">
        <f t="shared" ref="M39:M70" si="18">SUM(N39,+U39)</f>
        <v>100779</v>
      </c>
      <c r="N39" s="121">
        <f t="shared" ref="N39:N70" si="19">+SUM(O39:R39,T39)</f>
        <v>7186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7186</v>
      </c>
      <c r="U39" s="121">
        <v>93593</v>
      </c>
      <c r="V39" s="121">
        <f t="shared" si="9"/>
        <v>964466</v>
      </c>
      <c r="W39" s="121">
        <f t="shared" si="10"/>
        <v>166213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158690</v>
      </c>
      <c r="AB39" s="121">
        <f t="shared" si="15"/>
        <v>0</v>
      </c>
      <c r="AC39" s="121">
        <f t="shared" ref="AC39:AC70" si="20">+SUM(K39,T39)</f>
        <v>7523</v>
      </c>
      <c r="AD39" s="121">
        <f t="shared" ref="AD39:AD70" si="21">+SUM(L39,U39)</f>
        <v>798253</v>
      </c>
      <c r="AE39" s="160" t="s">
        <v>326</v>
      </c>
      <c r="AF39" s="159"/>
    </row>
    <row r="40" spans="1:32" s="136" customFormat="1" ht="13.5" customHeight="1" x14ac:dyDescent="0.15">
      <c r="A40" s="119" t="s">
        <v>45</v>
      </c>
      <c r="B40" s="120" t="s">
        <v>436</v>
      </c>
      <c r="C40" s="119" t="s">
        <v>437</v>
      </c>
      <c r="D40" s="121">
        <f t="shared" si="16"/>
        <v>470775</v>
      </c>
      <c r="E40" s="121">
        <f t="shared" si="17"/>
        <v>55072</v>
      </c>
      <c r="F40" s="121">
        <v>0</v>
      </c>
      <c r="G40" s="121">
        <v>0</v>
      </c>
      <c r="H40" s="121">
        <v>0</v>
      </c>
      <c r="I40" s="121">
        <v>55072</v>
      </c>
      <c r="J40" s="121"/>
      <c r="K40" s="121">
        <v>0</v>
      </c>
      <c r="L40" s="121">
        <v>415703</v>
      </c>
      <c r="M40" s="121">
        <f t="shared" si="18"/>
        <v>57781</v>
      </c>
      <c r="N40" s="121">
        <f t="shared" si="19"/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57781</v>
      </c>
      <c r="V40" s="121">
        <f t="shared" ref="V40:V71" si="22">+SUM(D40,M40)</f>
        <v>528556</v>
      </c>
      <c r="W40" s="121">
        <f t="shared" ref="W40:W71" si="23">+SUM(E40,N40)</f>
        <v>55072</v>
      </c>
      <c r="X40" s="121">
        <f t="shared" ref="X40:X71" si="24">+SUM(F40,O40)</f>
        <v>0</v>
      </c>
      <c r="Y40" s="121">
        <f t="shared" ref="Y40:Y71" si="25">+SUM(G40,P40)</f>
        <v>0</v>
      </c>
      <c r="Z40" s="121">
        <f t="shared" ref="Z40:Z71" si="26">+SUM(H40,Q40)</f>
        <v>0</v>
      </c>
      <c r="AA40" s="121">
        <f t="shared" ref="AA40:AA71" si="27">+SUM(I40,R40)</f>
        <v>55072</v>
      </c>
      <c r="AB40" s="121">
        <f t="shared" ref="AB40:AB71" si="28">+SUM(J40,S40)</f>
        <v>0</v>
      </c>
      <c r="AC40" s="121">
        <f t="shared" si="20"/>
        <v>0</v>
      </c>
      <c r="AD40" s="121">
        <f t="shared" si="21"/>
        <v>473484</v>
      </c>
      <c r="AE40" s="160" t="s">
        <v>326</v>
      </c>
      <c r="AF40" s="159"/>
    </row>
    <row r="41" spans="1:32" s="136" customFormat="1" ht="13.5" customHeight="1" x14ac:dyDescent="0.15">
      <c r="A41" s="119" t="s">
        <v>45</v>
      </c>
      <c r="B41" s="120" t="s">
        <v>439</v>
      </c>
      <c r="C41" s="119" t="s">
        <v>440</v>
      </c>
      <c r="D41" s="121">
        <f t="shared" si="16"/>
        <v>510308</v>
      </c>
      <c r="E41" s="121">
        <f t="shared" si="17"/>
        <v>113094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113094</v>
      </c>
      <c r="L41" s="121">
        <v>397214</v>
      </c>
      <c r="M41" s="121">
        <f t="shared" si="18"/>
        <v>75155</v>
      </c>
      <c r="N41" s="121">
        <f t="shared" si="19"/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75155</v>
      </c>
      <c r="V41" s="121">
        <f t="shared" si="22"/>
        <v>585463</v>
      </c>
      <c r="W41" s="121">
        <f t="shared" si="23"/>
        <v>113094</v>
      </c>
      <c r="X41" s="121">
        <f t="shared" si="24"/>
        <v>0</v>
      </c>
      <c r="Y41" s="121">
        <f t="shared" si="25"/>
        <v>0</v>
      </c>
      <c r="Z41" s="121">
        <f t="shared" si="26"/>
        <v>0</v>
      </c>
      <c r="AA41" s="121">
        <f t="shared" si="27"/>
        <v>0</v>
      </c>
      <c r="AB41" s="121">
        <f t="shared" si="28"/>
        <v>0</v>
      </c>
      <c r="AC41" s="121">
        <f t="shared" si="20"/>
        <v>113094</v>
      </c>
      <c r="AD41" s="121">
        <f t="shared" si="21"/>
        <v>472369</v>
      </c>
      <c r="AE41" s="160" t="s">
        <v>326</v>
      </c>
      <c r="AF41" s="159"/>
    </row>
    <row r="42" spans="1:32" s="136" customFormat="1" ht="13.5" customHeight="1" x14ac:dyDescent="0.15">
      <c r="A42" s="119" t="s">
        <v>45</v>
      </c>
      <c r="B42" s="120" t="s">
        <v>441</v>
      </c>
      <c r="C42" s="119" t="s">
        <v>442</v>
      </c>
      <c r="D42" s="121">
        <f t="shared" si="16"/>
        <v>121943</v>
      </c>
      <c r="E42" s="121">
        <f t="shared" si="17"/>
        <v>73920</v>
      </c>
      <c r="F42" s="121">
        <v>0</v>
      </c>
      <c r="G42" s="121">
        <v>0</v>
      </c>
      <c r="H42" s="121">
        <v>0</v>
      </c>
      <c r="I42" s="121">
        <v>73920</v>
      </c>
      <c r="J42" s="121"/>
      <c r="K42" s="121">
        <v>0</v>
      </c>
      <c r="L42" s="121">
        <v>48023</v>
      </c>
      <c r="M42" s="121">
        <f t="shared" si="18"/>
        <v>32917</v>
      </c>
      <c r="N42" s="121">
        <f t="shared" si="19"/>
        <v>5957</v>
      </c>
      <c r="O42" s="121">
        <v>0</v>
      </c>
      <c r="P42" s="121">
        <v>0</v>
      </c>
      <c r="Q42" s="121">
        <v>0</v>
      </c>
      <c r="R42" s="121">
        <v>5957</v>
      </c>
      <c r="S42" s="121"/>
      <c r="T42" s="121">
        <v>0</v>
      </c>
      <c r="U42" s="121">
        <v>26960</v>
      </c>
      <c r="V42" s="121">
        <f t="shared" si="22"/>
        <v>154860</v>
      </c>
      <c r="W42" s="121">
        <f t="shared" si="23"/>
        <v>79877</v>
      </c>
      <c r="X42" s="121">
        <f t="shared" si="24"/>
        <v>0</v>
      </c>
      <c r="Y42" s="121">
        <f t="shared" si="25"/>
        <v>0</v>
      </c>
      <c r="Z42" s="121">
        <f t="shared" si="26"/>
        <v>0</v>
      </c>
      <c r="AA42" s="121">
        <f t="shared" si="27"/>
        <v>79877</v>
      </c>
      <c r="AB42" s="121">
        <f t="shared" si="28"/>
        <v>0</v>
      </c>
      <c r="AC42" s="121">
        <f t="shared" si="20"/>
        <v>0</v>
      </c>
      <c r="AD42" s="121">
        <f t="shared" si="21"/>
        <v>74983</v>
      </c>
      <c r="AE42" s="160" t="s">
        <v>326</v>
      </c>
      <c r="AF42" s="159"/>
    </row>
    <row r="43" spans="1:32" s="136" customFormat="1" ht="13.5" customHeight="1" x14ac:dyDescent="0.15">
      <c r="A43" s="119" t="s">
        <v>45</v>
      </c>
      <c r="B43" s="120" t="s">
        <v>443</v>
      </c>
      <c r="C43" s="119" t="s">
        <v>444</v>
      </c>
      <c r="D43" s="121">
        <f t="shared" si="16"/>
        <v>730606</v>
      </c>
      <c r="E43" s="121">
        <f t="shared" si="17"/>
        <v>127333</v>
      </c>
      <c r="F43" s="121">
        <v>0</v>
      </c>
      <c r="G43" s="121">
        <v>0</v>
      </c>
      <c r="H43" s="121">
        <v>0</v>
      </c>
      <c r="I43" s="121">
        <v>127333</v>
      </c>
      <c r="J43" s="121"/>
      <c r="K43" s="121">
        <v>0</v>
      </c>
      <c r="L43" s="121">
        <v>603273</v>
      </c>
      <c r="M43" s="121">
        <f t="shared" si="18"/>
        <v>25298</v>
      </c>
      <c r="N43" s="121">
        <f t="shared" si="19"/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25298</v>
      </c>
      <c r="V43" s="121">
        <f t="shared" si="22"/>
        <v>755904</v>
      </c>
      <c r="W43" s="121">
        <f t="shared" si="23"/>
        <v>127333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127333</v>
      </c>
      <c r="AB43" s="121">
        <f t="shared" si="28"/>
        <v>0</v>
      </c>
      <c r="AC43" s="121">
        <f t="shared" si="20"/>
        <v>0</v>
      </c>
      <c r="AD43" s="121">
        <f t="shared" si="21"/>
        <v>628571</v>
      </c>
      <c r="AE43" s="160" t="s">
        <v>326</v>
      </c>
      <c r="AF43" s="159"/>
    </row>
    <row r="44" spans="1:32" s="136" customFormat="1" ht="13.5" customHeight="1" x14ac:dyDescent="0.15">
      <c r="A44" s="119" t="s">
        <v>45</v>
      </c>
      <c r="B44" s="120" t="s">
        <v>446</v>
      </c>
      <c r="C44" s="119" t="s">
        <v>447</v>
      </c>
      <c r="D44" s="121">
        <f t="shared" si="16"/>
        <v>176495</v>
      </c>
      <c r="E44" s="121">
        <f t="shared" si="17"/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176495</v>
      </c>
      <c r="M44" s="121">
        <f t="shared" si="18"/>
        <v>26698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26698</v>
      </c>
      <c r="V44" s="121">
        <f t="shared" si="22"/>
        <v>203193</v>
      </c>
      <c r="W44" s="121">
        <f t="shared" si="23"/>
        <v>0</v>
      </c>
      <c r="X44" s="121">
        <f t="shared" si="24"/>
        <v>0</v>
      </c>
      <c r="Y44" s="121">
        <f t="shared" si="25"/>
        <v>0</v>
      </c>
      <c r="Z44" s="121">
        <f t="shared" si="26"/>
        <v>0</v>
      </c>
      <c r="AA44" s="121">
        <f t="shared" si="27"/>
        <v>0</v>
      </c>
      <c r="AB44" s="121">
        <f t="shared" si="28"/>
        <v>0</v>
      </c>
      <c r="AC44" s="121">
        <f t="shared" si="20"/>
        <v>0</v>
      </c>
      <c r="AD44" s="121">
        <f t="shared" si="21"/>
        <v>203193</v>
      </c>
      <c r="AE44" s="160" t="s">
        <v>326</v>
      </c>
      <c r="AF44" s="159"/>
    </row>
    <row r="45" spans="1:32" s="136" customFormat="1" ht="13.5" customHeight="1" x14ac:dyDescent="0.15">
      <c r="A45" s="119" t="s">
        <v>45</v>
      </c>
      <c r="B45" s="120" t="s">
        <v>448</v>
      </c>
      <c r="C45" s="119" t="s">
        <v>449</v>
      </c>
      <c r="D45" s="121">
        <f t="shared" si="16"/>
        <v>312434</v>
      </c>
      <c r="E45" s="121">
        <f t="shared" si="17"/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312434</v>
      </c>
      <c r="M45" s="121">
        <f t="shared" si="18"/>
        <v>55847</v>
      </c>
      <c r="N45" s="121">
        <f t="shared" si="19"/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55847</v>
      </c>
      <c r="V45" s="121">
        <f t="shared" si="22"/>
        <v>368281</v>
      </c>
      <c r="W45" s="121">
        <f t="shared" si="23"/>
        <v>0</v>
      </c>
      <c r="X45" s="121">
        <f t="shared" si="24"/>
        <v>0</v>
      </c>
      <c r="Y45" s="121">
        <f t="shared" si="25"/>
        <v>0</v>
      </c>
      <c r="Z45" s="121">
        <f t="shared" si="26"/>
        <v>0</v>
      </c>
      <c r="AA45" s="121">
        <f t="shared" si="27"/>
        <v>0</v>
      </c>
      <c r="AB45" s="121">
        <f t="shared" si="28"/>
        <v>0</v>
      </c>
      <c r="AC45" s="121">
        <f t="shared" si="20"/>
        <v>0</v>
      </c>
      <c r="AD45" s="121">
        <f t="shared" si="21"/>
        <v>368281</v>
      </c>
      <c r="AE45" s="160" t="s">
        <v>326</v>
      </c>
      <c r="AF45" s="159"/>
    </row>
    <row r="46" spans="1:32" s="136" customFormat="1" ht="13.5" customHeight="1" x14ac:dyDescent="0.15">
      <c r="A46" s="119" t="s">
        <v>45</v>
      </c>
      <c r="B46" s="120" t="s">
        <v>450</v>
      </c>
      <c r="C46" s="119" t="s">
        <v>451</v>
      </c>
      <c r="D46" s="121">
        <f t="shared" si="16"/>
        <v>318124</v>
      </c>
      <c r="E46" s="121">
        <f t="shared" si="17"/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318124</v>
      </c>
      <c r="M46" s="121">
        <f t="shared" si="18"/>
        <v>37089</v>
      </c>
      <c r="N46" s="121">
        <f t="shared" si="19"/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37089</v>
      </c>
      <c r="V46" s="121">
        <f t="shared" si="22"/>
        <v>355213</v>
      </c>
      <c r="W46" s="121">
        <f t="shared" si="23"/>
        <v>0</v>
      </c>
      <c r="X46" s="121">
        <f t="shared" si="24"/>
        <v>0</v>
      </c>
      <c r="Y46" s="121">
        <f t="shared" si="25"/>
        <v>0</v>
      </c>
      <c r="Z46" s="121">
        <f t="shared" si="26"/>
        <v>0</v>
      </c>
      <c r="AA46" s="121">
        <f t="shared" si="27"/>
        <v>0</v>
      </c>
      <c r="AB46" s="121">
        <f t="shared" si="28"/>
        <v>0</v>
      </c>
      <c r="AC46" s="121">
        <f t="shared" si="20"/>
        <v>0</v>
      </c>
      <c r="AD46" s="121">
        <f t="shared" si="21"/>
        <v>355213</v>
      </c>
      <c r="AE46" s="160" t="s">
        <v>326</v>
      </c>
      <c r="AF46" s="159"/>
    </row>
    <row r="47" spans="1:32" s="136" customFormat="1" ht="13.5" customHeight="1" x14ac:dyDescent="0.15">
      <c r="A47" s="119" t="s">
        <v>45</v>
      </c>
      <c r="B47" s="120" t="s">
        <v>452</v>
      </c>
      <c r="C47" s="119" t="s">
        <v>453</v>
      </c>
      <c r="D47" s="121">
        <f t="shared" si="16"/>
        <v>209243</v>
      </c>
      <c r="E47" s="121">
        <f t="shared" si="17"/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209243</v>
      </c>
      <c r="M47" s="121">
        <f t="shared" si="18"/>
        <v>41033</v>
      </c>
      <c r="N47" s="121">
        <f t="shared" si="19"/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41033</v>
      </c>
      <c r="V47" s="121">
        <f t="shared" si="22"/>
        <v>250276</v>
      </c>
      <c r="W47" s="121">
        <f t="shared" si="23"/>
        <v>0</v>
      </c>
      <c r="X47" s="121">
        <f t="shared" si="24"/>
        <v>0</v>
      </c>
      <c r="Y47" s="121">
        <f t="shared" si="25"/>
        <v>0</v>
      </c>
      <c r="Z47" s="121">
        <f t="shared" si="26"/>
        <v>0</v>
      </c>
      <c r="AA47" s="121">
        <f t="shared" si="27"/>
        <v>0</v>
      </c>
      <c r="AB47" s="121">
        <f t="shared" si="28"/>
        <v>0</v>
      </c>
      <c r="AC47" s="121">
        <f t="shared" si="20"/>
        <v>0</v>
      </c>
      <c r="AD47" s="121">
        <f t="shared" si="21"/>
        <v>250276</v>
      </c>
      <c r="AE47" s="160" t="s">
        <v>326</v>
      </c>
      <c r="AF47" s="159"/>
    </row>
    <row r="48" spans="1:32" s="136" customFormat="1" ht="13.5" customHeight="1" x14ac:dyDescent="0.15">
      <c r="A48" s="119" t="s">
        <v>45</v>
      </c>
      <c r="B48" s="120" t="s">
        <v>454</v>
      </c>
      <c r="C48" s="119" t="s">
        <v>455</v>
      </c>
      <c r="D48" s="121">
        <f t="shared" si="16"/>
        <v>155449</v>
      </c>
      <c r="E48" s="121">
        <f t="shared" si="17"/>
        <v>24254</v>
      </c>
      <c r="F48" s="121">
        <v>0</v>
      </c>
      <c r="G48" s="121">
        <v>0</v>
      </c>
      <c r="H48" s="121">
        <v>0</v>
      </c>
      <c r="I48" s="121">
        <v>24254</v>
      </c>
      <c r="J48" s="121"/>
      <c r="K48" s="121">
        <v>0</v>
      </c>
      <c r="L48" s="121">
        <v>131195</v>
      </c>
      <c r="M48" s="121">
        <f t="shared" si="18"/>
        <v>56716</v>
      </c>
      <c r="N48" s="121">
        <f t="shared" si="19"/>
        <v>1484</v>
      </c>
      <c r="O48" s="121">
        <v>572</v>
      </c>
      <c r="P48" s="121">
        <v>912</v>
      </c>
      <c r="Q48" s="121">
        <v>0</v>
      </c>
      <c r="R48" s="121">
        <v>0</v>
      </c>
      <c r="S48" s="121"/>
      <c r="T48" s="121">
        <v>0</v>
      </c>
      <c r="U48" s="121">
        <v>55232</v>
      </c>
      <c r="V48" s="121">
        <f t="shared" si="22"/>
        <v>212165</v>
      </c>
      <c r="W48" s="121">
        <f t="shared" si="23"/>
        <v>25738</v>
      </c>
      <c r="X48" s="121">
        <f t="shared" si="24"/>
        <v>572</v>
      </c>
      <c r="Y48" s="121">
        <f t="shared" si="25"/>
        <v>912</v>
      </c>
      <c r="Z48" s="121">
        <f t="shared" si="26"/>
        <v>0</v>
      </c>
      <c r="AA48" s="121">
        <f t="shared" si="27"/>
        <v>24254</v>
      </c>
      <c r="AB48" s="121">
        <f t="shared" si="28"/>
        <v>0</v>
      </c>
      <c r="AC48" s="121">
        <f t="shared" si="20"/>
        <v>0</v>
      </c>
      <c r="AD48" s="121">
        <f t="shared" si="21"/>
        <v>186427</v>
      </c>
      <c r="AE48" s="160" t="s">
        <v>326</v>
      </c>
      <c r="AF48" s="159"/>
    </row>
    <row r="49" spans="1:32" s="136" customFormat="1" ht="13.5" customHeight="1" x14ac:dyDescent="0.15">
      <c r="A49" s="119" t="s">
        <v>45</v>
      </c>
      <c r="B49" s="120" t="s">
        <v>456</v>
      </c>
      <c r="C49" s="119" t="s">
        <v>457</v>
      </c>
      <c r="D49" s="121">
        <f t="shared" si="16"/>
        <v>245145</v>
      </c>
      <c r="E49" s="121">
        <f t="shared" si="17"/>
        <v>56507</v>
      </c>
      <c r="F49" s="121">
        <v>0</v>
      </c>
      <c r="G49" s="121">
        <v>0</v>
      </c>
      <c r="H49" s="121">
        <v>0</v>
      </c>
      <c r="I49" s="121">
        <v>56507</v>
      </c>
      <c r="J49" s="121"/>
      <c r="K49" s="121">
        <v>0</v>
      </c>
      <c r="L49" s="121">
        <v>188638</v>
      </c>
      <c r="M49" s="121">
        <f t="shared" si="18"/>
        <v>114691</v>
      </c>
      <c r="N49" s="121">
        <f t="shared" si="19"/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114689</v>
      </c>
      <c r="V49" s="121">
        <f t="shared" si="22"/>
        <v>359836</v>
      </c>
      <c r="W49" s="121">
        <f t="shared" si="23"/>
        <v>56509</v>
      </c>
      <c r="X49" s="121">
        <f t="shared" si="24"/>
        <v>0</v>
      </c>
      <c r="Y49" s="121">
        <f t="shared" si="25"/>
        <v>0</v>
      </c>
      <c r="Z49" s="121">
        <f t="shared" si="26"/>
        <v>0</v>
      </c>
      <c r="AA49" s="121">
        <f t="shared" si="27"/>
        <v>56509</v>
      </c>
      <c r="AB49" s="121">
        <f t="shared" si="28"/>
        <v>0</v>
      </c>
      <c r="AC49" s="121">
        <f t="shared" si="20"/>
        <v>0</v>
      </c>
      <c r="AD49" s="121">
        <f t="shared" si="21"/>
        <v>303327</v>
      </c>
      <c r="AE49" s="160" t="s">
        <v>326</v>
      </c>
      <c r="AF49" s="159"/>
    </row>
    <row r="50" spans="1:32" s="136" customFormat="1" ht="13.5" customHeight="1" x14ac:dyDescent="0.15">
      <c r="A50" s="119" t="s">
        <v>45</v>
      </c>
      <c r="B50" s="120" t="s">
        <v>459</v>
      </c>
      <c r="C50" s="119" t="s">
        <v>460</v>
      </c>
      <c r="D50" s="121">
        <f t="shared" si="16"/>
        <v>230386</v>
      </c>
      <c r="E50" s="121">
        <f t="shared" si="17"/>
        <v>43479</v>
      </c>
      <c r="F50" s="121">
        <v>0</v>
      </c>
      <c r="G50" s="121">
        <v>0</v>
      </c>
      <c r="H50" s="121">
        <v>0</v>
      </c>
      <c r="I50" s="121">
        <v>43479</v>
      </c>
      <c r="J50" s="121"/>
      <c r="K50" s="121">
        <v>0</v>
      </c>
      <c r="L50" s="121">
        <v>186907</v>
      </c>
      <c r="M50" s="121">
        <f t="shared" si="18"/>
        <v>58693</v>
      </c>
      <c r="N50" s="121">
        <f t="shared" si="19"/>
        <v>2649</v>
      </c>
      <c r="O50" s="121">
        <v>0</v>
      </c>
      <c r="P50" s="121">
        <v>0</v>
      </c>
      <c r="Q50" s="121">
        <v>0</v>
      </c>
      <c r="R50" s="121">
        <v>2649</v>
      </c>
      <c r="S50" s="121"/>
      <c r="T50" s="121">
        <v>0</v>
      </c>
      <c r="U50" s="121">
        <v>56044</v>
      </c>
      <c r="V50" s="121">
        <f t="shared" si="22"/>
        <v>289079</v>
      </c>
      <c r="W50" s="121">
        <f t="shared" si="23"/>
        <v>46128</v>
      </c>
      <c r="X50" s="121">
        <f t="shared" si="24"/>
        <v>0</v>
      </c>
      <c r="Y50" s="121">
        <f t="shared" si="25"/>
        <v>0</v>
      </c>
      <c r="Z50" s="121">
        <f t="shared" si="26"/>
        <v>0</v>
      </c>
      <c r="AA50" s="121">
        <f t="shared" si="27"/>
        <v>46128</v>
      </c>
      <c r="AB50" s="121">
        <f t="shared" si="28"/>
        <v>0</v>
      </c>
      <c r="AC50" s="121">
        <f t="shared" si="20"/>
        <v>0</v>
      </c>
      <c r="AD50" s="121">
        <f t="shared" si="21"/>
        <v>242951</v>
      </c>
      <c r="AE50" s="160" t="s">
        <v>326</v>
      </c>
      <c r="AF50" s="159"/>
    </row>
    <row r="51" spans="1:32" s="136" customFormat="1" ht="13.5" customHeight="1" x14ac:dyDescent="0.15">
      <c r="A51" s="119" t="s">
        <v>45</v>
      </c>
      <c r="B51" s="120" t="s">
        <v>461</v>
      </c>
      <c r="C51" s="119" t="s">
        <v>462</v>
      </c>
      <c r="D51" s="121">
        <f t="shared" si="16"/>
        <v>583411</v>
      </c>
      <c r="E51" s="121">
        <f t="shared" si="17"/>
        <v>178980</v>
      </c>
      <c r="F51" s="121">
        <v>0</v>
      </c>
      <c r="G51" s="121">
        <v>0</v>
      </c>
      <c r="H51" s="121">
        <v>0</v>
      </c>
      <c r="I51" s="121">
        <v>81339</v>
      </c>
      <c r="J51" s="121"/>
      <c r="K51" s="121">
        <v>97641</v>
      </c>
      <c r="L51" s="121">
        <v>404431</v>
      </c>
      <c r="M51" s="121">
        <f t="shared" si="18"/>
        <v>40725</v>
      </c>
      <c r="N51" s="121">
        <f t="shared" si="19"/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40725</v>
      </c>
      <c r="V51" s="121">
        <f t="shared" si="22"/>
        <v>624136</v>
      </c>
      <c r="W51" s="121">
        <f t="shared" si="23"/>
        <v>178980</v>
      </c>
      <c r="X51" s="121">
        <f t="shared" si="24"/>
        <v>0</v>
      </c>
      <c r="Y51" s="121">
        <f t="shared" si="25"/>
        <v>0</v>
      </c>
      <c r="Z51" s="121">
        <f t="shared" si="26"/>
        <v>0</v>
      </c>
      <c r="AA51" s="121">
        <f t="shared" si="27"/>
        <v>81339</v>
      </c>
      <c r="AB51" s="121">
        <f t="shared" si="28"/>
        <v>0</v>
      </c>
      <c r="AC51" s="121">
        <f t="shared" si="20"/>
        <v>97641</v>
      </c>
      <c r="AD51" s="121">
        <f t="shared" si="21"/>
        <v>445156</v>
      </c>
      <c r="AE51" s="160" t="s">
        <v>326</v>
      </c>
      <c r="AF51" s="159"/>
    </row>
    <row r="52" spans="1:32" s="136" customFormat="1" ht="13.5" customHeight="1" x14ac:dyDescent="0.15">
      <c r="A52" s="119" t="s">
        <v>45</v>
      </c>
      <c r="B52" s="120" t="s">
        <v>463</v>
      </c>
      <c r="C52" s="119" t="s">
        <v>464</v>
      </c>
      <c r="D52" s="121">
        <f t="shared" si="16"/>
        <v>38128</v>
      </c>
      <c r="E52" s="121">
        <f t="shared" si="17"/>
        <v>3290</v>
      </c>
      <c r="F52" s="121">
        <v>0</v>
      </c>
      <c r="G52" s="121">
        <v>0</v>
      </c>
      <c r="H52" s="121">
        <v>0</v>
      </c>
      <c r="I52" s="121">
        <v>3290</v>
      </c>
      <c r="J52" s="121"/>
      <c r="K52" s="121">
        <v>0</v>
      </c>
      <c r="L52" s="121">
        <v>34838</v>
      </c>
      <c r="M52" s="121">
        <f t="shared" si="18"/>
        <v>43566</v>
      </c>
      <c r="N52" s="121">
        <f t="shared" si="19"/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43566</v>
      </c>
      <c r="V52" s="121">
        <f t="shared" si="22"/>
        <v>81694</v>
      </c>
      <c r="W52" s="121">
        <f t="shared" si="23"/>
        <v>3290</v>
      </c>
      <c r="X52" s="121">
        <f t="shared" si="24"/>
        <v>0</v>
      </c>
      <c r="Y52" s="121">
        <f t="shared" si="25"/>
        <v>0</v>
      </c>
      <c r="Z52" s="121">
        <f t="shared" si="26"/>
        <v>0</v>
      </c>
      <c r="AA52" s="121">
        <f t="shared" si="27"/>
        <v>3290</v>
      </c>
      <c r="AB52" s="121">
        <f t="shared" si="28"/>
        <v>0</v>
      </c>
      <c r="AC52" s="121">
        <f t="shared" si="20"/>
        <v>0</v>
      </c>
      <c r="AD52" s="121">
        <f t="shared" si="21"/>
        <v>78404</v>
      </c>
      <c r="AE52" s="160" t="s">
        <v>326</v>
      </c>
      <c r="AF52" s="159"/>
    </row>
    <row r="53" spans="1:32" s="136" customFormat="1" ht="13.5" customHeight="1" x14ac:dyDescent="0.15">
      <c r="A53" s="119" t="s">
        <v>45</v>
      </c>
      <c r="B53" s="120" t="s">
        <v>465</v>
      </c>
      <c r="C53" s="119" t="s">
        <v>466</v>
      </c>
      <c r="D53" s="121">
        <f t="shared" si="16"/>
        <v>266585</v>
      </c>
      <c r="E53" s="121">
        <f t="shared" si="17"/>
        <v>48056</v>
      </c>
      <c r="F53" s="121">
        <v>0</v>
      </c>
      <c r="G53" s="121">
        <v>0</v>
      </c>
      <c r="H53" s="121">
        <v>0</v>
      </c>
      <c r="I53" s="121">
        <v>47727</v>
      </c>
      <c r="J53" s="121"/>
      <c r="K53" s="121">
        <v>329</v>
      </c>
      <c r="L53" s="121">
        <v>218529</v>
      </c>
      <c r="M53" s="121">
        <f t="shared" si="18"/>
        <v>9403</v>
      </c>
      <c r="N53" s="121">
        <f t="shared" si="19"/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9403</v>
      </c>
      <c r="V53" s="121">
        <f t="shared" si="22"/>
        <v>275988</v>
      </c>
      <c r="W53" s="121">
        <f t="shared" si="23"/>
        <v>48056</v>
      </c>
      <c r="X53" s="121">
        <f t="shared" si="24"/>
        <v>0</v>
      </c>
      <c r="Y53" s="121">
        <f t="shared" si="25"/>
        <v>0</v>
      </c>
      <c r="Z53" s="121">
        <f t="shared" si="26"/>
        <v>0</v>
      </c>
      <c r="AA53" s="121">
        <f t="shared" si="27"/>
        <v>47727</v>
      </c>
      <c r="AB53" s="121">
        <f t="shared" si="28"/>
        <v>0</v>
      </c>
      <c r="AC53" s="121">
        <f t="shared" si="20"/>
        <v>329</v>
      </c>
      <c r="AD53" s="121">
        <f t="shared" si="21"/>
        <v>227932</v>
      </c>
      <c r="AE53" s="160" t="s">
        <v>326</v>
      </c>
      <c r="AF53" s="159"/>
    </row>
    <row r="54" spans="1:32" s="136" customFormat="1" ht="13.5" customHeight="1" x14ac:dyDescent="0.15">
      <c r="A54" s="119" t="s">
        <v>45</v>
      </c>
      <c r="B54" s="120" t="s">
        <v>467</v>
      </c>
      <c r="C54" s="119" t="s">
        <v>468</v>
      </c>
      <c r="D54" s="121">
        <f t="shared" si="16"/>
        <v>194030</v>
      </c>
      <c r="E54" s="121">
        <f t="shared" si="17"/>
        <v>26542</v>
      </c>
      <c r="F54" s="121">
        <v>0</v>
      </c>
      <c r="G54" s="121">
        <v>0</v>
      </c>
      <c r="H54" s="121">
        <v>0</v>
      </c>
      <c r="I54" s="121">
        <v>24240</v>
      </c>
      <c r="J54" s="121"/>
      <c r="K54" s="121">
        <v>2302</v>
      </c>
      <c r="L54" s="121">
        <v>167488</v>
      </c>
      <c r="M54" s="121">
        <f t="shared" si="18"/>
        <v>63452</v>
      </c>
      <c r="N54" s="121">
        <f t="shared" si="19"/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63452</v>
      </c>
      <c r="V54" s="121">
        <f t="shared" si="22"/>
        <v>257482</v>
      </c>
      <c r="W54" s="121">
        <f t="shared" si="23"/>
        <v>26542</v>
      </c>
      <c r="X54" s="121">
        <f t="shared" si="24"/>
        <v>0</v>
      </c>
      <c r="Y54" s="121">
        <f t="shared" si="25"/>
        <v>0</v>
      </c>
      <c r="Z54" s="121">
        <f t="shared" si="26"/>
        <v>0</v>
      </c>
      <c r="AA54" s="121">
        <f t="shared" si="27"/>
        <v>24240</v>
      </c>
      <c r="AB54" s="121">
        <f t="shared" si="28"/>
        <v>0</v>
      </c>
      <c r="AC54" s="121">
        <f t="shared" si="20"/>
        <v>2302</v>
      </c>
      <c r="AD54" s="121">
        <f t="shared" si="21"/>
        <v>230940</v>
      </c>
      <c r="AE54" s="160" t="s">
        <v>326</v>
      </c>
      <c r="AF54" s="159"/>
    </row>
    <row r="55" spans="1:32" s="136" customFormat="1" ht="13.5" customHeight="1" x14ac:dyDescent="0.15">
      <c r="A55" s="119" t="s">
        <v>45</v>
      </c>
      <c r="B55" s="120" t="s">
        <v>469</v>
      </c>
      <c r="C55" s="119" t="s">
        <v>470</v>
      </c>
      <c r="D55" s="121">
        <f t="shared" si="16"/>
        <v>170676</v>
      </c>
      <c r="E55" s="121">
        <f t="shared" si="17"/>
        <v>23389</v>
      </c>
      <c r="F55" s="121">
        <v>0</v>
      </c>
      <c r="G55" s="121">
        <v>0</v>
      </c>
      <c r="H55" s="121">
        <v>0</v>
      </c>
      <c r="I55" s="121">
        <v>23351</v>
      </c>
      <c r="J55" s="121"/>
      <c r="K55" s="121">
        <v>38</v>
      </c>
      <c r="L55" s="121">
        <v>147287</v>
      </c>
      <c r="M55" s="121">
        <f t="shared" si="18"/>
        <v>74360</v>
      </c>
      <c r="N55" s="121">
        <f t="shared" si="19"/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74360</v>
      </c>
      <c r="V55" s="121">
        <f t="shared" si="22"/>
        <v>245036</v>
      </c>
      <c r="W55" s="121">
        <f t="shared" si="23"/>
        <v>23389</v>
      </c>
      <c r="X55" s="121">
        <f t="shared" si="24"/>
        <v>0</v>
      </c>
      <c r="Y55" s="121">
        <f t="shared" si="25"/>
        <v>0</v>
      </c>
      <c r="Z55" s="121">
        <f t="shared" si="26"/>
        <v>0</v>
      </c>
      <c r="AA55" s="121">
        <f t="shared" si="27"/>
        <v>23351</v>
      </c>
      <c r="AB55" s="121">
        <f t="shared" si="28"/>
        <v>0</v>
      </c>
      <c r="AC55" s="121">
        <f t="shared" si="20"/>
        <v>38</v>
      </c>
      <c r="AD55" s="121">
        <f t="shared" si="21"/>
        <v>221647</v>
      </c>
      <c r="AE55" s="160" t="s">
        <v>326</v>
      </c>
      <c r="AF55" s="159"/>
    </row>
    <row r="56" spans="1:32" s="136" customFormat="1" ht="13.5" customHeight="1" x14ac:dyDescent="0.15">
      <c r="A56" s="119" t="s">
        <v>45</v>
      </c>
      <c r="B56" s="120" t="s">
        <v>471</v>
      </c>
      <c r="C56" s="119" t="s">
        <v>472</v>
      </c>
      <c r="D56" s="121">
        <f t="shared" si="16"/>
        <v>193294</v>
      </c>
      <c r="E56" s="121">
        <f t="shared" si="17"/>
        <v>29223</v>
      </c>
      <c r="F56" s="121">
        <v>0</v>
      </c>
      <c r="G56" s="121">
        <v>0</v>
      </c>
      <c r="H56" s="121">
        <v>0</v>
      </c>
      <c r="I56" s="121">
        <v>29223</v>
      </c>
      <c r="J56" s="121"/>
      <c r="K56" s="121">
        <v>0</v>
      </c>
      <c r="L56" s="121">
        <v>164071</v>
      </c>
      <c r="M56" s="121">
        <f t="shared" si="18"/>
        <v>45621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45621</v>
      </c>
      <c r="V56" s="121">
        <f t="shared" si="22"/>
        <v>238915</v>
      </c>
      <c r="W56" s="121">
        <f t="shared" si="23"/>
        <v>29223</v>
      </c>
      <c r="X56" s="121">
        <f t="shared" si="24"/>
        <v>0</v>
      </c>
      <c r="Y56" s="121">
        <f t="shared" si="25"/>
        <v>0</v>
      </c>
      <c r="Z56" s="121">
        <f t="shared" si="26"/>
        <v>0</v>
      </c>
      <c r="AA56" s="121">
        <f t="shared" si="27"/>
        <v>29223</v>
      </c>
      <c r="AB56" s="121">
        <f t="shared" si="28"/>
        <v>0</v>
      </c>
      <c r="AC56" s="121">
        <f t="shared" si="20"/>
        <v>0</v>
      </c>
      <c r="AD56" s="121">
        <f t="shared" si="21"/>
        <v>209692</v>
      </c>
      <c r="AE56" s="160" t="s">
        <v>326</v>
      </c>
      <c r="AF56" s="159"/>
    </row>
    <row r="57" spans="1:32" s="136" customFormat="1" ht="13.5" customHeight="1" x14ac:dyDescent="0.15">
      <c r="A57" s="119" t="s">
        <v>45</v>
      </c>
      <c r="B57" s="120" t="s">
        <v>474</v>
      </c>
      <c r="C57" s="119" t="s">
        <v>475</v>
      </c>
      <c r="D57" s="121">
        <f t="shared" si="16"/>
        <v>169431</v>
      </c>
      <c r="E57" s="121">
        <f t="shared" si="17"/>
        <v>22771</v>
      </c>
      <c r="F57" s="121">
        <v>0</v>
      </c>
      <c r="G57" s="121">
        <v>0</v>
      </c>
      <c r="H57" s="121">
        <v>0</v>
      </c>
      <c r="I57" s="121">
        <v>22771</v>
      </c>
      <c r="J57" s="121"/>
      <c r="K57" s="121">
        <v>0</v>
      </c>
      <c r="L57" s="121">
        <v>146660</v>
      </c>
      <c r="M57" s="121">
        <f t="shared" si="18"/>
        <v>35534</v>
      </c>
      <c r="N57" s="121">
        <f t="shared" si="19"/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35534</v>
      </c>
      <c r="V57" s="121">
        <f t="shared" si="22"/>
        <v>204965</v>
      </c>
      <c r="W57" s="121">
        <f t="shared" si="23"/>
        <v>22771</v>
      </c>
      <c r="X57" s="121">
        <f t="shared" si="24"/>
        <v>0</v>
      </c>
      <c r="Y57" s="121">
        <f t="shared" si="25"/>
        <v>0</v>
      </c>
      <c r="Z57" s="121">
        <f t="shared" si="26"/>
        <v>0</v>
      </c>
      <c r="AA57" s="121">
        <f t="shared" si="27"/>
        <v>22771</v>
      </c>
      <c r="AB57" s="121">
        <f t="shared" si="28"/>
        <v>0</v>
      </c>
      <c r="AC57" s="121">
        <f t="shared" si="20"/>
        <v>0</v>
      </c>
      <c r="AD57" s="121">
        <f t="shared" si="21"/>
        <v>182194</v>
      </c>
      <c r="AE57" s="160" t="s">
        <v>326</v>
      </c>
      <c r="AF57" s="159"/>
    </row>
    <row r="58" spans="1:32" s="136" customFormat="1" ht="13.5" customHeight="1" x14ac:dyDescent="0.15">
      <c r="A58" s="119" t="s">
        <v>45</v>
      </c>
      <c r="B58" s="120" t="s">
        <v>477</v>
      </c>
      <c r="C58" s="119" t="s">
        <v>478</v>
      </c>
      <c r="D58" s="121">
        <f t="shared" si="16"/>
        <v>149722</v>
      </c>
      <c r="E58" s="121">
        <f t="shared" si="17"/>
        <v>30262</v>
      </c>
      <c r="F58" s="121">
        <v>0</v>
      </c>
      <c r="G58" s="121">
        <v>0</v>
      </c>
      <c r="H58" s="121">
        <v>0</v>
      </c>
      <c r="I58" s="121">
        <v>30262</v>
      </c>
      <c r="J58" s="121"/>
      <c r="K58" s="121">
        <v>0</v>
      </c>
      <c r="L58" s="121">
        <v>119460</v>
      </c>
      <c r="M58" s="121">
        <f t="shared" si="18"/>
        <v>62228</v>
      </c>
      <c r="N58" s="121">
        <f t="shared" si="19"/>
        <v>5451</v>
      </c>
      <c r="O58" s="121">
        <v>1957</v>
      </c>
      <c r="P58" s="121">
        <v>3494</v>
      </c>
      <c r="Q58" s="121">
        <v>0</v>
      </c>
      <c r="R58" s="121">
        <v>0</v>
      </c>
      <c r="S58" s="121"/>
      <c r="T58" s="121">
        <v>0</v>
      </c>
      <c r="U58" s="121">
        <v>56777</v>
      </c>
      <c r="V58" s="121">
        <f t="shared" si="22"/>
        <v>211950</v>
      </c>
      <c r="W58" s="121">
        <f t="shared" si="23"/>
        <v>35713</v>
      </c>
      <c r="X58" s="121">
        <f t="shared" si="24"/>
        <v>1957</v>
      </c>
      <c r="Y58" s="121">
        <f t="shared" si="25"/>
        <v>3494</v>
      </c>
      <c r="Z58" s="121">
        <f t="shared" si="26"/>
        <v>0</v>
      </c>
      <c r="AA58" s="121">
        <f t="shared" si="27"/>
        <v>30262</v>
      </c>
      <c r="AB58" s="121">
        <f t="shared" si="28"/>
        <v>0</v>
      </c>
      <c r="AC58" s="121">
        <f t="shared" si="20"/>
        <v>0</v>
      </c>
      <c r="AD58" s="121">
        <f t="shared" si="21"/>
        <v>176237</v>
      </c>
      <c r="AE58" s="160" t="s">
        <v>326</v>
      </c>
      <c r="AF58" s="159"/>
    </row>
    <row r="59" spans="1:32" s="136" customFormat="1" ht="13.5" customHeight="1" x14ac:dyDescent="0.15">
      <c r="A59" s="119" t="s">
        <v>45</v>
      </c>
      <c r="B59" s="120" t="s">
        <v>481</v>
      </c>
      <c r="C59" s="119" t="s">
        <v>482</v>
      </c>
      <c r="D59" s="121">
        <f t="shared" si="16"/>
        <v>205501</v>
      </c>
      <c r="E59" s="121">
        <f t="shared" si="17"/>
        <v>37848</v>
      </c>
      <c r="F59" s="121">
        <v>0</v>
      </c>
      <c r="G59" s="121">
        <v>0</v>
      </c>
      <c r="H59" s="121">
        <v>0</v>
      </c>
      <c r="I59" s="121">
        <v>37848</v>
      </c>
      <c r="J59" s="121"/>
      <c r="K59" s="121">
        <v>0</v>
      </c>
      <c r="L59" s="121">
        <v>167653</v>
      </c>
      <c r="M59" s="121">
        <f t="shared" si="18"/>
        <v>44883</v>
      </c>
      <c r="N59" s="121">
        <f t="shared" si="19"/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44883</v>
      </c>
      <c r="V59" s="121">
        <f t="shared" si="22"/>
        <v>250384</v>
      </c>
      <c r="W59" s="121">
        <f t="shared" si="23"/>
        <v>37848</v>
      </c>
      <c r="X59" s="121">
        <f t="shared" si="24"/>
        <v>0</v>
      </c>
      <c r="Y59" s="121">
        <f t="shared" si="25"/>
        <v>0</v>
      </c>
      <c r="Z59" s="121">
        <f t="shared" si="26"/>
        <v>0</v>
      </c>
      <c r="AA59" s="121">
        <f t="shared" si="27"/>
        <v>37848</v>
      </c>
      <c r="AB59" s="121">
        <f t="shared" si="28"/>
        <v>0</v>
      </c>
      <c r="AC59" s="121">
        <f t="shared" si="20"/>
        <v>0</v>
      </c>
      <c r="AD59" s="121">
        <f t="shared" si="21"/>
        <v>212536</v>
      </c>
      <c r="AE59" s="160" t="s">
        <v>326</v>
      </c>
      <c r="AF59" s="159"/>
    </row>
    <row r="60" spans="1:32" s="136" customFormat="1" ht="13.5" customHeight="1" x14ac:dyDescent="0.15">
      <c r="A60" s="119" t="s">
        <v>45</v>
      </c>
      <c r="B60" s="120" t="s">
        <v>483</v>
      </c>
      <c r="C60" s="119" t="s">
        <v>484</v>
      </c>
      <c r="D60" s="121">
        <f t="shared" si="16"/>
        <v>81937</v>
      </c>
      <c r="E60" s="121">
        <f t="shared" si="17"/>
        <v>16323</v>
      </c>
      <c r="F60" s="121">
        <v>4652</v>
      </c>
      <c r="G60" s="121">
        <v>0</v>
      </c>
      <c r="H60" s="121">
        <v>4700</v>
      </c>
      <c r="I60" s="121">
        <v>6687</v>
      </c>
      <c r="J60" s="121"/>
      <c r="K60" s="121">
        <v>284</v>
      </c>
      <c r="L60" s="121">
        <v>65614</v>
      </c>
      <c r="M60" s="121">
        <f t="shared" si="18"/>
        <v>3939516</v>
      </c>
      <c r="N60" s="121">
        <f t="shared" si="19"/>
        <v>3917915</v>
      </c>
      <c r="O60" s="121">
        <v>1032338</v>
      </c>
      <c r="P60" s="121">
        <v>0</v>
      </c>
      <c r="Q60" s="121">
        <v>2855800</v>
      </c>
      <c r="R60" s="121">
        <v>0</v>
      </c>
      <c r="S60" s="121"/>
      <c r="T60" s="121">
        <v>29777</v>
      </c>
      <c r="U60" s="121">
        <v>21601</v>
      </c>
      <c r="V60" s="121">
        <f t="shared" si="22"/>
        <v>4021453</v>
      </c>
      <c r="W60" s="121">
        <f t="shared" si="23"/>
        <v>3934238</v>
      </c>
      <c r="X60" s="121">
        <f t="shared" si="24"/>
        <v>1036990</v>
      </c>
      <c r="Y60" s="121">
        <f t="shared" si="25"/>
        <v>0</v>
      </c>
      <c r="Z60" s="121">
        <f t="shared" si="26"/>
        <v>2860500</v>
      </c>
      <c r="AA60" s="121">
        <f t="shared" si="27"/>
        <v>6687</v>
      </c>
      <c r="AB60" s="121">
        <f t="shared" si="28"/>
        <v>0</v>
      </c>
      <c r="AC60" s="121">
        <f t="shared" si="20"/>
        <v>30061</v>
      </c>
      <c r="AD60" s="121">
        <f t="shared" si="21"/>
        <v>87215</v>
      </c>
      <c r="AE60" s="160" t="s">
        <v>326</v>
      </c>
      <c r="AF60" s="159"/>
    </row>
    <row r="61" spans="1:32" s="136" customFormat="1" ht="13.5" customHeight="1" x14ac:dyDescent="0.15">
      <c r="A61" s="119" t="s">
        <v>45</v>
      </c>
      <c r="B61" s="120" t="s">
        <v>485</v>
      </c>
      <c r="C61" s="119" t="s">
        <v>486</v>
      </c>
      <c r="D61" s="121">
        <f t="shared" si="16"/>
        <v>47828</v>
      </c>
      <c r="E61" s="121">
        <f t="shared" si="17"/>
        <v>5633</v>
      </c>
      <c r="F61" s="121">
        <v>0</v>
      </c>
      <c r="G61" s="121">
        <v>0</v>
      </c>
      <c r="H61" s="121">
        <v>0</v>
      </c>
      <c r="I61" s="121">
        <v>5633</v>
      </c>
      <c r="J61" s="121"/>
      <c r="K61" s="121">
        <v>0</v>
      </c>
      <c r="L61" s="121">
        <v>42195</v>
      </c>
      <c r="M61" s="121">
        <f t="shared" si="18"/>
        <v>16618</v>
      </c>
      <c r="N61" s="121">
        <f t="shared" si="19"/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16618</v>
      </c>
      <c r="V61" s="121">
        <f t="shared" si="22"/>
        <v>64446</v>
      </c>
      <c r="W61" s="121">
        <f t="shared" si="23"/>
        <v>5633</v>
      </c>
      <c r="X61" s="121">
        <f t="shared" si="24"/>
        <v>0</v>
      </c>
      <c r="Y61" s="121">
        <f t="shared" si="25"/>
        <v>0</v>
      </c>
      <c r="Z61" s="121">
        <f t="shared" si="26"/>
        <v>0</v>
      </c>
      <c r="AA61" s="121">
        <f t="shared" si="27"/>
        <v>5633</v>
      </c>
      <c r="AB61" s="121">
        <f t="shared" si="28"/>
        <v>0</v>
      </c>
      <c r="AC61" s="121">
        <f t="shared" si="20"/>
        <v>0</v>
      </c>
      <c r="AD61" s="121">
        <f t="shared" si="21"/>
        <v>58813</v>
      </c>
      <c r="AE61" s="160" t="s">
        <v>326</v>
      </c>
      <c r="AF61" s="159"/>
    </row>
    <row r="62" spans="1:32" s="136" customFormat="1" ht="13.5" customHeight="1" x14ac:dyDescent="0.15">
      <c r="A62" s="119" t="s">
        <v>45</v>
      </c>
      <c r="B62" s="120" t="s">
        <v>487</v>
      </c>
      <c r="C62" s="119" t="s">
        <v>488</v>
      </c>
      <c r="D62" s="121">
        <f t="shared" si="16"/>
        <v>407871</v>
      </c>
      <c r="E62" s="121">
        <f t="shared" si="17"/>
        <v>73195</v>
      </c>
      <c r="F62" s="121">
        <v>0</v>
      </c>
      <c r="G62" s="121">
        <v>0</v>
      </c>
      <c r="H62" s="121">
        <v>0</v>
      </c>
      <c r="I62" s="121">
        <v>73165</v>
      </c>
      <c r="J62" s="121"/>
      <c r="K62" s="121">
        <v>30</v>
      </c>
      <c r="L62" s="121">
        <v>334676</v>
      </c>
      <c r="M62" s="121">
        <f t="shared" si="18"/>
        <v>197973</v>
      </c>
      <c r="N62" s="121">
        <f t="shared" si="19"/>
        <v>22859</v>
      </c>
      <c r="O62" s="121">
        <v>0</v>
      </c>
      <c r="P62" s="121">
        <v>0</v>
      </c>
      <c r="Q62" s="121">
        <v>0</v>
      </c>
      <c r="R62" s="121">
        <v>22779</v>
      </c>
      <c r="S62" s="121"/>
      <c r="T62" s="121">
        <v>80</v>
      </c>
      <c r="U62" s="121">
        <v>175114</v>
      </c>
      <c r="V62" s="121">
        <f t="shared" si="22"/>
        <v>605844</v>
      </c>
      <c r="W62" s="121">
        <f t="shared" si="23"/>
        <v>96054</v>
      </c>
      <c r="X62" s="121">
        <f t="shared" si="24"/>
        <v>0</v>
      </c>
      <c r="Y62" s="121">
        <f t="shared" si="25"/>
        <v>0</v>
      </c>
      <c r="Z62" s="121">
        <f t="shared" si="26"/>
        <v>0</v>
      </c>
      <c r="AA62" s="121">
        <f t="shared" si="27"/>
        <v>95944</v>
      </c>
      <c r="AB62" s="121">
        <f t="shared" si="28"/>
        <v>0</v>
      </c>
      <c r="AC62" s="121">
        <f t="shared" si="20"/>
        <v>110</v>
      </c>
      <c r="AD62" s="121">
        <f t="shared" si="21"/>
        <v>509790</v>
      </c>
      <c r="AE62" s="160" t="s">
        <v>326</v>
      </c>
      <c r="AF62" s="159"/>
    </row>
    <row r="63" spans="1:32" s="136" customFormat="1" ht="13.5" customHeight="1" x14ac:dyDescent="0.15">
      <c r="A63" s="119" t="s">
        <v>45</v>
      </c>
      <c r="B63" s="120" t="s">
        <v>489</v>
      </c>
      <c r="C63" s="119" t="s">
        <v>490</v>
      </c>
      <c r="D63" s="121">
        <f t="shared" si="16"/>
        <v>752033</v>
      </c>
      <c r="E63" s="121">
        <f t="shared" si="17"/>
        <v>67313</v>
      </c>
      <c r="F63" s="121">
        <v>0</v>
      </c>
      <c r="G63" s="121">
        <v>0</v>
      </c>
      <c r="H63" s="121">
        <v>0</v>
      </c>
      <c r="I63" s="121">
        <v>50912</v>
      </c>
      <c r="J63" s="121"/>
      <c r="K63" s="121">
        <v>16401</v>
      </c>
      <c r="L63" s="121">
        <v>684720</v>
      </c>
      <c r="M63" s="121">
        <f t="shared" si="18"/>
        <v>160378</v>
      </c>
      <c r="N63" s="121">
        <f t="shared" si="19"/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160368</v>
      </c>
      <c r="V63" s="121">
        <f t="shared" si="22"/>
        <v>912411</v>
      </c>
      <c r="W63" s="121">
        <f t="shared" si="23"/>
        <v>67323</v>
      </c>
      <c r="X63" s="121">
        <f t="shared" si="24"/>
        <v>0</v>
      </c>
      <c r="Y63" s="121">
        <f t="shared" si="25"/>
        <v>0</v>
      </c>
      <c r="Z63" s="121">
        <f t="shared" si="26"/>
        <v>0</v>
      </c>
      <c r="AA63" s="121">
        <f t="shared" si="27"/>
        <v>50922</v>
      </c>
      <c r="AB63" s="121">
        <f t="shared" si="28"/>
        <v>0</v>
      </c>
      <c r="AC63" s="121">
        <f t="shared" si="20"/>
        <v>16401</v>
      </c>
      <c r="AD63" s="121">
        <f t="shared" si="21"/>
        <v>845088</v>
      </c>
      <c r="AE63" s="160" t="s">
        <v>326</v>
      </c>
      <c r="AF63" s="159"/>
    </row>
    <row r="64" spans="1:32" s="136" customFormat="1" ht="13.5" customHeight="1" x14ac:dyDescent="0.15">
      <c r="A64" s="119" t="s">
        <v>45</v>
      </c>
      <c r="B64" s="120" t="s">
        <v>491</v>
      </c>
      <c r="C64" s="119" t="s">
        <v>492</v>
      </c>
      <c r="D64" s="121">
        <f t="shared" si="16"/>
        <v>364002</v>
      </c>
      <c r="E64" s="121">
        <f t="shared" si="17"/>
        <v>23020</v>
      </c>
      <c r="F64" s="121">
        <v>0</v>
      </c>
      <c r="G64" s="121">
        <v>0</v>
      </c>
      <c r="H64" s="121">
        <v>0</v>
      </c>
      <c r="I64" s="121">
        <v>20636</v>
      </c>
      <c r="J64" s="121"/>
      <c r="K64" s="121">
        <v>2384</v>
      </c>
      <c r="L64" s="121">
        <v>340982</v>
      </c>
      <c r="M64" s="121">
        <f t="shared" si="18"/>
        <v>102492</v>
      </c>
      <c r="N64" s="121">
        <f t="shared" si="19"/>
        <v>11781</v>
      </c>
      <c r="O64" s="121">
        <v>6859</v>
      </c>
      <c r="P64" s="121">
        <v>4922</v>
      </c>
      <c r="Q64" s="121">
        <v>0</v>
      </c>
      <c r="R64" s="121">
        <v>0</v>
      </c>
      <c r="S64" s="121"/>
      <c r="T64" s="121">
        <v>0</v>
      </c>
      <c r="U64" s="121">
        <v>90711</v>
      </c>
      <c r="V64" s="121">
        <f t="shared" si="22"/>
        <v>466494</v>
      </c>
      <c r="W64" s="121">
        <f t="shared" si="23"/>
        <v>34801</v>
      </c>
      <c r="X64" s="121">
        <f t="shared" si="24"/>
        <v>6859</v>
      </c>
      <c r="Y64" s="121">
        <f t="shared" si="25"/>
        <v>4922</v>
      </c>
      <c r="Z64" s="121">
        <f t="shared" si="26"/>
        <v>0</v>
      </c>
      <c r="AA64" s="121">
        <f t="shared" si="27"/>
        <v>20636</v>
      </c>
      <c r="AB64" s="121">
        <f t="shared" si="28"/>
        <v>0</v>
      </c>
      <c r="AC64" s="121">
        <f t="shared" si="20"/>
        <v>2384</v>
      </c>
      <c r="AD64" s="121">
        <f t="shared" si="21"/>
        <v>431693</v>
      </c>
      <c r="AE64" s="160" t="s">
        <v>326</v>
      </c>
      <c r="AF64" s="159"/>
    </row>
    <row r="65" spans="1:32" s="136" customFormat="1" ht="13.5" customHeight="1" x14ac:dyDescent="0.15">
      <c r="A65" s="119" t="s">
        <v>45</v>
      </c>
      <c r="B65" s="120" t="s">
        <v>494</v>
      </c>
      <c r="C65" s="119" t="s">
        <v>495</v>
      </c>
      <c r="D65" s="121">
        <f t="shared" si="16"/>
        <v>43545</v>
      </c>
      <c r="E65" s="121">
        <f t="shared" si="17"/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43545</v>
      </c>
      <c r="M65" s="121">
        <f t="shared" si="18"/>
        <v>18397</v>
      </c>
      <c r="N65" s="121">
        <f t="shared" si="19"/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18397</v>
      </c>
      <c r="V65" s="121">
        <f t="shared" si="22"/>
        <v>61942</v>
      </c>
      <c r="W65" s="121">
        <f t="shared" si="23"/>
        <v>0</v>
      </c>
      <c r="X65" s="121">
        <f t="shared" si="24"/>
        <v>0</v>
      </c>
      <c r="Y65" s="121">
        <f t="shared" si="25"/>
        <v>0</v>
      </c>
      <c r="Z65" s="121">
        <f t="shared" si="26"/>
        <v>0</v>
      </c>
      <c r="AA65" s="121">
        <f t="shared" si="27"/>
        <v>0</v>
      </c>
      <c r="AB65" s="121">
        <f t="shared" si="28"/>
        <v>0</v>
      </c>
      <c r="AC65" s="121">
        <f t="shared" si="20"/>
        <v>0</v>
      </c>
      <c r="AD65" s="121">
        <f t="shared" si="21"/>
        <v>61942</v>
      </c>
      <c r="AE65" s="160" t="s">
        <v>326</v>
      </c>
      <c r="AF65" s="159"/>
    </row>
    <row r="66" spans="1:32" s="136" customFormat="1" ht="13.5" customHeight="1" x14ac:dyDescent="0.15">
      <c r="A66" s="119" t="s">
        <v>45</v>
      </c>
      <c r="B66" s="120" t="s">
        <v>498</v>
      </c>
      <c r="C66" s="119" t="s">
        <v>499</v>
      </c>
      <c r="D66" s="121">
        <f t="shared" si="16"/>
        <v>69105</v>
      </c>
      <c r="E66" s="121">
        <f t="shared" si="17"/>
        <v>10592</v>
      </c>
      <c r="F66" s="121">
        <v>0</v>
      </c>
      <c r="G66" s="121">
        <v>0</v>
      </c>
      <c r="H66" s="121">
        <v>0</v>
      </c>
      <c r="I66" s="121">
        <v>10592</v>
      </c>
      <c r="J66" s="121"/>
      <c r="K66" s="121">
        <v>0</v>
      </c>
      <c r="L66" s="121">
        <v>58513</v>
      </c>
      <c r="M66" s="121">
        <f t="shared" si="18"/>
        <v>20146</v>
      </c>
      <c r="N66" s="121">
        <f t="shared" si="19"/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20146</v>
      </c>
      <c r="V66" s="121">
        <f t="shared" si="22"/>
        <v>89251</v>
      </c>
      <c r="W66" s="121">
        <f t="shared" si="23"/>
        <v>10592</v>
      </c>
      <c r="X66" s="121">
        <f t="shared" si="24"/>
        <v>0</v>
      </c>
      <c r="Y66" s="121">
        <f t="shared" si="25"/>
        <v>0</v>
      </c>
      <c r="Z66" s="121">
        <f t="shared" si="26"/>
        <v>0</v>
      </c>
      <c r="AA66" s="121">
        <f t="shared" si="27"/>
        <v>10592</v>
      </c>
      <c r="AB66" s="121">
        <f t="shared" si="28"/>
        <v>0</v>
      </c>
      <c r="AC66" s="121">
        <f t="shared" si="20"/>
        <v>0</v>
      </c>
      <c r="AD66" s="121">
        <f t="shared" si="21"/>
        <v>78659</v>
      </c>
      <c r="AE66" s="160" t="s">
        <v>326</v>
      </c>
      <c r="AF66" s="159"/>
    </row>
    <row r="67" spans="1:32" s="136" customFormat="1" ht="13.5" customHeight="1" x14ac:dyDescent="0.15">
      <c r="A67" s="119" t="s">
        <v>45</v>
      </c>
      <c r="B67" s="120" t="s">
        <v>500</v>
      </c>
      <c r="C67" s="119" t="s">
        <v>501</v>
      </c>
      <c r="D67" s="121">
        <f t="shared" si="16"/>
        <v>390340</v>
      </c>
      <c r="E67" s="121">
        <f t="shared" si="17"/>
        <v>228266</v>
      </c>
      <c r="F67" s="121">
        <v>193855</v>
      </c>
      <c r="G67" s="121">
        <v>0</v>
      </c>
      <c r="H67" s="121">
        <v>0</v>
      </c>
      <c r="I67" s="121">
        <v>1164</v>
      </c>
      <c r="J67" s="121"/>
      <c r="K67" s="121">
        <v>33247</v>
      </c>
      <c r="L67" s="121">
        <v>162074</v>
      </c>
      <c r="M67" s="121">
        <f t="shared" si="18"/>
        <v>24276</v>
      </c>
      <c r="N67" s="121">
        <f t="shared" si="19"/>
        <v>13787</v>
      </c>
      <c r="O67" s="121">
        <v>13787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10489</v>
      </c>
      <c r="V67" s="121">
        <f t="shared" si="22"/>
        <v>414616</v>
      </c>
      <c r="W67" s="121">
        <f t="shared" si="23"/>
        <v>242053</v>
      </c>
      <c r="X67" s="121">
        <f t="shared" si="24"/>
        <v>207642</v>
      </c>
      <c r="Y67" s="121">
        <f t="shared" si="25"/>
        <v>0</v>
      </c>
      <c r="Z67" s="121">
        <f t="shared" si="26"/>
        <v>0</v>
      </c>
      <c r="AA67" s="121">
        <f t="shared" si="27"/>
        <v>1164</v>
      </c>
      <c r="AB67" s="121">
        <f t="shared" si="28"/>
        <v>0</v>
      </c>
      <c r="AC67" s="121">
        <f t="shared" si="20"/>
        <v>33247</v>
      </c>
      <c r="AD67" s="121">
        <f t="shared" si="21"/>
        <v>172563</v>
      </c>
      <c r="AE67" s="160" t="s">
        <v>326</v>
      </c>
      <c r="AF67" s="159"/>
    </row>
    <row r="68" spans="1:32" s="136" customFormat="1" ht="13.5" customHeight="1" x14ac:dyDescent="0.15">
      <c r="A68" s="119" t="s">
        <v>45</v>
      </c>
      <c r="B68" s="120" t="s">
        <v>496</v>
      </c>
      <c r="C68" s="119" t="s">
        <v>502</v>
      </c>
      <c r="D68" s="121">
        <f t="shared" si="16"/>
        <v>0</v>
      </c>
      <c r="E68" s="121">
        <f t="shared" si="17"/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 t="shared" si="18"/>
        <v>1366</v>
      </c>
      <c r="N68" s="121">
        <f t="shared" si="19"/>
        <v>1366</v>
      </c>
      <c r="O68" s="121">
        <v>0</v>
      </c>
      <c r="P68" s="121">
        <v>0</v>
      </c>
      <c r="Q68" s="121">
        <v>0</v>
      </c>
      <c r="R68" s="121">
        <v>1366</v>
      </c>
      <c r="S68" s="121">
        <v>38543</v>
      </c>
      <c r="T68" s="121">
        <v>0</v>
      </c>
      <c r="U68" s="121">
        <v>0</v>
      </c>
      <c r="V68" s="121">
        <f t="shared" si="22"/>
        <v>1366</v>
      </c>
      <c r="W68" s="121">
        <f t="shared" si="23"/>
        <v>1366</v>
      </c>
      <c r="X68" s="121">
        <f t="shared" si="24"/>
        <v>0</v>
      </c>
      <c r="Y68" s="121">
        <f t="shared" si="25"/>
        <v>0</v>
      </c>
      <c r="Z68" s="121">
        <f t="shared" si="26"/>
        <v>0</v>
      </c>
      <c r="AA68" s="121">
        <f t="shared" si="27"/>
        <v>1366</v>
      </c>
      <c r="AB68" s="121">
        <f t="shared" si="28"/>
        <v>38543</v>
      </c>
      <c r="AC68" s="121">
        <f t="shared" si="20"/>
        <v>0</v>
      </c>
      <c r="AD68" s="121">
        <f t="shared" si="21"/>
        <v>0</v>
      </c>
      <c r="AE68" s="160" t="s">
        <v>326</v>
      </c>
      <c r="AF68" s="159"/>
    </row>
    <row r="69" spans="1:32" s="136" customFormat="1" ht="13.5" customHeight="1" x14ac:dyDescent="0.15">
      <c r="A69" s="119" t="s">
        <v>45</v>
      </c>
      <c r="B69" s="120" t="s">
        <v>399</v>
      </c>
      <c r="C69" s="119" t="s">
        <v>400</v>
      </c>
      <c r="D69" s="121">
        <f t="shared" si="16"/>
        <v>470337</v>
      </c>
      <c r="E69" s="121">
        <f t="shared" si="17"/>
        <v>367279</v>
      </c>
      <c r="F69" s="121">
        <v>0</v>
      </c>
      <c r="G69" s="121">
        <v>0</v>
      </c>
      <c r="H69" s="121">
        <v>0</v>
      </c>
      <c r="I69" s="121">
        <v>223064</v>
      </c>
      <c r="J69" s="121">
        <v>2209749</v>
      </c>
      <c r="K69" s="121">
        <v>144215</v>
      </c>
      <c r="L69" s="121">
        <v>103058</v>
      </c>
      <c r="M69" s="121">
        <f t="shared" si="18"/>
        <v>0</v>
      </c>
      <c r="N69" s="121">
        <f t="shared" si="19"/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 t="shared" si="22"/>
        <v>470337</v>
      </c>
      <c r="W69" s="121">
        <f t="shared" si="23"/>
        <v>367279</v>
      </c>
      <c r="X69" s="121">
        <f t="shared" si="24"/>
        <v>0</v>
      </c>
      <c r="Y69" s="121">
        <f t="shared" si="25"/>
        <v>0</v>
      </c>
      <c r="Z69" s="121">
        <f t="shared" si="26"/>
        <v>0</v>
      </c>
      <c r="AA69" s="121">
        <f t="shared" si="27"/>
        <v>223064</v>
      </c>
      <c r="AB69" s="121">
        <f t="shared" si="28"/>
        <v>2209749</v>
      </c>
      <c r="AC69" s="121">
        <f t="shared" si="20"/>
        <v>144215</v>
      </c>
      <c r="AD69" s="121">
        <f t="shared" si="21"/>
        <v>103058</v>
      </c>
      <c r="AE69" s="160" t="s">
        <v>326</v>
      </c>
      <c r="AF69" s="159"/>
    </row>
    <row r="70" spans="1:32" s="136" customFormat="1" ht="13.5" customHeight="1" x14ac:dyDescent="0.15">
      <c r="A70" s="119" t="s">
        <v>45</v>
      </c>
      <c r="B70" s="120" t="s">
        <v>359</v>
      </c>
      <c r="C70" s="119" t="s">
        <v>360</v>
      </c>
      <c r="D70" s="121">
        <f t="shared" si="16"/>
        <v>0</v>
      </c>
      <c r="E70" s="121">
        <f t="shared" si="17"/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 t="shared" si="18"/>
        <v>0</v>
      </c>
      <c r="N70" s="121">
        <f t="shared" si="19"/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201697</v>
      </c>
      <c r="T70" s="121">
        <v>0</v>
      </c>
      <c r="U70" s="121">
        <v>0</v>
      </c>
      <c r="V70" s="121">
        <f t="shared" si="22"/>
        <v>0</v>
      </c>
      <c r="W70" s="121">
        <f t="shared" si="23"/>
        <v>0</v>
      </c>
      <c r="X70" s="121">
        <f t="shared" si="24"/>
        <v>0</v>
      </c>
      <c r="Y70" s="121">
        <f t="shared" si="25"/>
        <v>0</v>
      </c>
      <c r="Z70" s="121">
        <f t="shared" si="26"/>
        <v>0</v>
      </c>
      <c r="AA70" s="121">
        <f t="shared" si="27"/>
        <v>0</v>
      </c>
      <c r="AB70" s="121">
        <f t="shared" si="28"/>
        <v>201697</v>
      </c>
      <c r="AC70" s="121">
        <f t="shared" si="20"/>
        <v>0</v>
      </c>
      <c r="AD70" s="121">
        <f t="shared" si="21"/>
        <v>0</v>
      </c>
      <c r="AE70" s="160" t="s">
        <v>326</v>
      </c>
      <c r="AF70" s="159"/>
    </row>
    <row r="71" spans="1:32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 t="shared" ref="D71:D91" si="29">SUM(E71,+L71)</f>
        <v>59544</v>
      </c>
      <c r="E71" s="121">
        <f t="shared" ref="E71:E91" si="30">+SUM(F71:I71,K71)</f>
        <v>48768</v>
      </c>
      <c r="F71" s="121">
        <v>0</v>
      </c>
      <c r="G71" s="121">
        <v>0</v>
      </c>
      <c r="H71" s="121">
        <v>0</v>
      </c>
      <c r="I71" s="121">
        <v>48758</v>
      </c>
      <c r="J71" s="121">
        <v>565212</v>
      </c>
      <c r="K71" s="121">
        <v>10</v>
      </c>
      <c r="L71" s="121">
        <v>10776</v>
      </c>
      <c r="M71" s="121">
        <f t="shared" ref="M71:M91" si="31">SUM(N71,+U71)</f>
        <v>8517</v>
      </c>
      <c r="N71" s="121">
        <f t="shared" ref="N71:N91" si="32"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142270</v>
      </c>
      <c r="T71" s="121">
        <v>0</v>
      </c>
      <c r="U71" s="121">
        <v>8517</v>
      </c>
      <c r="V71" s="121">
        <f t="shared" si="22"/>
        <v>68061</v>
      </c>
      <c r="W71" s="121">
        <f t="shared" si="23"/>
        <v>48768</v>
      </c>
      <c r="X71" s="121">
        <f t="shared" si="24"/>
        <v>0</v>
      </c>
      <c r="Y71" s="121">
        <f t="shared" si="25"/>
        <v>0</v>
      </c>
      <c r="Z71" s="121">
        <f t="shared" si="26"/>
        <v>0</v>
      </c>
      <c r="AA71" s="121">
        <f t="shared" si="27"/>
        <v>48758</v>
      </c>
      <c r="AB71" s="121">
        <f t="shared" si="28"/>
        <v>707482</v>
      </c>
      <c r="AC71" s="121">
        <f t="shared" ref="AC71:AC91" si="33">+SUM(K71,T71)</f>
        <v>10</v>
      </c>
      <c r="AD71" s="121">
        <f t="shared" ref="AD71:AD91" si="34">+SUM(L71,U71)</f>
        <v>19293</v>
      </c>
      <c r="AE71" s="160" t="s">
        <v>326</v>
      </c>
      <c r="AF71" s="159"/>
    </row>
    <row r="72" spans="1:32" s="136" customFormat="1" ht="13.5" customHeight="1" x14ac:dyDescent="0.15">
      <c r="A72" s="119" t="s">
        <v>45</v>
      </c>
      <c r="B72" s="120" t="s">
        <v>339</v>
      </c>
      <c r="C72" s="119" t="s">
        <v>383</v>
      </c>
      <c r="D72" s="121">
        <f t="shared" si="29"/>
        <v>0</v>
      </c>
      <c r="E72" s="121">
        <f t="shared" si="30"/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 t="shared" si="31"/>
        <v>47747</v>
      </c>
      <c r="N72" s="121">
        <f t="shared" si="32"/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107910</v>
      </c>
      <c r="T72" s="121">
        <v>0</v>
      </c>
      <c r="U72" s="121">
        <v>47747</v>
      </c>
      <c r="V72" s="121">
        <f t="shared" ref="V72:V91" si="35">+SUM(D72,M72)</f>
        <v>47747</v>
      </c>
      <c r="W72" s="121">
        <f t="shared" ref="W72:W91" si="36">+SUM(E72,N72)</f>
        <v>0</v>
      </c>
      <c r="X72" s="121">
        <f t="shared" ref="X72:X91" si="37">+SUM(F72,O72)</f>
        <v>0</v>
      </c>
      <c r="Y72" s="121">
        <f t="shared" ref="Y72:Y91" si="38">+SUM(G72,P72)</f>
        <v>0</v>
      </c>
      <c r="Z72" s="121">
        <f t="shared" ref="Z72:Z91" si="39">+SUM(H72,Q72)</f>
        <v>0</v>
      </c>
      <c r="AA72" s="121">
        <f t="shared" ref="AA72:AA91" si="40">+SUM(I72,R72)</f>
        <v>0</v>
      </c>
      <c r="AB72" s="121">
        <f t="shared" ref="AB72:AB91" si="41">+SUM(J72,S72)</f>
        <v>107910</v>
      </c>
      <c r="AC72" s="121">
        <f t="shared" si="33"/>
        <v>0</v>
      </c>
      <c r="AD72" s="121">
        <f t="shared" si="34"/>
        <v>47747</v>
      </c>
      <c r="AE72" s="160" t="s">
        <v>326</v>
      </c>
      <c r="AF72" s="159"/>
    </row>
    <row r="73" spans="1:32" s="136" customFormat="1" ht="13.5" customHeight="1" x14ac:dyDescent="0.15">
      <c r="A73" s="119" t="s">
        <v>45</v>
      </c>
      <c r="B73" s="120" t="s">
        <v>413</v>
      </c>
      <c r="C73" s="119" t="s">
        <v>414</v>
      </c>
      <c r="D73" s="121">
        <f t="shared" si="29"/>
        <v>34951</v>
      </c>
      <c r="E73" s="121">
        <f t="shared" si="30"/>
        <v>3</v>
      </c>
      <c r="F73" s="121">
        <v>0</v>
      </c>
      <c r="G73" s="121">
        <v>0</v>
      </c>
      <c r="H73" s="121">
        <v>0</v>
      </c>
      <c r="I73" s="121">
        <v>0</v>
      </c>
      <c r="J73" s="121">
        <v>440462</v>
      </c>
      <c r="K73" s="121">
        <v>3</v>
      </c>
      <c r="L73" s="121">
        <v>34948</v>
      </c>
      <c r="M73" s="121">
        <f t="shared" si="31"/>
        <v>0</v>
      </c>
      <c r="N73" s="121">
        <f t="shared" si="32"/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f t="shared" si="35"/>
        <v>34951</v>
      </c>
      <c r="W73" s="121">
        <f t="shared" si="36"/>
        <v>3</v>
      </c>
      <c r="X73" s="121">
        <f t="shared" si="37"/>
        <v>0</v>
      </c>
      <c r="Y73" s="121">
        <f t="shared" si="38"/>
        <v>0</v>
      </c>
      <c r="Z73" s="121">
        <f t="shared" si="39"/>
        <v>0</v>
      </c>
      <c r="AA73" s="121">
        <f t="shared" si="40"/>
        <v>0</v>
      </c>
      <c r="AB73" s="121">
        <f t="shared" si="41"/>
        <v>440462</v>
      </c>
      <c r="AC73" s="121">
        <f t="shared" si="33"/>
        <v>3</v>
      </c>
      <c r="AD73" s="121">
        <f t="shared" si="34"/>
        <v>34948</v>
      </c>
      <c r="AE73" s="160" t="s">
        <v>326</v>
      </c>
      <c r="AF73" s="159"/>
    </row>
    <row r="74" spans="1:32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 t="shared" si="29"/>
        <v>304399</v>
      </c>
      <c r="E74" s="121">
        <f t="shared" si="30"/>
        <v>284290</v>
      </c>
      <c r="F74" s="121">
        <v>0</v>
      </c>
      <c r="G74" s="121">
        <v>0</v>
      </c>
      <c r="H74" s="121">
        <v>0</v>
      </c>
      <c r="I74" s="121">
        <v>139159</v>
      </c>
      <c r="J74" s="121">
        <v>1063500</v>
      </c>
      <c r="K74" s="121">
        <v>145131</v>
      </c>
      <c r="L74" s="121">
        <v>20109</v>
      </c>
      <c r="M74" s="121">
        <f t="shared" si="31"/>
        <v>0</v>
      </c>
      <c r="N74" s="121">
        <f t="shared" si="32"/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 t="shared" si="35"/>
        <v>304399</v>
      </c>
      <c r="W74" s="121">
        <f t="shared" si="36"/>
        <v>284290</v>
      </c>
      <c r="X74" s="121">
        <f t="shared" si="37"/>
        <v>0</v>
      </c>
      <c r="Y74" s="121">
        <f t="shared" si="38"/>
        <v>0</v>
      </c>
      <c r="Z74" s="121">
        <f t="shared" si="39"/>
        <v>0</v>
      </c>
      <c r="AA74" s="121">
        <f t="shared" si="40"/>
        <v>139159</v>
      </c>
      <c r="AB74" s="121">
        <f t="shared" si="41"/>
        <v>1063500</v>
      </c>
      <c r="AC74" s="121">
        <f t="shared" si="33"/>
        <v>145131</v>
      </c>
      <c r="AD74" s="121">
        <f t="shared" si="34"/>
        <v>20109</v>
      </c>
      <c r="AE74" s="160" t="s">
        <v>326</v>
      </c>
      <c r="AF74" s="159"/>
    </row>
    <row r="75" spans="1:32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 t="shared" si="29"/>
        <v>15606</v>
      </c>
      <c r="E75" s="121">
        <f t="shared" si="30"/>
        <v>15606</v>
      </c>
      <c r="F75" s="121">
        <v>0</v>
      </c>
      <c r="G75" s="121">
        <v>0</v>
      </c>
      <c r="H75" s="121">
        <v>0</v>
      </c>
      <c r="I75" s="121">
        <v>15606</v>
      </c>
      <c r="J75" s="121">
        <v>279435</v>
      </c>
      <c r="K75" s="121">
        <v>0</v>
      </c>
      <c r="L75" s="121">
        <v>0</v>
      </c>
      <c r="M75" s="121">
        <f t="shared" si="31"/>
        <v>0</v>
      </c>
      <c r="N75" s="121">
        <f t="shared" si="32"/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111384</v>
      </c>
      <c r="T75" s="121">
        <v>0</v>
      </c>
      <c r="U75" s="121">
        <v>0</v>
      </c>
      <c r="V75" s="121">
        <f t="shared" si="35"/>
        <v>15606</v>
      </c>
      <c r="W75" s="121">
        <f t="shared" si="36"/>
        <v>15606</v>
      </c>
      <c r="X75" s="121">
        <f t="shared" si="37"/>
        <v>0</v>
      </c>
      <c r="Y75" s="121">
        <f t="shared" si="38"/>
        <v>0</v>
      </c>
      <c r="Z75" s="121">
        <f t="shared" si="39"/>
        <v>0</v>
      </c>
      <c r="AA75" s="121">
        <f t="shared" si="40"/>
        <v>15606</v>
      </c>
      <c r="AB75" s="121">
        <f t="shared" si="41"/>
        <v>390819</v>
      </c>
      <c r="AC75" s="121">
        <f t="shared" si="33"/>
        <v>0</v>
      </c>
      <c r="AD75" s="121">
        <f t="shared" si="34"/>
        <v>0</v>
      </c>
      <c r="AE75" s="160" t="s">
        <v>326</v>
      </c>
      <c r="AF75" s="159"/>
    </row>
    <row r="76" spans="1:32" s="136" customFormat="1" ht="13.5" customHeight="1" x14ac:dyDescent="0.15">
      <c r="A76" s="119" t="s">
        <v>45</v>
      </c>
      <c r="B76" s="120" t="s">
        <v>401</v>
      </c>
      <c r="C76" s="119" t="s">
        <v>402</v>
      </c>
      <c r="D76" s="121">
        <f t="shared" si="29"/>
        <v>0</v>
      </c>
      <c r="E76" s="121">
        <f t="shared" si="30"/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f t="shared" si="31"/>
        <v>0</v>
      </c>
      <c r="N76" s="121">
        <f t="shared" si="32"/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121306</v>
      </c>
      <c r="T76" s="121">
        <v>0</v>
      </c>
      <c r="U76" s="121">
        <v>0</v>
      </c>
      <c r="V76" s="121">
        <f t="shared" si="35"/>
        <v>0</v>
      </c>
      <c r="W76" s="121">
        <f t="shared" si="36"/>
        <v>0</v>
      </c>
      <c r="X76" s="121">
        <f t="shared" si="37"/>
        <v>0</v>
      </c>
      <c r="Y76" s="121">
        <f t="shared" si="38"/>
        <v>0</v>
      </c>
      <c r="Z76" s="121">
        <f t="shared" si="39"/>
        <v>0</v>
      </c>
      <c r="AA76" s="121">
        <f t="shared" si="40"/>
        <v>0</v>
      </c>
      <c r="AB76" s="121">
        <f t="shared" si="41"/>
        <v>121306</v>
      </c>
      <c r="AC76" s="121">
        <f t="shared" si="33"/>
        <v>0</v>
      </c>
      <c r="AD76" s="121">
        <f t="shared" si="34"/>
        <v>0</v>
      </c>
      <c r="AE76" s="160" t="s">
        <v>326</v>
      </c>
      <c r="AF76" s="159"/>
    </row>
    <row r="77" spans="1:32" s="136" customFormat="1" ht="13.5" customHeight="1" x14ac:dyDescent="0.15">
      <c r="A77" s="119" t="s">
        <v>45</v>
      </c>
      <c r="B77" s="120" t="s">
        <v>375</v>
      </c>
      <c r="C77" s="119" t="s">
        <v>376</v>
      </c>
      <c r="D77" s="121">
        <f t="shared" si="29"/>
        <v>142366</v>
      </c>
      <c r="E77" s="121">
        <f t="shared" si="30"/>
        <v>99659</v>
      </c>
      <c r="F77" s="121">
        <v>0</v>
      </c>
      <c r="G77" s="121">
        <v>0</v>
      </c>
      <c r="H77" s="121">
        <v>0</v>
      </c>
      <c r="I77" s="121">
        <v>99659</v>
      </c>
      <c r="J77" s="121">
        <v>218676</v>
      </c>
      <c r="K77" s="121">
        <v>0</v>
      </c>
      <c r="L77" s="121">
        <v>42707</v>
      </c>
      <c r="M77" s="121">
        <f t="shared" si="31"/>
        <v>0</v>
      </c>
      <c r="N77" s="121">
        <f t="shared" si="32"/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 t="shared" si="35"/>
        <v>142366</v>
      </c>
      <c r="W77" s="121">
        <f t="shared" si="36"/>
        <v>99659</v>
      </c>
      <c r="X77" s="121">
        <f t="shared" si="37"/>
        <v>0</v>
      </c>
      <c r="Y77" s="121">
        <f t="shared" si="38"/>
        <v>0</v>
      </c>
      <c r="Z77" s="121">
        <f t="shared" si="39"/>
        <v>0</v>
      </c>
      <c r="AA77" s="121">
        <f t="shared" si="40"/>
        <v>99659</v>
      </c>
      <c r="AB77" s="121">
        <f t="shared" si="41"/>
        <v>218676</v>
      </c>
      <c r="AC77" s="121">
        <f t="shared" si="33"/>
        <v>0</v>
      </c>
      <c r="AD77" s="121">
        <f t="shared" si="34"/>
        <v>42707</v>
      </c>
      <c r="AE77" s="160" t="s">
        <v>326</v>
      </c>
      <c r="AF77" s="159"/>
    </row>
    <row r="78" spans="1:32" s="136" customFormat="1" ht="13.5" customHeight="1" x14ac:dyDescent="0.15">
      <c r="A78" s="119" t="s">
        <v>45</v>
      </c>
      <c r="B78" s="120" t="s">
        <v>371</v>
      </c>
      <c r="C78" s="119" t="s">
        <v>372</v>
      </c>
      <c r="D78" s="121">
        <f t="shared" si="29"/>
        <v>152829</v>
      </c>
      <c r="E78" s="121">
        <f t="shared" si="30"/>
        <v>152829</v>
      </c>
      <c r="F78" s="121">
        <v>0</v>
      </c>
      <c r="G78" s="121">
        <v>0</v>
      </c>
      <c r="H78" s="121">
        <v>0</v>
      </c>
      <c r="I78" s="121">
        <v>144702</v>
      </c>
      <c r="J78" s="121">
        <v>684263</v>
      </c>
      <c r="K78" s="121">
        <v>8127</v>
      </c>
      <c r="L78" s="121">
        <v>0</v>
      </c>
      <c r="M78" s="121">
        <f t="shared" si="31"/>
        <v>0</v>
      </c>
      <c r="N78" s="121">
        <f t="shared" si="32"/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 t="shared" si="35"/>
        <v>152829</v>
      </c>
      <c r="W78" s="121">
        <f t="shared" si="36"/>
        <v>152829</v>
      </c>
      <c r="X78" s="121">
        <f t="shared" si="37"/>
        <v>0</v>
      </c>
      <c r="Y78" s="121">
        <f t="shared" si="38"/>
        <v>0</v>
      </c>
      <c r="Z78" s="121">
        <f t="shared" si="39"/>
        <v>0</v>
      </c>
      <c r="AA78" s="121">
        <f t="shared" si="40"/>
        <v>144702</v>
      </c>
      <c r="AB78" s="121">
        <f t="shared" si="41"/>
        <v>684263</v>
      </c>
      <c r="AC78" s="121">
        <f t="shared" si="33"/>
        <v>8127</v>
      </c>
      <c r="AD78" s="121">
        <f t="shared" si="34"/>
        <v>0</v>
      </c>
      <c r="AE78" s="160" t="s">
        <v>326</v>
      </c>
      <c r="AF78" s="159"/>
    </row>
    <row r="79" spans="1:32" s="136" customFormat="1" ht="13.5" customHeight="1" x14ac:dyDescent="0.15">
      <c r="A79" s="119" t="s">
        <v>45</v>
      </c>
      <c r="B79" s="120" t="s">
        <v>395</v>
      </c>
      <c r="C79" s="119" t="s">
        <v>396</v>
      </c>
      <c r="D79" s="121">
        <f t="shared" si="29"/>
        <v>87161</v>
      </c>
      <c r="E79" s="121">
        <f t="shared" si="30"/>
        <v>64602</v>
      </c>
      <c r="F79" s="121">
        <v>3960</v>
      </c>
      <c r="G79" s="121">
        <v>0</v>
      </c>
      <c r="H79" s="121">
        <v>7100</v>
      </c>
      <c r="I79" s="121">
        <v>23354</v>
      </c>
      <c r="J79" s="121">
        <v>106517</v>
      </c>
      <c r="K79" s="121">
        <v>30188</v>
      </c>
      <c r="L79" s="121">
        <v>22559</v>
      </c>
      <c r="M79" s="121">
        <f t="shared" si="31"/>
        <v>0</v>
      </c>
      <c r="N79" s="121">
        <f t="shared" si="32"/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f t="shared" si="35"/>
        <v>87161</v>
      </c>
      <c r="W79" s="121">
        <f t="shared" si="36"/>
        <v>64602</v>
      </c>
      <c r="X79" s="121">
        <f t="shared" si="37"/>
        <v>3960</v>
      </c>
      <c r="Y79" s="121">
        <f t="shared" si="38"/>
        <v>0</v>
      </c>
      <c r="Z79" s="121">
        <f t="shared" si="39"/>
        <v>7100</v>
      </c>
      <c r="AA79" s="121">
        <f t="shared" si="40"/>
        <v>23354</v>
      </c>
      <c r="AB79" s="121">
        <f t="shared" si="41"/>
        <v>106517</v>
      </c>
      <c r="AC79" s="121">
        <f t="shared" si="33"/>
        <v>30188</v>
      </c>
      <c r="AD79" s="121">
        <f t="shared" si="34"/>
        <v>22559</v>
      </c>
      <c r="AE79" s="160" t="s">
        <v>326</v>
      </c>
      <c r="AF79" s="159"/>
    </row>
    <row r="80" spans="1:32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 t="shared" si="29"/>
        <v>877432</v>
      </c>
      <c r="E80" s="121">
        <f t="shared" si="30"/>
        <v>706833</v>
      </c>
      <c r="F80" s="121">
        <v>0</v>
      </c>
      <c r="G80" s="121">
        <v>0</v>
      </c>
      <c r="H80" s="121">
        <v>660300</v>
      </c>
      <c r="I80" s="121">
        <v>46533</v>
      </c>
      <c r="J80" s="121">
        <v>1210983</v>
      </c>
      <c r="K80" s="121">
        <v>0</v>
      </c>
      <c r="L80" s="121">
        <v>170599</v>
      </c>
      <c r="M80" s="121">
        <f t="shared" si="31"/>
        <v>0</v>
      </c>
      <c r="N80" s="121">
        <f t="shared" si="32"/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 t="shared" si="35"/>
        <v>877432</v>
      </c>
      <c r="W80" s="121">
        <f t="shared" si="36"/>
        <v>706833</v>
      </c>
      <c r="X80" s="121">
        <f t="shared" si="37"/>
        <v>0</v>
      </c>
      <c r="Y80" s="121">
        <f t="shared" si="38"/>
        <v>0</v>
      </c>
      <c r="Z80" s="121">
        <f t="shared" si="39"/>
        <v>660300</v>
      </c>
      <c r="AA80" s="121">
        <f t="shared" si="40"/>
        <v>46533</v>
      </c>
      <c r="AB80" s="121">
        <f t="shared" si="41"/>
        <v>1210983</v>
      </c>
      <c r="AC80" s="121">
        <f t="shared" si="33"/>
        <v>0</v>
      </c>
      <c r="AD80" s="121">
        <f t="shared" si="34"/>
        <v>170599</v>
      </c>
      <c r="AE80" s="160" t="s">
        <v>326</v>
      </c>
      <c r="AF80" s="159"/>
    </row>
    <row r="81" spans="1:32" s="136" customFormat="1" ht="13.5" customHeight="1" x14ac:dyDescent="0.15">
      <c r="A81" s="119" t="s">
        <v>45</v>
      </c>
      <c r="B81" s="120" t="s">
        <v>431</v>
      </c>
      <c r="C81" s="119" t="s">
        <v>445</v>
      </c>
      <c r="D81" s="121">
        <f t="shared" si="29"/>
        <v>696882</v>
      </c>
      <c r="E81" s="121">
        <f t="shared" si="30"/>
        <v>512660</v>
      </c>
      <c r="F81" s="121">
        <v>0</v>
      </c>
      <c r="G81" s="121">
        <v>0</v>
      </c>
      <c r="H81" s="121">
        <v>0</v>
      </c>
      <c r="I81" s="121">
        <v>12699</v>
      </c>
      <c r="J81" s="121">
        <v>762712</v>
      </c>
      <c r="K81" s="121">
        <v>499961</v>
      </c>
      <c r="L81" s="121">
        <v>184222</v>
      </c>
      <c r="M81" s="121">
        <f t="shared" si="31"/>
        <v>0</v>
      </c>
      <c r="N81" s="121">
        <f t="shared" si="32"/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99315</v>
      </c>
      <c r="T81" s="121">
        <v>0</v>
      </c>
      <c r="U81" s="121">
        <v>0</v>
      </c>
      <c r="V81" s="121">
        <f t="shared" si="35"/>
        <v>696882</v>
      </c>
      <c r="W81" s="121">
        <f t="shared" si="36"/>
        <v>512660</v>
      </c>
      <c r="X81" s="121">
        <f t="shared" si="37"/>
        <v>0</v>
      </c>
      <c r="Y81" s="121">
        <f t="shared" si="38"/>
        <v>0</v>
      </c>
      <c r="Z81" s="121">
        <f t="shared" si="39"/>
        <v>0</v>
      </c>
      <c r="AA81" s="121">
        <f t="shared" si="40"/>
        <v>12699</v>
      </c>
      <c r="AB81" s="121">
        <f t="shared" si="41"/>
        <v>862027</v>
      </c>
      <c r="AC81" s="121">
        <f t="shared" si="33"/>
        <v>499961</v>
      </c>
      <c r="AD81" s="121">
        <f t="shared" si="34"/>
        <v>184222</v>
      </c>
      <c r="AE81" s="160" t="s">
        <v>326</v>
      </c>
      <c r="AF81" s="159"/>
    </row>
    <row r="82" spans="1:32" s="136" customFormat="1" ht="13.5" customHeight="1" x14ac:dyDescent="0.15">
      <c r="A82" s="119" t="s">
        <v>45</v>
      </c>
      <c r="B82" s="120" t="s">
        <v>379</v>
      </c>
      <c r="C82" s="119" t="s">
        <v>503</v>
      </c>
      <c r="D82" s="121">
        <f t="shared" si="29"/>
        <v>731564</v>
      </c>
      <c r="E82" s="121">
        <f t="shared" si="30"/>
        <v>644814</v>
      </c>
      <c r="F82" s="121">
        <v>23851</v>
      </c>
      <c r="G82" s="121">
        <v>0</v>
      </c>
      <c r="H82" s="121">
        <v>26900</v>
      </c>
      <c r="I82" s="121">
        <v>594063</v>
      </c>
      <c r="J82" s="121">
        <v>1364923</v>
      </c>
      <c r="K82" s="121">
        <v>0</v>
      </c>
      <c r="L82" s="121">
        <v>86750</v>
      </c>
      <c r="M82" s="121">
        <f t="shared" si="31"/>
        <v>182092</v>
      </c>
      <c r="N82" s="121">
        <f t="shared" si="32"/>
        <v>172930</v>
      </c>
      <c r="O82" s="121">
        <v>0</v>
      </c>
      <c r="P82" s="121">
        <v>0</v>
      </c>
      <c r="Q82" s="121">
        <v>0</v>
      </c>
      <c r="R82" s="121">
        <v>172930</v>
      </c>
      <c r="S82" s="121">
        <v>212253</v>
      </c>
      <c r="T82" s="121">
        <v>0</v>
      </c>
      <c r="U82" s="121">
        <v>9162</v>
      </c>
      <c r="V82" s="121">
        <f t="shared" si="35"/>
        <v>913656</v>
      </c>
      <c r="W82" s="121">
        <f t="shared" si="36"/>
        <v>817744</v>
      </c>
      <c r="X82" s="121">
        <f t="shared" si="37"/>
        <v>23851</v>
      </c>
      <c r="Y82" s="121">
        <f t="shared" si="38"/>
        <v>0</v>
      </c>
      <c r="Z82" s="121">
        <f t="shared" si="39"/>
        <v>26900</v>
      </c>
      <c r="AA82" s="121">
        <f t="shared" si="40"/>
        <v>766993</v>
      </c>
      <c r="AB82" s="121">
        <f t="shared" si="41"/>
        <v>1577176</v>
      </c>
      <c r="AC82" s="121">
        <f t="shared" si="33"/>
        <v>0</v>
      </c>
      <c r="AD82" s="121">
        <f t="shared" si="34"/>
        <v>95912</v>
      </c>
      <c r="AE82" s="160" t="s">
        <v>326</v>
      </c>
      <c r="AF82" s="159"/>
    </row>
    <row r="83" spans="1:32" s="136" customFormat="1" ht="13.5" customHeight="1" x14ac:dyDescent="0.15">
      <c r="A83" s="119" t="s">
        <v>45</v>
      </c>
      <c r="B83" s="120" t="s">
        <v>384</v>
      </c>
      <c r="C83" s="119" t="s">
        <v>388</v>
      </c>
      <c r="D83" s="121">
        <f t="shared" si="29"/>
        <v>413580</v>
      </c>
      <c r="E83" s="121">
        <f t="shared" si="30"/>
        <v>107091</v>
      </c>
      <c r="F83" s="121">
        <v>0</v>
      </c>
      <c r="G83" s="121">
        <v>0</v>
      </c>
      <c r="H83" s="121">
        <v>0</v>
      </c>
      <c r="I83" s="121">
        <v>107091</v>
      </c>
      <c r="J83" s="121">
        <v>968199</v>
      </c>
      <c r="K83" s="121">
        <v>0</v>
      </c>
      <c r="L83" s="121">
        <v>306489</v>
      </c>
      <c r="M83" s="121">
        <f t="shared" si="31"/>
        <v>0</v>
      </c>
      <c r="N83" s="121">
        <f t="shared" si="32"/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f t="shared" si="35"/>
        <v>413580</v>
      </c>
      <c r="W83" s="121">
        <f t="shared" si="36"/>
        <v>107091</v>
      </c>
      <c r="X83" s="121">
        <f t="shared" si="37"/>
        <v>0</v>
      </c>
      <c r="Y83" s="121">
        <f t="shared" si="38"/>
        <v>0</v>
      </c>
      <c r="Z83" s="121">
        <f t="shared" si="39"/>
        <v>0</v>
      </c>
      <c r="AA83" s="121">
        <f t="shared" si="40"/>
        <v>107091</v>
      </c>
      <c r="AB83" s="121">
        <f t="shared" si="41"/>
        <v>968199</v>
      </c>
      <c r="AC83" s="121">
        <f t="shared" si="33"/>
        <v>0</v>
      </c>
      <c r="AD83" s="121">
        <f t="shared" si="34"/>
        <v>306489</v>
      </c>
      <c r="AE83" s="160" t="s">
        <v>326</v>
      </c>
      <c r="AF83" s="159"/>
    </row>
    <row r="84" spans="1:32" s="136" customFormat="1" ht="13.5" customHeight="1" x14ac:dyDescent="0.15">
      <c r="A84" s="119" t="s">
        <v>45</v>
      </c>
      <c r="B84" s="120" t="s">
        <v>391</v>
      </c>
      <c r="C84" s="119" t="s">
        <v>392</v>
      </c>
      <c r="D84" s="121">
        <f t="shared" si="29"/>
        <v>150811</v>
      </c>
      <c r="E84" s="121">
        <f t="shared" si="30"/>
        <v>77580</v>
      </c>
      <c r="F84" s="121">
        <v>0</v>
      </c>
      <c r="G84" s="121">
        <v>0</v>
      </c>
      <c r="H84" s="121">
        <v>0</v>
      </c>
      <c r="I84" s="121">
        <v>12860</v>
      </c>
      <c r="J84" s="121">
        <v>346618</v>
      </c>
      <c r="K84" s="121">
        <v>64720</v>
      </c>
      <c r="L84" s="121">
        <v>73231</v>
      </c>
      <c r="M84" s="121">
        <f t="shared" si="31"/>
        <v>0</v>
      </c>
      <c r="N84" s="121">
        <f t="shared" si="32"/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45674</v>
      </c>
      <c r="T84" s="121">
        <v>0</v>
      </c>
      <c r="U84" s="121">
        <v>0</v>
      </c>
      <c r="V84" s="121">
        <f t="shared" si="35"/>
        <v>150811</v>
      </c>
      <c r="W84" s="121">
        <f t="shared" si="36"/>
        <v>77580</v>
      </c>
      <c r="X84" s="121">
        <f t="shared" si="37"/>
        <v>0</v>
      </c>
      <c r="Y84" s="121">
        <f t="shared" si="38"/>
        <v>0</v>
      </c>
      <c r="Z84" s="121">
        <f t="shared" si="39"/>
        <v>0</v>
      </c>
      <c r="AA84" s="121">
        <f t="shared" si="40"/>
        <v>12860</v>
      </c>
      <c r="AB84" s="121">
        <f t="shared" si="41"/>
        <v>392292</v>
      </c>
      <c r="AC84" s="121">
        <f t="shared" si="33"/>
        <v>64720</v>
      </c>
      <c r="AD84" s="121">
        <f t="shared" si="34"/>
        <v>73231</v>
      </c>
      <c r="AE84" s="160" t="s">
        <v>326</v>
      </c>
      <c r="AF84" s="159"/>
    </row>
    <row r="85" spans="1:32" s="136" customFormat="1" ht="13.5" customHeight="1" x14ac:dyDescent="0.15">
      <c r="A85" s="119" t="s">
        <v>45</v>
      </c>
      <c r="B85" s="120" t="s">
        <v>353</v>
      </c>
      <c r="C85" s="119" t="s">
        <v>354</v>
      </c>
      <c r="D85" s="121">
        <f t="shared" si="29"/>
        <v>0</v>
      </c>
      <c r="E85" s="121">
        <f t="shared" si="30"/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473247</v>
      </c>
      <c r="K85" s="121">
        <v>0</v>
      </c>
      <c r="L85" s="121">
        <v>0</v>
      </c>
      <c r="M85" s="121">
        <f t="shared" si="31"/>
        <v>0</v>
      </c>
      <c r="N85" s="121">
        <f t="shared" si="32"/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175988</v>
      </c>
      <c r="T85" s="121">
        <v>0</v>
      </c>
      <c r="U85" s="121">
        <v>0</v>
      </c>
      <c r="V85" s="121">
        <f t="shared" si="35"/>
        <v>0</v>
      </c>
      <c r="W85" s="121">
        <f t="shared" si="36"/>
        <v>0</v>
      </c>
      <c r="X85" s="121">
        <f t="shared" si="37"/>
        <v>0</v>
      </c>
      <c r="Y85" s="121">
        <f t="shared" si="38"/>
        <v>0</v>
      </c>
      <c r="Z85" s="121">
        <f t="shared" si="39"/>
        <v>0</v>
      </c>
      <c r="AA85" s="121">
        <f t="shared" si="40"/>
        <v>0</v>
      </c>
      <c r="AB85" s="121">
        <f t="shared" si="41"/>
        <v>649235</v>
      </c>
      <c r="AC85" s="121">
        <f t="shared" si="33"/>
        <v>0</v>
      </c>
      <c r="AD85" s="121">
        <f t="shared" si="34"/>
        <v>0</v>
      </c>
      <c r="AE85" s="160" t="s">
        <v>326</v>
      </c>
      <c r="AF85" s="159"/>
    </row>
    <row r="86" spans="1:32" s="136" customFormat="1" ht="13.5" customHeight="1" x14ac:dyDescent="0.15">
      <c r="A86" s="119" t="s">
        <v>45</v>
      </c>
      <c r="B86" s="120" t="s">
        <v>333</v>
      </c>
      <c r="C86" s="119" t="s">
        <v>334</v>
      </c>
      <c r="D86" s="121">
        <f t="shared" si="29"/>
        <v>2686</v>
      </c>
      <c r="E86" s="121">
        <f t="shared" si="30"/>
        <v>2601</v>
      </c>
      <c r="F86" s="121">
        <v>0</v>
      </c>
      <c r="G86" s="121">
        <v>0</v>
      </c>
      <c r="H86" s="121">
        <v>0</v>
      </c>
      <c r="I86" s="121">
        <v>0</v>
      </c>
      <c r="J86" s="121">
        <v>890962</v>
      </c>
      <c r="K86" s="121">
        <v>2601</v>
      </c>
      <c r="L86" s="121">
        <v>85</v>
      </c>
      <c r="M86" s="121">
        <f t="shared" si="31"/>
        <v>0</v>
      </c>
      <c r="N86" s="121">
        <f t="shared" si="32"/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 t="shared" si="35"/>
        <v>2686</v>
      </c>
      <c r="W86" s="121">
        <f t="shared" si="36"/>
        <v>2601</v>
      </c>
      <c r="X86" s="121">
        <f t="shared" si="37"/>
        <v>0</v>
      </c>
      <c r="Y86" s="121">
        <f t="shared" si="38"/>
        <v>0</v>
      </c>
      <c r="Z86" s="121">
        <f t="shared" si="39"/>
        <v>0</v>
      </c>
      <c r="AA86" s="121">
        <f t="shared" si="40"/>
        <v>0</v>
      </c>
      <c r="AB86" s="121">
        <f t="shared" si="41"/>
        <v>890962</v>
      </c>
      <c r="AC86" s="121">
        <f t="shared" si="33"/>
        <v>2601</v>
      </c>
      <c r="AD86" s="121">
        <f t="shared" si="34"/>
        <v>85</v>
      </c>
      <c r="AE86" s="160" t="s">
        <v>326</v>
      </c>
      <c r="AF86" s="159"/>
    </row>
    <row r="87" spans="1:32" s="136" customFormat="1" ht="13.5" customHeight="1" x14ac:dyDescent="0.15">
      <c r="A87" s="119" t="s">
        <v>45</v>
      </c>
      <c r="B87" s="120" t="s">
        <v>363</v>
      </c>
      <c r="C87" s="119" t="s">
        <v>364</v>
      </c>
      <c r="D87" s="121">
        <f t="shared" si="29"/>
        <v>0</v>
      </c>
      <c r="E87" s="121">
        <f t="shared" si="30"/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f t="shared" si="31"/>
        <v>207126</v>
      </c>
      <c r="N87" s="121">
        <f t="shared" si="32"/>
        <v>174314</v>
      </c>
      <c r="O87" s="121">
        <v>113663</v>
      </c>
      <c r="P87" s="121">
        <v>0</v>
      </c>
      <c r="Q87" s="121">
        <v>53800</v>
      </c>
      <c r="R87" s="121">
        <v>0</v>
      </c>
      <c r="S87" s="121">
        <v>498963</v>
      </c>
      <c r="T87" s="121">
        <v>6851</v>
      </c>
      <c r="U87" s="121">
        <v>32812</v>
      </c>
      <c r="V87" s="121">
        <f t="shared" si="35"/>
        <v>207126</v>
      </c>
      <c r="W87" s="121">
        <f t="shared" si="36"/>
        <v>174314</v>
      </c>
      <c r="X87" s="121">
        <f t="shared" si="37"/>
        <v>113663</v>
      </c>
      <c r="Y87" s="121">
        <f t="shared" si="38"/>
        <v>0</v>
      </c>
      <c r="Z87" s="121">
        <f t="shared" si="39"/>
        <v>53800</v>
      </c>
      <c r="AA87" s="121">
        <f t="shared" si="40"/>
        <v>0</v>
      </c>
      <c r="AB87" s="121">
        <f t="shared" si="41"/>
        <v>498963</v>
      </c>
      <c r="AC87" s="121">
        <f t="shared" si="33"/>
        <v>6851</v>
      </c>
      <c r="AD87" s="121">
        <f t="shared" si="34"/>
        <v>32812</v>
      </c>
      <c r="AE87" s="160" t="s">
        <v>326</v>
      </c>
      <c r="AF87" s="159"/>
    </row>
    <row r="88" spans="1:32" s="136" customFormat="1" ht="13.5" customHeight="1" x14ac:dyDescent="0.15">
      <c r="A88" s="119" t="s">
        <v>45</v>
      </c>
      <c r="B88" s="120" t="s">
        <v>427</v>
      </c>
      <c r="C88" s="119" t="s">
        <v>428</v>
      </c>
      <c r="D88" s="121">
        <f t="shared" si="29"/>
        <v>43374</v>
      </c>
      <c r="E88" s="121">
        <f t="shared" si="30"/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156351</v>
      </c>
      <c r="K88" s="121">
        <v>0</v>
      </c>
      <c r="L88" s="121">
        <v>43374</v>
      </c>
      <c r="M88" s="121">
        <f t="shared" si="31"/>
        <v>37</v>
      </c>
      <c r="N88" s="121">
        <f t="shared" si="32"/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109326</v>
      </c>
      <c r="T88" s="121">
        <v>0</v>
      </c>
      <c r="U88" s="121">
        <v>37</v>
      </c>
      <c r="V88" s="121">
        <f t="shared" si="35"/>
        <v>43411</v>
      </c>
      <c r="W88" s="121">
        <f t="shared" si="36"/>
        <v>0</v>
      </c>
      <c r="X88" s="121">
        <f t="shared" si="37"/>
        <v>0</v>
      </c>
      <c r="Y88" s="121">
        <f t="shared" si="38"/>
        <v>0</v>
      </c>
      <c r="Z88" s="121">
        <f t="shared" si="39"/>
        <v>0</v>
      </c>
      <c r="AA88" s="121">
        <f t="shared" si="40"/>
        <v>0</v>
      </c>
      <c r="AB88" s="121">
        <f t="shared" si="41"/>
        <v>265677</v>
      </c>
      <c r="AC88" s="121">
        <f t="shared" si="33"/>
        <v>0</v>
      </c>
      <c r="AD88" s="121">
        <f t="shared" si="34"/>
        <v>43411</v>
      </c>
      <c r="AE88" s="160" t="s">
        <v>326</v>
      </c>
      <c r="AF88" s="159"/>
    </row>
    <row r="89" spans="1:32" s="136" customFormat="1" ht="13.5" customHeight="1" x14ac:dyDescent="0.15">
      <c r="A89" s="119" t="s">
        <v>45</v>
      </c>
      <c r="B89" s="120" t="s">
        <v>329</v>
      </c>
      <c r="C89" s="119" t="s">
        <v>330</v>
      </c>
      <c r="D89" s="121">
        <f t="shared" si="29"/>
        <v>2006323</v>
      </c>
      <c r="E89" s="121">
        <f t="shared" si="30"/>
        <v>993716</v>
      </c>
      <c r="F89" s="121">
        <v>0</v>
      </c>
      <c r="G89" s="121">
        <v>0</v>
      </c>
      <c r="H89" s="121">
        <v>127645</v>
      </c>
      <c r="I89" s="121">
        <v>150479</v>
      </c>
      <c r="J89" s="121">
        <v>1503946</v>
      </c>
      <c r="K89" s="121">
        <v>715592</v>
      </c>
      <c r="L89" s="121">
        <v>1012607</v>
      </c>
      <c r="M89" s="121">
        <f t="shared" si="31"/>
        <v>0</v>
      </c>
      <c r="N89" s="121">
        <f t="shared" si="32"/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 t="shared" si="35"/>
        <v>2006323</v>
      </c>
      <c r="W89" s="121">
        <f t="shared" si="36"/>
        <v>993716</v>
      </c>
      <c r="X89" s="121">
        <f t="shared" si="37"/>
        <v>0</v>
      </c>
      <c r="Y89" s="121">
        <f t="shared" si="38"/>
        <v>0</v>
      </c>
      <c r="Z89" s="121">
        <f t="shared" si="39"/>
        <v>127645</v>
      </c>
      <c r="AA89" s="121">
        <f t="shared" si="40"/>
        <v>150479</v>
      </c>
      <c r="AB89" s="121">
        <f t="shared" si="41"/>
        <v>1503946</v>
      </c>
      <c r="AC89" s="121">
        <f t="shared" si="33"/>
        <v>715592</v>
      </c>
      <c r="AD89" s="121">
        <f t="shared" si="34"/>
        <v>1012607</v>
      </c>
      <c r="AE89" s="160" t="s">
        <v>326</v>
      </c>
      <c r="AF89" s="159"/>
    </row>
    <row r="90" spans="1:32" s="136" customFormat="1" ht="13.5" customHeight="1" x14ac:dyDescent="0.15">
      <c r="A90" s="119" t="s">
        <v>45</v>
      </c>
      <c r="B90" s="120" t="s">
        <v>479</v>
      </c>
      <c r="C90" s="119" t="s">
        <v>480</v>
      </c>
      <c r="D90" s="121">
        <f t="shared" si="29"/>
        <v>7435</v>
      </c>
      <c r="E90" s="121">
        <f t="shared" si="30"/>
        <v>2916</v>
      </c>
      <c r="F90" s="121">
        <v>0</v>
      </c>
      <c r="G90" s="121">
        <v>0</v>
      </c>
      <c r="H90" s="121">
        <v>0</v>
      </c>
      <c r="I90" s="121">
        <v>2916</v>
      </c>
      <c r="J90" s="121">
        <v>291030</v>
      </c>
      <c r="K90" s="121">
        <v>0</v>
      </c>
      <c r="L90" s="121">
        <v>4519</v>
      </c>
      <c r="M90" s="121">
        <f t="shared" si="31"/>
        <v>3549</v>
      </c>
      <c r="N90" s="121">
        <f t="shared" si="32"/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228556</v>
      </c>
      <c r="T90" s="121">
        <v>0</v>
      </c>
      <c r="U90" s="121">
        <v>3549</v>
      </c>
      <c r="V90" s="121">
        <f t="shared" si="35"/>
        <v>10984</v>
      </c>
      <c r="W90" s="121">
        <f t="shared" si="36"/>
        <v>2916</v>
      </c>
      <c r="X90" s="121">
        <f t="shared" si="37"/>
        <v>0</v>
      </c>
      <c r="Y90" s="121">
        <f t="shared" si="38"/>
        <v>0</v>
      </c>
      <c r="Z90" s="121">
        <f t="shared" si="39"/>
        <v>0</v>
      </c>
      <c r="AA90" s="121">
        <f t="shared" si="40"/>
        <v>2916</v>
      </c>
      <c r="AB90" s="121">
        <f t="shared" si="41"/>
        <v>519586</v>
      </c>
      <c r="AC90" s="121">
        <f t="shared" si="33"/>
        <v>0</v>
      </c>
      <c r="AD90" s="121">
        <f t="shared" si="34"/>
        <v>8068</v>
      </c>
      <c r="AE90" s="160" t="s">
        <v>326</v>
      </c>
      <c r="AF90" s="159"/>
    </row>
    <row r="91" spans="1:32" s="136" customFormat="1" ht="13.5" customHeight="1" x14ac:dyDescent="0.15">
      <c r="A91" s="119" t="s">
        <v>45</v>
      </c>
      <c r="B91" s="120" t="s">
        <v>349</v>
      </c>
      <c r="C91" s="119" t="s">
        <v>350</v>
      </c>
      <c r="D91" s="121">
        <f t="shared" si="29"/>
        <v>164803</v>
      </c>
      <c r="E91" s="121">
        <f t="shared" si="30"/>
        <v>11914</v>
      </c>
      <c r="F91" s="121">
        <v>0</v>
      </c>
      <c r="G91" s="121">
        <v>0</v>
      </c>
      <c r="H91" s="121">
        <v>0</v>
      </c>
      <c r="I91" s="121">
        <v>11914</v>
      </c>
      <c r="J91" s="121">
        <v>1881182</v>
      </c>
      <c r="K91" s="121">
        <v>0</v>
      </c>
      <c r="L91" s="121">
        <v>152889</v>
      </c>
      <c r="M91" s="121">
        <f t="shared" si="31"/>
        <v>38241</v>
      </c>
      <c r="N91" s="121">
        <f t="shared" si="32"/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706442</v>
      </c>
      <c r="T91" s="121">
        <v>0</v>
      </c>
      <c r="U91" s="121">
        <v>38241</v>
      </c>
      <c r="V91" s="121">
        <f t="shared" si="35"/>
        <v>203044</v>
      </c>
      <c r="W91" s="121">
        <f t="shared" si="36"/>
        <v>11914</v>
      </c>
      <c r="X91" s="121">
        <f t="shared" si="37"/>
        <v>0</v>
      </c>
      <c r="Y91" s="121">
        <f t="shared" si="38"/>
        <v>0</v>
      </c>
      <c r="Z91" s="121">
        <f t="shared" si="39"/>
        <v>0</v>
      </c>
      <c r="AA91" s="121">
        <f t="shared" si="40"/>
        <v>11914</v>
      </c>
      <c r="AB91" s="121">
        <f t="shared" si="41"/>
        <v>2587624</v>
      </c>
      <c r="AC91" s="121">
        <f t="shared" si="33"/>
        <v>0</v>
      </c>
      <c r="AD91" s="121">
        <f t="shared" si="34"/>
        <v>191130</v>
      </c>
      <c r="AE91" s="160" t="s">
        <v>326</v>
      </c>
      <c r="AF91" s="15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9"/>
      <c r="AF92" s="15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9"/>
      <c r="AF93" s="15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9"/>
      <c r="AF94" s="15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9"/>
      <c r="AF95" s="15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9"/>
      <c r="AF96" s="15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9"/>
      <c r="AF97" s="15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9"/>
      <c r="AF98" s="15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9"/>
      <c r="AF99" s="15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9"/>
      <c r="AF100" s="15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9"/>
      <c r="AF101" s="15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9"/>
      <c r="AF102" s="15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9"/>
      <c r="AF103" s="15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9"/>
      <c r="AF104" s="15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9"/>
      <c r="AF105" s="15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9"/>
      <c r="AF106" s="15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9"/>
      <c r="AF107" s="15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9"/>
      <c r="AF108" s="15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9"/>
      <c r="AF109" s="15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9"/>
      <c r="AF110" s="15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9"/>
      <c r="AF111" s="15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9"/>
      <c r="AF112" s="15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9"/>
      <c r="AF113" s="15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9"/>
      <c r="AF114" s="15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9"/>
      <c r="AF115" s="15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9"/>
      <c r="AF116" s="15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9"/>
      <c r="AF117" s="15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9"/>
      <c r="AF118" s="15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9"/>
      <c r="AF119" s="15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9"/>
      <c r="AF120" s="15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9"/>
      <c r="AF121" s="15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9"/>
      <c r="AF122" s="15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9"/>
      <c r="AF123" s="15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9"/>
      <c r="AF124" s="15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9"/>
      <c r="AF125" s="15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9"/>
      <c r="AF126" s="15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9"/>
      <c r="AF127" s="15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9"/>
      <c r="AF128" s="15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9"/>
      <c r="AF129" s="15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9"/>
      <c r="AF130" s="15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9"/>
      <c r="AF131" s="15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9"/>
      <c r="AF132" s="15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9"/>
      <c r="AF133" s="15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9"/>
      <c r="AF134" s="15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9"/>
      <c r="AF135" s="15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9"/>
      <c r="AF136" s="15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9"/>
      <c r="AF137" s="15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9"/>
      <c r="AF138" s="15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9"/>
      <c r="AF139" s="15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9"/>
      <c r="AF140" s="15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9"/>
      <c r="AF141" s="15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9"/>
      <c r="AF142" s="15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9"/>
      <c r="AF143" s="15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9"/>
      <c r="AF144" s="15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9"/>
      <c r="AF145" s="15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9"/>
      <c r="AF146" s="15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9"/>
      <c r="AF147" s="15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9"/>
      <c r="AF148" s="15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9"/>
      <c r="AF149" s="15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9"/>
      <c r="AF150" s="15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9"/>
      <c r="AF151" s="15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9"/>
      <c r="AF152" s="15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9"/>
      <c r="AF153" s="15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9"/>
      <c r="AF154" s="15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9"/>
      <c r="AF155" s="15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9"/>
      <c r="AF156" s="15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9"/>
      <c r="AF157" s="15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9"/>
      <c r="AF158" s="15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9"/>
      <c r="AF159" s="15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9"/>
      <c r="AF160" s="15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9"/>
      <c r="AF161" s="15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9"/>
      <c r="AF162" s="15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9"/>
      <c r="AF163" s="15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9"/>
      <c r="AF164" s="15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9"/>
      <c r="AF165" s="15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9"/>
      <c r="AF166" s="15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9"/>
      <c r="AF167" s="15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9"/>
      <c r="AF168" s="15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9"/>
      <c r="AF169" s="15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9"/>
      <c r="AF170" s="15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9"/>
      <c r="AF171" s="15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9"/>
      <c r="AF172" s="15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9"/>
      <c r="AF173" s="15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9"/>
      <c r="AF174" s="15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9"/>
      <c r="AF175" s="15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9"/>
      <c r="AF176" s="15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9"/>
      <c r="AF177" s="15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9"/>
      <c r="AF178" s="15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9"/>
      <c r="AF179" s="15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9"/>
      <c r="AF180" s="15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9"/>
      <c r="AF181" s="15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9"/>
      <c r="AF182" s="15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9"/>
      <c r="AF183" s="15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9"/>
      <c r="AF184" s="15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9"/>
      <c r="AF185" s="15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9"/>
      <c r="AF186" s="15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9"/>
      <c r="AF187" s="15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9"/>
      <c r="AF188" s="15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9"/>
      <c r="AF189" s="15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9"/>
      <c r="AF190" s="15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9"/>
      <c r="AF191" s="15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9"/>
      <c r="AF192" s="15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9"/>
      <c r="AF193" s="15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9"/>
      <c r="AF194" s="15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9"/>
      <c r="AF195" s="15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9"/>
      <c r="AF196" s="15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9"/>
      <c r="AF197" s="15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9"/>
      <c r="AF198" s="15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9"/>
      <c r="AF199" s="15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9"/>
      <c r="AF200" s="15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9"/>
      <c r="AF201" s="15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9"/>
      <c r="AF202" s="15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9"/>
      <c r="AF203" s="15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9"/>
      <c r="AF204" s="15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9"/>
      <c r="AF205" s="15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9"/>
      <c r="AF206" s="15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9"/>
      <c r="AF207" s="15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9"/>
      <c r="AF208" s="15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9"/>
      <c r="AF209" s="15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9"/>
      <c r="AF210" s="15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9"/>
      <c r="AF211" s="15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9"/>
      <c r="AF212" s="15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9"/>
      <c r="AF213" s="15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9"/>
      <c r="AF214" s="15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9"/>
      <c r="AF215" s="15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9"/>
      <c r="AF216" s="15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9"/>
      <c r="AF217" s="15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9"/>
      <c r="AF218" s="15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9"/>
      <c r="AF219" s="15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9"/>
      <c r="AF220" s="15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9"/>
      <c r="AF221" s="15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9"/>
      <c r="AF222" s="15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9"/>
      <c r="AF223" s="15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9"/>
      <c r="AF224" s="15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9"/>
      <c r="AF225" s="15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9"/>
      <c r="AF226" s="15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9"/>
      <c r="AF227" s="15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9"/>
      <c r="AF228" s="15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9"/>
      <c r="AF229" s="15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9"/>
      <c r="AF230" s="15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9"/>
      <c r="AF231" s="15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9"/>
      <c r="AF232" s="15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9"/>
      <c r="AF233" s="15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9"/>
      <c r="AF234" s="15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9"/>
      <c r="AF235" s="15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9"/>
      <c r="AF236" s="15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9"/>
      <c r="AF237" s="15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9"/>
      <c r="AF238" s="15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9"/>
      <c r="AF239" s="15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9"/>
      <c r="AF240" s="15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9"/>
      <c r="AF241" s="15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9"/>
      <c r="AF242" s="15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9"/>
      <c r="AF243" s="15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9"/>
      <c r="AF244" s="15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9"/>
      <c r="AF245" s="15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9"/>
      <c r="AF246" s="15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9"/>
      <c r="AF247" s="15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9"/>
      <c r="AF248" s="15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9"/>
      <c r="AF249" s="15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9"/>
      <c r="AF250" s="15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9"/>
      <c r="AF251" s="15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9"/>
      <c r="AF252" s="15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9"/>
      <c r="AF253" s="15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9"/>
      <c r="AF254" s="15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9"/>
      <c r="AF255" s="15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9"/>
      <c r="AF256" s="15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9"/>
      <c r="AF257" s="159"/>
    </row>
  </sheetData>
  <sortState xmlns:xlrd2="http://schemas.microsoft.com/office/spreadsheetml/2017/richdata2" ref="A8:AE91">
    <sortCondition ref="A8:A91"/>
    <sortCondition ref="B8:B91"/>
    <sortCondition ref="C8:C9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90" man="1"/>
    <brk id="21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2" t="s">
        <v>269</v>
      </c>
      <c r="B2" s="162" t="s">
        <v>270</v>
      </c>
      <c r="C2" s="169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3"/>
      <c r="B3" s="163"/>
      <c r="C3" s="168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3"/>
      <c r="B4" s="163"/>
      <c r="C4" s="168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1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1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1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3"/>
      <c r="B5" s="163"/>
      <c r="C5" s="168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1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1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1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3"/>
      <c r="B6" s="163"/>
      <c r="C6" s="168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 t="shared" ref="D7:D38" si="0">+SUM(E7,J7)</f>
        <v>7083215</v>
      </c>
      <c r="E7" s="140">
        <f t="shared" ref="E7:E38" si="1">+SUM(F7:I7)</f>
        <v>7062164</v>
      </c>
      <c r="F7" s="140">
        <f t="shared" ref="F7:K7" si="2">SUM(F$8:F$257)</f>
        <v>13760</v>
      </c>
      <c r="G7" s="140">
        <f t="shared" si="2"/>
        <v>5800917</v>
      </c>
      <c r="H7" s="140">
        <f t="shared" si="2"/>
        <v>1185894</v>
      </c>
      <c r="I7" s="140">
        <f t="shared" si="2"/>
        <v>61593</v>
      </c>
      <c r="J7" s="140">
        <f t="shared" si="2"/>
        <v>21051</v>
      </c>
      <c r="K7" s="140">
        <f t="shared" si="2"/>
        <v>1501740</v>
      </c>
      <c r="L7" s="140">
        <f t="shared" ref="L7:L38" si="3">+SUM(M7,R7,V7,W7,AC7)</f>
        <v>68313660</v>
      </c>
      <c r="M7" s="140">
        <f t="shared" ref="M7:M38" si="4">+SUM(N7:Q7)</f>
        <v>7410941</v>
      </c>
      <c r="N7" s="140">
        <f>SUM(N$8:N$257)</f>
        <v>5627573</v>
      </c>
      <c r="O7" s="140">
        <f>SUM(O$8:O$257)</f>
        <v>1026617</v>
      </c>
      <c r="P7" s="140">
        <f>SUM(P$8:P$257)</f>
        <v>697674</v>
      </c>
      <c r="Q7" s="140">
        <f>SUM(Q$8:Q$257)</f>
        <v>59077</v>
      </c>
      <c r="R7" s="140">
        <f t="shared" ref="R7:R38" si="5">+SUM(S7:U7)</f>
        <v>13352565</v>
      </c>
      <c r="S7" s="140">
        <f>SUM(S$8:S$257)</f>
        <v>2272361</v>
      </c>
      <c r="T7" s="140">
        <f>SUM(T$8:T$257)</f>
        <v>10167121</v>
      </c>
      <c r="U7" s="140">
        <f>SUM(U$8:U$257)</f>
        <v>913083</v>
      </c>
      <c r="V7" s="140">
        <f>SUM(V$8:V$257)</f>
        <v>68099</v>
      </c>
      <c r="W7" s="140">
        <f t="shared" ref="W7:W38" si="6">+SUM(X7:AA7)</f>
        <v>47469868</v>
      </c>
      <c r="X7" s="140">
        <f t="shared" ref="X7:AD7" si="7">SUM(X$8:X$257)</f>
        <v>25134463</v>
      </c>
      <c r="Y7" s="140">
        <f t="shared" si="7"/>
        <v>19752933</v>
      </c>
      <c r="Z7" s="140">
        <f t="shared" si="7"/>
        <v>1945264</v>
      </c>
      <c r="AA7" s="140">
        <f t="shared" si="7"/>
        <v>637208</v>
      </c>
      <c r="AB7" s="140">
        <f t="shared" si="7"/>
        <v>13544127</v>
      </c>
      <c r="AC7" s="140">
        <f t="shared" si="7"/>
        <v>12187</v>
      </c>
      <c r="AD7" s="140">
        <f t="shared" si="7"/>
        <v>5908171</v>
      </c>
      <c r="AE7" s="140">
        <f t="shared" ref="AE7:AE38" si="8">+SUM(D7,L7,AD7)</f>
        <v>81305046</v>
      </c>
      <c r="AF7" s="140">
        <f t="shared" ref="AF7:AF38" si="9">+SUM(AG7,AL7)</f>
        <v>6043454</v>
      </c>
      <c r="AG7" s="140">
        <f t="shared" ref="AG7:AG38" si="10">+SUM(AH7:AK7)</f>
        <v>5993275</v>
      </c>
      <c r="AH7" s="140">
        <f t="shared" ref="AH7:AM7" si="11">SUM(AH$8:AH$257)</f>
        <v>0</v>
      </c>
      <c r="AI7" s="140">
        <f t="shared" si="11"/>
        <v>2061794</v>
      </c>
      <c r="AJ7" s="140">
        <f t="shared" si="11"/>
        <v>19937</v>
      </c>
      <c r="AK7" s="140">
        <f t="shared" si="11"/>
        <v>3911544</v>
      </c>
      <c r="AL7" s="140">
        <f t="shared" si="11"/>
        <v>50179</v>
      </c>
      <c r="AM7" s="140">
        <f t="shared" si="11"/>
        <v>312909</v>
      </c>
      <c r="AN7" s="140">
        <f t="shared" ref="AN7:AN38" si="12">+SUM(AO7,AT7,AX7,AY7,BE7)</f>
        <v>8128349</v>
      </c>
      <c r="AO7" s="140">
        <f t="shared" ref="AO7:AO38" si="13">+SUM(AP7:AS7)</f>
        <v>1568187</v>
      </c>
      <c r="AP7" s="140">
        <f>SUM(AP$8:AP$257)</f>
        <v>1039411</v>
      </c>
      <c r="AQ7" s="140">
        <f>SUM(AQ$8:AQ$257)</f>
        <v>247904</v>
      </c>
      <c r="AR7" s="140">
        <f>SUM(AR$8:AR$257)</f>
        <v>280872</v>
      </c>
      <c r="AS7" s="140">
        <f>SUM(AS$8:AS$257)</f>
        <v>0</v>
      </c>
      <c r="AT7" s="140">
        <f t="shared" ref="AT7:AT38" si="14">+SUM(AU7:AW7)</f>
        <v>2773075</v>
      </c>
      <c r="AU7" s="140">
        <f>SUM(AU$8:AU$257)</f>
        <v>127889</v>
      </c>
      <c r="AV7" s="140">
        <f>SUM(AV$8:AV$257)</f>
        <v>2620910</v>
      </c>
      <c r="AW7" s="140">
        <f>SUM(AW$8:AW$257)</f>
        <v>24276</v>
      </c>
      <c r="AX7" s="140">
        <f>SUM(AX$8:AX$257)</f>
        <v>9289</v>
      </c>
      <c r="AY7" s="140">
        <f t="shared" ref="AY7:AY38" si="15">+SUM(AZ7:BC7)</f>
        <v>3775962</v>
      </c>
      <c r="AZ7" s="140">
        <f t="shared" ref="AZ7:BF7" si="16">SUM(AZ$8:AZ$257)</f>
        <v>1710069</v>
      </c>
      <c r="BA7" s="140">
        <f t="shared" si="16"/>
        <v>1778450</v>
      </c>
      <c r="BB7" s="140">
        <f t="shared" si="16"/>
        <v>105346</v>
      </c>
      <c r="BC7" s="140">
        <f t="shared" si="16"/>
        <v>182097</v>
      </c>
      <c r="BD7" s="140">
        <f t="shared" si="16"/>
        <v>2486718</v>
      </c>
      <c r="BE7" s="140">
        <f t="shared" si="16"/>
        <v>1836</v>
      </c>
      <c r="BF7" s="140">
        <f t="shared" si="16"/>
        <v>387970</v>
      </c>
      <c r="BG7" s="140">
        <f t="shared" ref="BG7:BG38" si="17">+SUM(BF7,AN7,AF7)</f>
        <v>14559773</v>
      </c>
      <c r="BH7" s="140">
        <f t="shared" ref="BH7:CI7" si="18">SUM(D7,AF7)</f>
        <v>13126669</v>
      </c>
      <c r="BI7" s="140">
        <f t="shared" si="18"/>
        <v>13055439</v>
      </c>
      <c r="BJ7" s="140">
        <f t="shared" si="18"/>
        <v>13760</v>
      </c>
      <c r="BK7" s="140">
        <f t="shared" si="18"/>
        <v>7862711</v>
      </c>
      <c r="BL7" s="140">
        <f t="shared" si="18"/>
        <v>1205831</v>
      </c>
      <c r="BM7" s="140">
        <f t="shared" si="18"/>
        <v>3973137</v>
      </c>
      <c r="BN7" s="140">
        <f t="shared" si="18"/>
        <v>71230</v>
      </c>
      <c r="BO7" s="140">
        <f t="shared" si="18"/>
        <v>1814649</v>
      </c>
      <c r="BP7" s="140">
        <f t="shared" si="18"/>
        <v>76442009</v>
      </c>
      <c r="BQ7" s="140">
        <f t="shared" si="18"/>
        <v>8979128</v>
      </c>
      <c r="BR7" s="140">
        <f t="shared" si="18"/>
        <v>6666984</v>
      </c>
      <c r="BS7" s="140">
        <f t="shared" si="18"/>
        <v>1274521</v>
      </c>
      <c r="BT7" s="140">
        <f t="shared" si="18"/>
        <v>978546</v>
      </c>
      <c r="BU7" s="140">
        <f t="shared" si="18"/>
        <v>59077</v>
      </c>
      <c r="BV7" s="140">
        <f t="shared" si="18"/>
        <v>16125640</v>
      </c>
      <c r="BW7" s="140">
        <f t="shared" si="18"/>
        <v>2400250</v>
      </c>
      <c r="BX7" s="140">
        <f t="shared" si="18"/>
        <v>12788031</v>
      </c>
      <c r="BY7" s="140">
        <f t="shared" si="18"/>
        <v>937359</v>
      </c>
      <c r="BZ7" s="140">
        <f t="shared" si="18"/>
        <v>77388</v>
      </c>
      <c r="CA7" s="140">
        <f t="shared" si="18"/>
        <v>51245830</v>
      </c>
      <c r="CB7" s="140">
        <f t="shared" si="18"/>
        <v>26844532</v>
      </c>
      <c r="CC7" s="140">
        <f t="shared" si="18"/>
        <v>21531383</v>
      </c>
      <c r="CD7" s="140">
        <f t="shared" si="18"/>
        <v>2050610</v>
      </c>
      <c r="CE7" s="140">
        <f t="shared" si="18"/>
        <v>819305</v>
      </c>
      <c r="CF7" s="140">
        <f t="shared" si="18"/>
        <v>16030845</v>
      </c>
      <c r="CG7" s="140">
        <f t="shared" si="18"/>
        <v>14023</v>
      </c>
      <c r="CH7" s="140">
        <f t="shared" si="18"/>
        <v>6296141</v>
      </c>
      <c r="CI7" s="140">
        <f t="shared" si="18"/>
        <v>95864819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 t="shared" si="0"/>
        <v>837895</v>
      </c>
      <c r="E8" s="121">
        <f t="shared" si="1"/>
        <v>837895</v>
      </c>
      <c r="F8" s="121">
        <v>0</v>
      </c>
      <c r="G8" s="121">
        <v>837895</v>
      </c>
      <c r="H8" s="121">
        <v>0</v>
      </c>
      <c r="I8" s="121">
        <v>0</v>
      </c>
      <c r="J8" s="121">
        <v>0</v>
      </c>
      <c r="K8" s="121">
        <v>0</v>
      </c>
      <c r="L8" s="121">
        <f t="shared" si="3"/>
        <v>9087183</v>
      </c>
      <c r="M8" s="121">
        <f t="shared" si="4"/>
        <v>1554105</v>
      </c>
      <c r="N8" s="121">
        <v>1554105</v>
      </c>
      <c r="O8" s="121">
        <v>0</v>
      </c>
      <c r="P8" s="121">
        <v>0</v>
      </c>
      <c r="Q8" s="121">
        <v>0</v>
      </c>
      <c r="R8" s="121">
        <f t="shared" si="5"/>
        <v>1746495</v>
      </c>
      <c r="S8" s="121">
        <v>814424</v>
      </c>
      <c r="T8" s="121">
        <v>894397</v>
      </c>
      <c r="U8" s="121">
        <v>37674</v>
      </c>
      <c r="V8" s="121">
        <v>0</v>
      </c>
      <c r="W8" s="121">
        <f t="shared" si="6"/>
        <v>5786583</v>
      </c>
      <c r="X8" s="121">
        <v>2528889</v>
      </c>
      <c r="Y8" s="121">
        <v>2894951</v>
      </c>
      <c r="Z8" s="121">
        <v>122004</v>
      </c>
      <c r="AA8" s="121">
        <v>240739</v>
      </c>
      <c r="AB8" s="121">
        <v>0</v>
      </c>
      <c r="AC8" s="121">
        <v>0</v>
      </c>
      <c r="AD8" s="121">
        <v>562282</v>
      </c>
      <c r="AE8" s="121">
        <f t="shared" si="8"/>
        <v>10487360</v>
      </c>
      <c r="AF8" s="121">
        <f t="shared" si="9"/>
        <v>1428</v>
      </c>
      <c r="AG8" s="121">
        <f t="shared" si="10"/>
        <v>1428</v>
      </c>
      <c r="AH8" s="121">
        <v>0</v>
      </c>
      <c r="AI8" s="121">
        <v>1428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608552</v>
      </c>
      <c r="AO8" s="121">
        <f t="shared" si="13"/>
        <v>228126</v>
      </c>
      <c r="AP8" s="121">
        <v>228126</v>
      </c>
      <c r="AQ8" s="121">
        <v>0</v>
      </c>
      <c r="AR8" s="121">
        <v>0</v>
      </c>
      <c r="AS8" s="121">
        <v>0</v>
      </c>
      <c r="AT8" s="121">
        <f t="shared" si="14"/>
        <v>19237</v>
      </c>
      <c r="AU8" s="121">
        <v>503</v>
      </c>
      <c r="AV8" s="121">
        <v>18734</v>
      </c>
      <c r="AW8" s="121">
        <v>0</v>
      </c>
      <c r="AX8" s="121">
        <v>0</v>
      </c>
      <c r="AY8" s="121">
        <f t="shared" si="15"/>
        <v>361189</v>
      </c>
      <c r="AZ8" s="121">
        <v>0</v>
      </c>
      <c r="BA8" s="121">
        <v>358065</v>
      </c>
      <c r="BB8" s="121">
        <v>0</v>
      </c>
      <c r="BC8" s="121">
        <v>3124</v>
      </c>
      <c r="BD8" s="121">
        <v>0</v>
      </c>
      <c r="BE8" s="121">
        <v>0</v>
      </c>
      <c r="BF8" s="121">
        <v>12324</v>
      </c>
      <c r="BG8" s="121">
        <f t="shared" si="17"/>
        <v>622304</v>
      </c>
      <c r="BH8" s="121">
        <f t="shared" ref="BH8:BH39" si="19">SUM(D8,AF8)</f>
        <v>839323</v>
      </c>
      <c r="BI8" s="121">
        <f t="shared" ref="BI8:BI39" si="20">SUM(E8,AG8)</f>
        <v>839323</v>
      </c>
      <c r="BJ8" s="121">
        <f t="shared" ref="BJ8:BJ39" si="21">SUM(F8,AH8)</f>
        <v>0</v>
      </c>
      <c r="BK8" s="121">
        <f t="shared" ref="BK8:BK39" si="22">SUM(G8,AI8)</f>
        <v>839323</v>
      </c>
      <c r="BL8" s="121">
        <f t="shared" ref="BL8:BL39" si="23">SUM(H8,AJ8)</f>
        <v>0</v>
      </c>
      <c r="BM8" s="121">
        <f t="shared" ref="BM8:BM39" si="24">SUM(I8,AK8)</f>
        <v>0</v>
      </c>
      <c r="BN8" s="121">
        <f t="shared" ref="BN8:BN39" si="25">SUM(J8,AL8)</f>
        <v>0</v>
      </c>
      <c r="BO8" s="121">
        <f t="shared" ref="BO8:BO39" si="26">SUM(K8,AM8)</f>
        <v>0</v>
      </c>
      <c r="BP8" s="121">
        <f t="shared" ref="BP8:BP39" si="27">SUM(L8,AN8)</f>
        <v>9695735</v>
      </c>
      <c r="BQ8" s="121">
        <f t="shared" ref="BQ8:BQ39" si="28">SUM(M8,AO8)</f>
        <v>1782231</v>
      </c>
      <c r="BR8" s="121">
        <f t="shared" ref="BR8:BR39" si="29">SUM(N8,AP8)</f>
        <v>1782231</v>
      </c>
      <c r="BS8" s="121">
        <f t="shared" ref="BS8:BS39" si="30">SUM(O8,AQ8)</f>
        <v>0</v>
      </c>
      <c r="BT8" s="121">
        <f t="shared" ref="BT8:BT39" si="31">SUM(P8,AR8)</f>
        <v>0</v>
      </c>
      <c r="BU8" s="121">
        <f t="shared" ref="BU8:BU39" si="32">SUM(Q8,AS8)</f>
        <v>0</v>
      </c>
      <c r="BV8" s="121">
        <f t="shared" ref="BV8:BV39" si="33">SUM(R8,AT8)</f>
        <v>1765732</v>
      </c>
      <c r="BW8" s="121">
        <f t="shared" ref="BW8:BW39" si="34">SUM(S8,AU8)</f>
        <v>814927</v>
      </c>
      <c r="BX8" s="121">
        <f t="shared" ref="BX8:BX39" si="35">SUM(T8,AV8)</f>
        <v>913131</v>
      </c>
      <c r="BY8" s="121">
        <f t="shared" ref="BY8:BY39" si="36">SUM(U8,AW8)</f>
        <v>37674</v>
      </c>
      <c r="BZ8" s="121">
        <f t="shared" ref="BZ8:BZ39" si="37">SUM(V8,AX8)</f>
        <v>0</v>
      </c>
      <c r="CA8" s="121">
        <f t="shared" ref="CA8:CA39" si="38">SUM(W8,AY8)</f>
        <v>6147772</v>
      </c>
      <c r="CB8" s="121">
        <f t="shared" ref="CB8:CB39" si="39">SUM(X8,AZ8)</f>
        <v>2528889</v>
      </c>
      <c r="CC8" s="121">
        <f t="shared" ref="CC8:CC39" si="40">SUM(Y8,BA8)</f>
        <v>3253016</v>
      </c>
      <c r="CD8" s="121">
        <f t="shared" ref="CD8:CD39" si="41">SUM(Z8,BB8)</f>
        <v>122004</v>
      </c>
      <c r="CE8" s="121">
        <f t="shared" ref="CE8:CE39" si="42">SUM(AA8,BC8)</f>
        <v>243863</v>
      </c>
      <c r="CF8" s="121">
        <f t="shared" ref="CF8:CF39" si="43">SUM(AB8,BD8)</f>
        <v>0</v>
      </c>
      <c r="CG8" s="121">
        <f t="shared" ref="CG8:CG39" si="44">SUM(AC8,BE8)</f>
        <v>0</v>
      </c>
      <c r="CH8" s="121">
        <f t="shared" ref="CH8:CH39" si="45">SUM(AD8,BF8)</f>
        <v>574606</v>
      </c>
      <c r="CI8" s="121">
        <f t="shared" ref="CI8:CI39" si="46">SUM(AE8,BG8)</f>
        <v>11109664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 t="shared" si="0"/>
        <v>4382088</v>
      </c>
      <c r="E9" s="121">
        <f t="shared" si="1"/>
        <v>4374993</v>
      </c>
      <c r="F9" s="121">
        <v>0</v>
      </c>
      <c r="G9" s="121">
        <v>3297715</v>
      </c>
      <c r="H9" s="121">
        <v>1015685</v>
      </c>
      <c r="I9" s="121">
        <v>61593</v>
      </c>
      <c r="J9" s="121">
        <v>7095</v>
      </c>
      <c r="K9" s="121">
        <v>345924</v>
      </c>
      <c r="L9" s="121">
        <f t="shared" si="3"/>
        <v>20978904</v>
      </c>
      <c r="M9" s="121">
        <f t="shared" si="4"/>
        <v>1858264</v>
      </c>
      <c r="N9" s="121">
        <v>1332679</v>
      </c>
      <c r="O9" s="121">
        <v>210793</v>
      </c>
      <c r="P9" s="121">
        <v>282414</v>
      </c>
      <c r="Q9" s="121">
        <v>32378</v>
      </c>
      <c r="R9" s="121">
        <f t="shared" si="5"/>
        <v>3410158</v>
      </c>
      <c r="S9" s="121">
        <v>5363</v>
      </c>
      <c r="T9" s="121">
        <v>2929434</v>
      </c>
      <c r="U9" s="121">
        <v>475361</v>
      </c>
      <c r="V9" s="121">
        <v>0</v>
      </c>
      <c r="W9" s="121">
        <f t="shared" si="6"/>
        <v>15710482</v>
      </c>
      <c r="X9" s="121">
        <v>10474838</v>
      </c>
      <c r="Y9" s="121">
        <v>4714419</v>
      </c>
      <c r="Z9" s="121">
        <v>521225</v>
      </c>
      <c r="AA9" s="121">
        <v>0</v>
      </c>
      <c r="AB9" s="121">
        <v>0</v>
      </c>
      <c r="AC9" s="121">
        <v>0</v>
      </c>
      <c r="AD9" s="121">
        <v>180712</v>
      </c>
      <c r="AE9" s="121">
        <f t="shared" si="8"/>
        <v>25541704</v>
      </c>
      <c r="AF9" s="121">
        <f t="shared" si="9"/>
        <v>15755</v>
      </c>
      <c r="AG9" s="121">
        <f t="shared" si="10"/>
        <v>15755</v>
      </c>
      <c r="AH9" s="121">
        <v>0</v>
      </c>
      <c r="AI9" s="121">
        <v>0</v>
      </c>
      <c r="AJ9" s="121">
        <v>0</v>
      </c>
      <c r="AK9" s="121">
        <v>15755</v>
      </c>
      <c r="AL9" s="121">
        <v>0</v>
      </c>
      <c r="AM9" s="121">
        <v>0</v>
      </c>
      <c r="AN9" s="121">
        <f t="shared" si="12"/>
        <v>477294</v>
      </c>
      <c r="AO9" s="121">
        <f t="shared" si="13"/>
        <v>64495</v>
      </c>
      <c r="AP9" s="121">
        <v>59593</v>
      </c>
      <c r="AQ9" s="121">
        <v>4902</v>
      </c>
      <c r="AR9" s="121">
        <v>0</v>
      </c>
      <c r="AS9" s="121">
        <v>0</v>
      </c>
      <c r="AT9" s="121">
        <f t="shared" si="14"/>
        <v>100288</v>
      </c>
      <c r="AU9" s="121">
        <v>29408</v>
      </c>
      <c r="AV9" s="121">
        <v>70880</v>
      </c>
      <c r="AW9" s="121">
        <v>0</v>
      </c>
      <c r="AX9" s="121">
        <v>0</v>
      </c>
      <c r="AY9" s="121">
        <f t="shared" si="15"/>
        <v>312511</v>
      </c>
      <c r="AZ9" s="121">
        <v>232952</v>
      </c>
      <c r="BA9" s="121">
        <v>79559</v>
      </c>
      <c r="BB9" s="121">
        <v>0</v>
      </c>
      <c r="BC9" s="121">
        <v>0</v>
      </c>
      <c r="BD9" s="121">
        <v>0</v>
      </c>
      <c r="BE9" s="121">
        <v>0</v>
      </c>
      <c r="BF9" s="121">
        <v>879</v>
      </c>
      <c r="BG9" s="121">
        <f t="shared" si="17"/>
        <v>493928</v>
      </c>
      <c r="BH9" s="121">
        <f t="shared" si="19"/>
        <v>4397843</v>
      </c>
      <c r="BI9" s="121">
        <f t="shared" si="20"/>
        <v>4390748</v>
      </c>
      <c r="BJ9" s="121">
        <f t="shared" si="21"/>
        <v>0</v>
      </c>
      <c r="BK9" s="121">
        <f t="shared" si="22"/>
        <v>3297715</v>
      </c>
      <c r="BL9" s="121">
        <f t="shared" si="23"/>
        <v>1015685</v>
      </c>
      <c r="BM9" s="121">
        <f t="shared" si="24"/>
        <v>77348</v>
      </c>
      <c r="BN9" s="121">
        <f t="shared" si="25"/>
        <v>7095</v>
      </c>
      <c r="BO9" s="121">
        <f t="shared" si="26"/>
        <v>345924</v>
      </c>
      <c r="BP9" s="121">
        <f t="shared" si="27"/>
        <v>21456198</v>
      </c>
      <c r="BQ9" s="121">
        <f t="shared" si="28"/>
        <v>1922759</v>
      </c>
      <c r="BR9" s="121">
        <f t="shared" si="29"/>
        <v>1392272</v>
      </c>
      <c r="BS9" s="121">
        <f t="shared" si="30"/>
        <v>215695</v>
      </c>
      <c r="BT9" s="121">
        <f t="shared" si="31"/>
        <v>282414</v>
      </c>
      <c r="BU9" s="121">
        <f t="shared" si="32"/>
        <v>32378</v>
      </c>
      <c r="BV9" s="121">
        <f t="shared" si="33"/>
        <v>3510446</v>
      </c>
      <c r="BW9" s="121">
        <f t="shared" si="34"/>
        <v>34771</v>
      </c>
      <c r="BX9" s="121">
        <f t="shared" si="35"/>
        <v>3000314</v>
      </c>
      <c r="BY9" s="121">
        <f t="shared" si="36"/>
        <v>475361</v>
      </c>
      <c r="BZ9" s="121">
        <f t="shared" si="37"/>
        <v>0</v>
      </c>
      <c r="CA9" s="121">
        <f t="shared" si="38"/>
        <v>16022993</v>
      </c>
      <c r="CB9" s="121">
        <f t="shared" si="39"/>
        <v>10707790</v>
      </c>
      <c r="CC9" s="121">
        <f t="shared" si="40"/>
        <v>4793978</v>
      </c>
      <c r="CD9" s="121">
        <f t="shared" si="41"/>
        <v>521225</v>
      </c>
      <c r="CE9" s="121">
        <f t="shared" si="42"/>
        <v>0</v>
      </c>
      <c r="CF9" s="121">
        <f t="shared" si="43"/>
        <v>0</v>
      </c>
      <c r="CG9" s="121">
        <f t="shared" si="44"/>
        <v>0</v>
      </c>
      <c r="CH9" s="121">
        <f t="shared" si="45"/>
        <v>181591</v>
      </c>
      <c r="CI9" s="121">
        <f t="shared" si="46"/>
        <v>26035632</v>
      </c>
    </row>
    <row r="10" spans="1:8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 t="shared" si="3"/>
        <v>1290699</v>
      </c>
      <c r="M10" s="121">
        <f t="shared" si="4"/>
        <v>492849</v>
      </c>
      <c r="N10" s="121">
        <v>216940</v>
      </c>
      <c r="O10" s="121">
        <v>275909</v>
      </c>
      <c r="P10" s="121">
        <v>0</v>
      </c>
      <c r="Q10" s="121">
        <v>0</v>
      </c>
      <c r="R10" s="121">
        <f t="shared" si="5"/>
        <v>203834</v>
      </c>
      <c r="S10" s="121">
        <v>89734</v>
      </c>
      <c r="T10" s="121">
        <v>68068</v>
      </c>
      <c r="U10" s="121">
        <v>46032</v>
      </c>
      <c r="V10" s="121">
        <v>0</v>
      </c>
      <c r="W10" s="121">
        <f t="shared" si="6"/>
        <v>594016</v>
      </c>
      <c r="X10" s="121">
        <v>352478</v>
      </c>
      <c r="Y10" s="121">
        <v>241538</v>
      </c>
      <c r="Z10" s="121">
        <v>0</v>
      </c>
      <c r="AA10" s="121">
        <v>0</v>
      </c>
      <c r="AB10" s="121">
        <v>639392</v>
      </c>
      <c r="AC10" s="121">
        <v>0</v>
      </c>
      <c r="AD10" s="121">
        <v>29058</v>
      </c>
      <c r="AE10" s="121">
        <f t="shared" si="8"/>
        <v>1319757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1047270</v>
      </c>
      <c r="AO10" s="121">
        <f t="shared" si="13"/>
        <v>280337</v>
      </c>
      <c r="AP10" s="121">
        <v>117315</v>
      </c>
      <c r="AQ10" s="121">
        <v>163022</v>
      </c>
      <c r="AR10" s="121">
        <v>0</v>
      </c>
      <c r="AS10" s="121">
        <v>0</v>
      </c>
      <c r="AT10" s="121">
        <f t="shared" si="14"/>
        <v>207593</v>
      </c>
      <c r="AU10" s="121">
        <v>21842</v>
      </c>
      <c r="AV10" s="121">
        <v>185751</v>
      </c>
      <c r="AW10" s="121">
        <v>0</v>
      </c>
      <c r="AX10" s="121">
        <v>9289</v>
      </c>
      <c r="AY10" s="121">
        <f t="shared" si="15"/>
        <v>550051</v>
      </c>
      <c r="AZ10" s="121">
        <v>473300</v>
      </c>
      <c r="BA10" s="121">
        <v>76751</v>
      </c>
      <c r="BB10" s="121">
        <v>0</v>
      </c>
      <c r="BC10" s="121">
        <v>0</v>
      </c>
      <c r="BD10" s="121">
        <v>0</v>
      </c>
      <c r="BE10" s="121">
        <v>0</v>
      </c>
      <c r="BF10" s="121">
        <v>9847</v>
      </c>
      <c r="BG10" s="121">
        <f t="shared" si="17"/>
        <v>1057117</v>
      </c>
      <c r="BH10" s="121">
        <f t="shared" si="19"/>
        <v>0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0</v>
      </c>
      <c r="BO10" s="121">
        <f t="shared" si="26"/>
        <v>0</v>
      </c>
      <c r="BP10" s="121">
        <f t="shared" si="27"/>
        <v>2337969</v>
      </c>
      <c r="BQ10" s="121">
        <f t="shared" si="28"/>
        <v>773186</v>
      </c>
      <c r="BR10" s="121">
        <f t="shared" si="29"/>
        <v>334255</v>
      </c>
      <c r="BS10" s="121">
        <f t="shared" si="30"/>
        <v>438931</v>
      </c>
      <c r="BT10" s="121">
        <f t="shared" si="31"/>
        <v>0</v>
      </c>
      <c r="BU10" s="121">
        <f t="shared" si="32"/>
        <v>0</v>
      </c>
      <c r="BV10" s="121">
        <f t="shared" si="33"/>
        <v>411427</v>
      </c>
      <c r="BW10" s="121">
        <f t="shared" si="34"/>
        <v>111576</v>
      </c>
      <c r="BX10" s="121">
        <f t="shared" si="35"/>
        <v>253819</v>
      </c>
      <c r="BY10" s="121">
        <f t="shared" si="36"/>
        <v>46032</v>
      </c>
      <c r="BZ10" s="121">
        <f t="shared" si="37"/>
        <v>9289</v>
      </c>
      <c r="CA10" s="121">
        <f t="shared" si="38"/>
        <v>1144067</v>
      </c>
      <c r="CB10" s="121">
        <f t="shared" si="39"/>
        <v>825778</v>
      </c>
      <c r="CC10" s="121">
        <f t="shared" si="40"/>
        <v>318289</v>
      </c>
      <c r="CD10" s="121">
        <f t="shared" si="41"/>
        <v>0</v>
      </c>
      <c r="CE10" s="121">
        <f t="shared" si="42"/>
        <v>0</v>
      </c>
      <c r="CF10" s="121">
        <f t="shared" si="43"/>
        <v>639392</v>
      </c>
      <c r="CG10" s="121">
        <f t="shared" si="44"/>
        <v>0</v>
      </c>
      <c r="CH10" s="121">
        <f t="shared" si="45"/>
        <v>38905</v>
      </c>
      <c r="CI10" s="121">
        <f t="shared" si="46"/>
        <v>2376874</v>
      </c>
    </row>
    <row r="11" spans="1:8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97017</v>
      </c>
      <c r="L11" s="121">
        <f t="shared" si="3"/>
        <v>3357924</v>
      </c>
      <c r="M11" s="121">
        <f t="shared" si="4"/>
        <v>634264</v>
      </c>
      <c r="N11" s="121">
        <v>548053</v>
      </c>
      <c r="O11" s="121">
        <v>0</v>
      </c>
      <c r="P11" s="121">
        <v>73895</v>
      </c>
      <c r="Q11" s="121">
        <v>12316</v>
      </c>
      <c r="R11" s="121">
        <f t="shared" si="5"/>
        <v>195113</v>
      </c>
      <c r="S11" s="121">
        <v>41909</v>
      </c>
      <c r="T11" s="121">
        <v>72169</v>
      </c>
      <c r="U11" s="121">
        <v>81035</v>
      </c>
      <c r="V11" s="121">
        <v>0</v>
      </c>
      <c r="W11" s="121">
        <f t="shared" si="6"/>
        <v>2528547</v>
      </c>
      <c r="X11" s="121">
        <v>1127083</v>
      </c>
      <c r="Y11" s="121">
        <v>1386618</v>
      </c>
      <c r="Z11" s="121">
        <v>14846</v>
      </c>
      <c r="AA11" s="121">
        <v>0</v>
      </c>
      <c r="AB11" s="121">
        <v>246656</v>
      </c>
      <c r="AC11" s="121">
        <v>0</v>
      </c>
      <c r="AD11" s="121">
        <v>0</v>
      </c>
      <c r="AE11" s="121">
        <f t="shared" si="8"/>
        <v>3357924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269377</v>
      </c>
      <c r="AO11" s="121">
        <f t="shared" si="13"/>
        <v>21368</v>
      </c>
      <c r="AP11" s="121">
        <v>21368</v>
      </c>
      <c r="AQ11" s="121">
        <v>0</v>
      </c>
      <c r="AR11" s="121">
        <v>0</v>
      </c>
      <c r="AS11" s="121">
        <v>0</v>
      </c>
      <c r="AT11" s="121">
        <f t="shared" si="14"/>
        <v>224949</v>
      </c>
      <c r="AU11" s="121">
        <v>0</v>
      </c>
      <c r="AV11" s="121">
        <v>224949</v>
      </c>
      <c r="AW11" s="121">
        <v>0</v>
      </c>
      <c r="AX11" s="121">
        <v>0</v>
      </c>
      <c r="AY11" s="121">
        <f t="shared" si="15"/>
        <v>23060</v>
      </c>
      <c r="AZ11" s="121">
        <v>0</v>
      </c>
      <c r="BA11" s="121">
        <v>23060</v>
      </c>
      <c r="BB11" s="121">
        <v>0</v>
      </c>
      <c r="BC11" s="121">
        <v>0</v>
      </c>
      <c r="BD11" s="121">
        <v>89799</v>
      </c>
      <c r="BE11" s="121">
        <v>0</v>
      </c>
      <c r="BF11" s="121">
        <v>11203</v>
      </c>
      <c r="BG11" s="121">
        <f t="shared" si="17"/>
        <v>280580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97017</v>
      </c>
      <c r="BP11" s="121">
        <f t="shared" si="27"/>
        <v>3627301</v>
      </c>
      <c r="BQ11" s="121">
        <f t="shared" si="28"/>
        <v>655632</v>
      </c>
      <c r="BR11" s="121">
        <f t="shared" si="29"/>
        <v>569421</v>
      </c>
      <c r="BS11" s="121">
        <f t="shared" si="30"/>
        <v>0</v>
      </c>
      <c r="BT11" s="121">
        <f t="shared" si="31"/>
        <v>73895</v>
      </c>
      <c r="BU11" s="121">
        <f t="shared" si="32"/>
        <v>12316</v>
      </c>
      <c r="BV11" s="121">
        <f t="shared" si="33"/>
        <v>420062</v>
      </c>
      <c r="BW11" s="121">
        <f t="shared" si="34"/>
        <v>41909</v>
      </c>
      <c r="BX11" s="121">
        <f t="shared" si="35"/>
        <v>297118</v>
      </c>
      <c r="BY11" s="121">
        <f t="shared" si="36"/>
        <v>81035</v>
      </c>
      <c r="BZ11" s="121">
        <f t="shared" si="37"/>
        <v>0</v>
      </c>
      <c r="CA11" s="121">
        <f t="shared" si="38"/>
        <v>2551607</v>
      </c>
      <c r="CB11" s="121">
        <f t="shared" si="39"/>
        <v>1127083</v>
      </c>
      <c r="CC11" s="121">
        <f t="shared" si="40"/>
        <v>1409678</v>
      </c>
      <c r="CD11" s="121">
        <f t="shared" si="41"/>
        <v>14846</v>
      </c>
      <c r="CE11" s="121">
        <f t="shared" si="42"/>
        <v>0</v>
      </c>
      <c r="CF11" s="121">
        <f t="shared" si="43"/>
        <v>336455</v>
      </c>
      <c r="CG11" s="121">
        <f t="shared" si="44"/>
        <v>0</v>
      </c>
      <c r="CH11" s="121">
        <f t="shared" si="45"/>
        <v>11203</v>
      </c>
      <c r="CI11" s="121">
        <f t="shared" si="46"/>
        <v>3638504</v>
      </c>
    </row>
    <row r="12" spans="1:8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 t="shared" si="3"/>
        <v>817260</v>
      </c>
      <c r="M12" s="121">
        <f t="shared" si="4"/>
        <v>86801</v>
      </c>
      <c r="N12" s="121">
        <v>68189</v>
      </c>
      <c r="O12" s="121">
        <v>18612</v>
      </c>
      <c r="P12" s="121">
        <v>0</v>
      </c>
      <c r="Q12" s="121">
        <v>0</v>
      </c>
      <c r="R12" s="121">
        <f t="shared" si="5"/>
        <v>58674</v>
      </c>
      <c r="S12" s="121">
        <v>5886</v>
      </c>
      <c r="T12" s="121">
        <v>52788</v>
      </c>
      <c r="U12" s="121">
        <v>0</v>
      </c>
      <c r="V12" s="121">
        <v>0</v>
      </c>
      <c r="W12" s="121">
        <f t="shared" si="6"/>
        <v>670135</v>
      </c>
      <c r="X12" s="121">
        <v>234639</v>
      </c>
      <c r="Y12" s="121">
        <v>410314</v>
      </c>
      <c r="Z12" s="121">
        <v>0</v>
      </c>
      <c r="AA12" s="121">
        <v>25182</v>
      </c>
      <c r="AB12" s="121">
        <v>0</v>
      </c>
      <c r="AC12" s="121">
        <v>1650</v>
      </c>
      <c r="AD12" s="121">
        <v>0</v>
      </c>
      <c r="AE12" s="121">
        <f t="shared" si="8"/>
        <v>817260</v>
      </c>
      <c r="AF12" s="121">
        <f t="shared" si="9"/>
        <v>1083915</v>
      </c>
      <c r="AG12" s="121">
        <f t="shared" si="10"/>
        <v>1077000</v>
      </c>
      <c r="AH12" s="121">
        <v>0</v>
      </c>
      <c r="AI12" s="121">
        <v>1077000</v>
      </c>
      <c r="AJ12" s="121">
        <v>0</v>
      </c>
      <c r="AK12" s="121">
        <v>0</v>
      </c>
      <c r="AL12" s="121">
        <v>6915</v>
      </c>
      <c r="AM12" s="121">
        <v>0</v>
      </c>
      <c r="AN12" s="121">
        <f t="shared" si="12"/>
        <v>473944</v>
      </c>
      <c r="AO12" s="121">
        <f t="shared" si="13"/>
        <v>62411</v>
      </c>
      <c r="AP12" s="121">
        <v>20347</v>
      </c>
      <c r="AQ12" s="121">
        <v>0</v>
      </c>
      <c r="AR12" s="121">
        <v>42064</v>
      </c>
      <c r="AS12" s="121">
        <v>0</v>
      </c>
      <c r="AT12" s="121">
        <f t="shared" si="14"/>
        <v>8410</v>
      </c>
      <c r="AU12" s="121">
        <v>0</v>
      </c>
      <c r="AV12" s="121">
        <v>8410</v>
      </c>
      <c r="AW12" s="121">
        <v>0</v>
      </c>
      <c r="AX12" s="121">
        <v>0</v>
      </c>
      <c r="AY12" s="121">
        <f t="shared" si="15"/>
        <v>401940</v>
      </c>
      <c r="AZ12" s="121">
        <v>377960</v>
      </c>
      <c r="BA12" s="121">
        <v>15482</v>
      </c>
      <c r="BB12" s="121">
        <v>0</v>
      </c>
      <c r="BC12" s="121">
        <v>8498</v>
      </c>
      <c r="BD12" s="121">
        <v>0</v>
      </c>
      <c r="BE12" s="121">
        <v>1183</v>
      </c>
      <c r="BF12" s="121">
        <v>0</v>
      </c>
      <c r="BG12" s="121">
        <f t="shared" si="17"/>
        <v>1557859</v>
      </c>
      <c r="BH12" s="121">
        <f t="shared" si="19"/>
        <v>1083915</v>
      </c>
      <c r="BI12" s="121">
        <f t="shared" si="20"/>
        <v>1077000</v>
      </c>
      <c r="BJ12" s="121">
        <f t="shared" si="21"/>
        <v>0</v>
      </c>
      <c r="BK12" s="121">
        <f t="shared" si="22"/>
        <v>1077000</v>
      </c>
      <c r="BL12" s="121">
        <f t="shared" si="23"/>
        <v>0</v>
      </c>
      <c r="BM12" s="121">
        <f t="shared" si="24"/>
        <v>0</v>
      </c>
      <c r="BN12" s="121">
        <f t="shared" si="25"/>
        <v>6915</v>
      </c>
      <c r="BO12" s="121">
        <f t="shared" si="26"/>
        <v>0</v>
      </c>
      <c r="BP12" s="121">
        <f t="shared" si="27"/>
        <v>1291204</v>
      </c>
      <c r="BQ12" s="121">
        <f t="shared" si="28"/>
        <v>149212</v>
      </c>
      <c r="BR12" s="121">
        <f t="shared" si="29"/>
        <v>88536</v>
      </c>
      <c r="BS12" s="121">
        <f t="shared" si="30"/>
        <v>18612</v>
      </c>
      <c r="BT12" s="121">
        <f t="shared" si="31"/>
        <v>42064</v>
      </c>
      <c r="BU12" s="121">
        <f t="shared" si="32"/>
        <v>0</v>
      </c>
      <c r="BV12" s="121">
        <f t="shared" si="33"/>
        <v>67084</v>
      </c>
      <c r="BW12" s="121">
        <f t="shared" si="34"/>
        <v>5886</v>
      </c>
      <c r="BX12" s="121">
        <f t="shared" si="35"/>
        <v>61198</v>
      </c>
      <c r="BY12" s="121">
        <f t="shared" si="36"/>
        <v>0</v>
      </c>
      <c r="BZ12" s="121">
        <f t="shared" si="37"/>
        <v>0</v>
      </c>
      <c r="CA12" s="121">
        <f t="shared" si="38"/>
        <v>1072075</v>
      </c>
      <c r="CB12" s="121">
        <f t="shared" si="39"/>
        <v>612599</v>
      </c>
      <c r="CC12" s="121">
        <f t="shared" si="40"/>
        <v>425796</v>
      </c>
      <c r="CD12" s="121">
        <f t="shared" si="41"/>
        <v>0</v>
      </c>
      <c r="CE12" s="121">
        <f t="shared" si="42"/>
        <v>33680</v>
      </c>
      <c r="CF12" s="121">
        <f t="shared" si="43"/>
        <v>0</v>
      </c>
      <c r="CG12" s="121">
        <f t="shared" si="44"/>
        <v>2833</v>
      </c>
      <c r="CH12" s="121">
        <f t="shared" si="45"/>
        <v>0</v>
      </c>
      <c r="CI12" s="121">
        <f t="shared" si="46"/>
        <v>2375119</v>
      </c>
    </row>
    <row r="13" spans="1:8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 t="shared" si="3"/>
        <v>1061471</v>
      </c>
      <c r="M13" s="121">
        <f t="shared" si="4"/>
        <v>128377</v>
      </c>
      <c r="N13" s="121">
        <v>49296</v>
      </c>
      <c r="O13" s="121">
        <v>79081</v>
      </c>
      <c r="P13" s="121">
        <v>0</v>
      </c>
      <c r="Q13" s="121">
        <v>0</v>
      </c>
      <c r="R13" s="121">
        <f t="shared" si="5"/>
        <v>129285</v>
      </c>
      <c r="S13" s="121">
        <v>129285</v>
      </c>
      <c r="T13" s="121">
        <v>0</v>
      </c>
      <c r="U13" s="121">
        <v>0</v>
      </c>
      <c r="V13" s="121">
        <v>7027</v>
      </c>
      <c r="W13" s="121">
        <f t="shared" si="6"/>
        <v>796782</v>
      </c>
      <c r="X13" s="121">
        <v>741718</v>
      </c>
      <c r="Y13" s="121">
        <v>0</v>
      </c>
      <c r="Z13" s="121">
        <v>0</v>
      </c>
      <c r="AA13" s="121">
        <v>55064</v>
      </c>
      <c r="AB13" s="121">
        <v>1348807</v>
      </c>
      <c r="AC13" s="121">
        <v>0</v>
      </c>
      <c r="AD13" s="121">
        <v>0</v>
      </c>
      <c r="AE13" s="121">
        <f t="shared" si="8"/>
        <v>1061471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79736</v>
      </c>
      <c r="AO13" s="121">
        <f t="shared" si="13"/>
        <v>71559</v>
      </c>
      <c r="AP13" s="121">
        <v>24806</v>
      </c>
      <c r="AQ13" s="121">
        <v>46753</v>
      </c>
      <c r="AR13" s="121">
        <v>0</v>
      </c>
      <c r="AS13" s="121">
        <v>0</v>
      </c>
      <c r="AT13" s="121">
        <f t="shared" si="14"/>
        <v>3023</v>
      </c>
      <c r="AU13" s="121">
        <v>3023</v>
      </c>
      <c r="AV13" s="121">
        <v>0</v>
      </c>
      <c r="AW13" s="121">
        <v>0</v>
      </c>
      <c r="AX13" s="121">
        <v>0</v>
      </c>
      <c r="AY13" s="121">
        <f t="shared" si="15"/>
        <v>5154</v>
      </c>
      <c r="AZ13" s="121">
        <v>2868</v>
      </c>
      <c r="BA13" s="121">
        <v>0</v>
      </c>
      <c r="BB13" s="121">
        <v>0</v>
      </c>
      <c r="BC13" s="121">
        <v>2286</v>
      </c>
      <c r="BD13" s="121">
        <v>432908</v>
      </c>
      <c r="BE13" s="121">
        <v>0</v>
      </c>
      <c r="BF13" s="121">
        <v>0</v>
      </c>
      <c r="BG13" s="121">
        <f t="shared" si="17"/>
        <v>79736</v>
      </c>
      <c r="BH13" s="121">
        <f t="shared" si="19"/>
        <v>0</v>
      </c>
      <c r="BI13" s="121">
        <f t="shared" si="20"/>
        <v>0</v>
      </c>
      <c r="BJ13" s="121">
        <f t="shared" si="21"/>
        <v>0</v>
      </c>
      <c r="BK13" s="121">
        <f t="shared" si="22"/>
        <v>0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1141207</v>
      </c>
      <c r="BQ13" s="121">
        <f t="shared" si="28"/>
        <v>199936</v>
      </c>
      <c r="BR13" s="121">
        <f t="shared" si="29"/>
        <v>74102</v>
      </c>
      <c r="BS13" s="121">
        <f t="shared" si="30"/>
        <v>125834</v>
      </c>
      <c r="BT13" s="121">
        <f t="shared" si="31"/>
        <v>0</v>
      </c>
      <c r="BU13" s="121">
        <f t="shared" si="32"/>
        <v>0</v>
      </c>
      <c r="BV13" s="121">
        <f t="shared" si="33"/>
        <v>132308</v>
      </c>
      <c r="BW13" s="121">
        <f t="shared" si="34"/>
        <v>132308</v>
      </c>
      <c r="BX13" s="121">
        <f t="shared" si="35"/>
        <v>0</v>
      </c>
      <c r="BY13" s="121">
        <f t="shared" si="36"/>
        <v>0</v>
      </c>
      <c r="BZ13" s="121">
        <f t="shared" si="37"/>
        <v>7027</v>
      </c>
      <c r="CA13" s="121">
        <f t="shared" si="38"/>
        <v>801936</v>
      </c>
      <c r="CB13" s="121">
        <f t="shared" si="39"/>
        <v>744586</v>
      </c>
      <c r="CC13" s="121">
        <f t="shared" si="40"/>
        <v>0</v>
      </c>
      <c r="CD13" s="121">
        <f t="shared" si="41"/>
        <v>0</v>
      </c>
      <c r="CE13" s="121">
        <f t="shared" si="42"/>
        <v>57350</v>
      </c>
      <c r="CF13" s="121">
        <f t="shared" si="43"/>
        <v>1781715</v>
      </c>
      <c r="CG13" s="121">
        <f t="shared" si="44"/>
        <v>0</v>
      </c>
      <c r="CH13" s="121">
        <f t="shared" si="45"/>
        <v>0</v>
      </c>
      <c r="CI13" s="121">
        <f t="shared" si="46"/>
        <v>1141207</v>
      </c>
    </row>
    <row r="14" spans="1:8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17598</v>
      </c>
      <c r="L14" s="121">
        <f t="shared" si="3"/>
        <v>200623</v>
      </c>
      <c r="M14" s="121">
        <f t="shared" si="4"/>
        <v>156356</v>
      </c>
      <c r="N14" s="121">
        <v>47297</v>
      </c>
      <c r="O14" s="121">
        <v>109059</v>
      </c>
      <c r="P14" s="121">
        <v>0</v>
      </c>
      <c r="Q14" s="121">
        <v>0</v>
      </c>
      <c r="R14" s="121">
        <f t="shared" si="5"/>
        <v>20425</v>
      </c>
      <c r="S14" s="121">
        <v>20425</v>
      </c>
      <c r="T14" s="121">
        <v>0</v>
      </c>
      <c r="U14" s="121">
        <v>0</v>
      </c>
      <c r="V14" s="121">
        <v>18138</v>
      </c>
      <c r="W14" s="121">
        <f t="shared" si="6"/>
        <v>5704</v>
      </c>
      <c r="X14" s="121">
        <v>0</v>
      </c>
      <c r="Y14" s="121">
        <v>5704</v>
      </c>
      <c r="Z14" s="121">
        <v>0</v>
      </c>
      <c r="AA14" s="121">
        <v>0</v>
      </c>
      <c r="AB14" s="121">
        <v>350477</v>
      </c>
      <c r="AC14" s="121">
        <v>0</v>
      </c>
      <c r="AD14" s="121">
        <v>0</v>
      </c>
      <c r="AE14" s="121">
        <f t="shared" si="8"/>
        <v>200623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21518</v>
      </c>
      <c r="AO14" s="121">
        <f t="shared" si="13"/>
        <v>21518</v>
      </c>
      <c r="AP14" s="121">
        <v>21518</v>
      </c>
      <c r="AQ14" s="121">
        <v>0</v>
      </c>
      <c r="AR14" s="121">
        <v>0</v>
      </c>
      <c r="AS14" s="121">
        <v>0</v>
      </c>
      <c r="AT14" s="121">
        <f t="shared" si="14"/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 t="shared" si="15"/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131105</v>
      </c>
      <c r="BE14" s="121">
        <v>0</v>
      </c>
      <c r="BF14" s="121">
        <v>0</v>
      </c>
      <c r="BG14" s="121">
        <f t="shared" si="17"/>
        <v>21518</v>
      </c>
      <c r="BH14" s="121">
        <f t="shared" si="19"/>
        <v>0</v>
      </c>
      <c r="BI14" s="121">
        <f t="shared" si="20"/>
        <v>0</v>
      </c>
      <c r="BJ14" s="121">
        <f t="shared" si="21"/>
        <v>0</v>
      </c>
      <c r="BK14" s="121">
        <f t="shared" si="22"/>
        <v>0</v>
      </c>
      <c r="BL14" s="121">
        <f t="shared" si="23"/>
        <v>0</v>
      </c>
      <c r="BM14" s="121">
        <f t="shared" si="24"/>
        <v>0</v>
      </c>
      <c r="BN14" s="121">
        <f t="shared" si="25"/>
        <v>0</v>
      </c>
      <c r="BO14" s="121">
        <f t="shared" si="26"/>
        <v>17598</v>
      </c>
      <c r="BP14" s="121">
        <f t="shared" si="27"/>
        <v>222141</v>
      </c>
      <c r="BQ14" s="121">
        <f t="shared" si="28"/>
        <v>177874</v>
      </c>
      <c r="BR14" s="121">
        <f t="shared" si="29"/>
        <v>68815</v>
      </c>
      <c r="BS14" s="121">
        <f t="shared" si="30"/>
        <v>109059</v>
      </c>
      <c r="BT14" s="121">
        <f t="shared" si="31"/>
        <v>0</v>
      </c>
      <c r="BU14" s="121">
        <f t="shared" si="32"/>
        <v>0</v>
      </c>
      <c r="BV14" s="121">
        <f t="shared" si="33"/>
        <v>20425</v>
      </c>
      <c r="BW14" s="121">
        <f t="shared" si="34"/>
        <v>20425</v>
      </c>
      <c r="BX14" s="121">
        <f t="shared" si="35"/>
        <v>0</v>
      </c>
      <c r="BY14" s="121">
        <f t="shared" si="36"/>
        <v>0</v>
      </c>
      <c r="BZ14" s="121">
        <f t="shared" si="37"/>
        <v>18138</v>
      </c>
      <c r="CA14" s="121">
        <f t="shared" si="38"/>
        <v>5704</v>
      </c>
      <c r="CB14" s="121">
        <f t="shared" si="39"/>
        <v>0</v>
      </c>
      <c r="CC14" s="121">
        <f t="shared" si="40"/>
        <v>5704</v>
      </c>
      <c r="CD14" s="121">
        <f t="shared" si="41"/>
        <v>0</v>
      </c>
      <c r="CE14" s="121">
        <f t="shared" si="42"/>
        <v>0</v>
      </c>
      <c r="CF14" s="121">
        <f t="shared" si="43"/>
        <v>481582</v>
      </c>
      <c r="CG14" s="121">
        <f t="shared" si="44"/>
        <v>0</v>
      </c>
      <c r="CH14" s="121">
        <f t="shared" si="45"/>
        <v>0</v>
      </c>
      <c r="CI14" s="121">
        <f t="shared" si="46"/>
        <v>222141</v>
      </c>
    </row>
    <row r="15" spans="1:87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 t="shared" si="3"/>
        <v>765006</v>
      </c>
      <c r="M15" s="121">
        <f t="shared" si="4"/>
        <v>77106</v>
      </c>
      <c r="N15" s="121">
        <v>77106</v>
      </c>
      <c r="O15" s="121">
        <v>0</v>
      </c>
      <c r="P15" s="121">
        <v>0</v>
      </c>
      <c r="Q15" s="121">
        <v>0</v>
      </c>
      <c r="R15" s="121">
        <f t="shared" si="5"/>
        <v>227832</v>
      </c>
      <c r="S15" s="121">
        <v>11605</v>
      </c>
      <c r="T15" s="121">
        <v>212879</v>
      </c>
      <c r="U15" s="121">
        <v>3348</v>
      </c>
      <c r="V15" s="121">
        <v>0</v>
      </c>
      <c r="W15" s="121">
        <f t="shared" si="6"/>
        <v>460068</v>
      </c>
      <c r="X15" s="121">
        <v>250624</v>
      </c>
      <c r="Y15" s="121">
        <v>193218</v>
      </c>
      <c r="Z15" s="121">
        <v>16226</v>
      </c>
      <c r="AA15" s="121">
        <v>0</v>
      </c>
      <c r="AB15" s="121">
        <v>0</v>
      </c>
      <c r="AC15" s="121">
        <v>0</v>
      </c>
      <c r="AD15" s="121">
        <v>0</v>
      </c>
      <c r="AE15" s="121">
        <f t="shared" si="8"/>
        <v>765006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0</v>
      </c>
      <c r="AO15" s="121">
        <f t="shared" si="13"/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 t="shared" si="14"/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 t="shared" si="15"/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134007</v>
      </c>
      <c r="BE15" s="121">
        <v>0</v>
      </c>
      <c r="BF15" s="121">
        <v>0</v>
      </c>
      <c r="BG15" s="121">
        <f t="shared" si="17"/>
        <v>0</v>
      </c>
      <c r="BH15" s="121">
        <f t="shared" si="19"/>
        <v>0</v>
      </c>
      <c r="BI15" s="121">
        <f t="shared" si="20"/>
        <v>0</v>
      </c>
      <c r="BJ15" s="121">
        <f t="shared" si="21"/>
        <v>0</v>
      </c>
      <c r="BK15" s="121">
        <f t="shared" si="22"/>
        <v>0</v>
      </c>
      <c r="BL15" s="121">
        <f t="shared" si="23"/>
        <v>0</v>
      </c>
      <c r="BM15" s="121">
        <f t="shared" si="24"/>
        <v>0</v>
      </c>
      <c r="BN15" s="121">
        <f t="shared" si="25"/>
        <v>0</v>
      </c>
      <c r="BO15" s="121">
        <f t="shared" si="26"/>
        <v>0</v>
      </c>
      <c r="BP15" s="121">
        <f t="shared" si="27"/>
        <v>765006</v>
      </c>
      <c r="BQ15" s="121">
        <f t="shared" si="28"/>
        <v>77106</v>
      </c>
      <c r="BR15" s="121">
        <f t="shared" si="29"/>
        <v>77106</v>
      </c>
      <c r="BS15" s="121">
        <f t="shared" si="30"/>
        <v>0</v>
      </c>
      <c r="BT15" s="121">
        <f t="shared" si="31"/>
        <v>0</v>
      </c>
      <c r="BU15" s="121">
        <f t="shared" si="32"/>
        <v>0</v>
      </c>
      <c r="BV15" s="121">
        <f t="shared" si="33"/>
        <v>227832</v>
      </c>
      <c r="BW15" s="121">
        <f t="shared" si="34"/>
        <v>11605</v>
      </c>
      <c r="BX15" s="121">
        <f t="shared" si="35"/>
        <v>212879</v>
      </c>
      <c r="BY15" s="121">
        <f t="shared" si="36"/>
        <v>3348</v>
      </c>
      <c r="BZ15" s="121">
        <f t="shared" si="37"/>
        <v>0</v>
      </c>
      <c r="CA15" s="121">
        <f t="shared" si="38"/>
        <v>460068</v>
      </c>
      <c r="CB15" s="121">
        <f t="shared" si="39"/>
        <v>250624</v>
      </c>
      <c r="CC15" s="121">
        <f t="shared" si="40"/>
        <v>193218</v>
      </c>
      <c r="CD15" s="121">
        <f t="shared" si="41"/>
        <v>16226</v>
      </c>
      <c r="CE15" s="121">
        <f t="shared" si="42"/>
        <v>0</v>
      </c>
      <c r="CF15" s="121">
        <f t="shared" si="43"/>
        <v>134007</v>
      </c>
      <c r="CG15" s="121">
        <f t="shared" si="44"/>
        <v>0</v>
      </c>
      <c r="CH15" s="121">
        <f t="shared" si="45"/>
        <v>0</v>
      </c>
      <c r="CI15" s="121">
        <f t="shared" si="46"/>
        <v>765006</v>
      </c>
    </row>
    <row r="16" spans="1:87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 t="shared" si="3"/>
        <v>278118</v>
      </c>
      <c r="M16" s="121">
        <f t="shared" si="4"/>
        <v>73496</v>
      </c>
      <c r="N16" s="121">
        <v>24557</v>
      </c>
      <c r="O16" s="121">
        <v>48939</v>
      </c>
      <c r="P16" s="121">
        <v>0</v>
      </c>
      <c r="Q16" s="121">
        <v>0</v>
      </c>
      <c r="R16" s="121">
        <f t="shared" si="5"/>
        <v>6540</v>
      </c>
      <c r="S16" s="121">
        <v>2898</v>
      </c>
      <c r="T16" s="121">
        <v>3642</v>
      </c>
      <c r="U16" s="121">
        <v>0</v>
      </c>
      <c r="V16" s="121">
        <v>23058</v>
      </c>
      <c r="W16" s="121">
        <f t="shared" si="6"/>
        <v>175024</v>
      </c>
      <c r="X16" s="121">
        <v>173628</v>
      </c>
      <c r="Y16" s="121">
        <v>1084</v>
      </c>
      <c r="Z16" s="121">
        <v>312</v>
      </c>
      <c r="AA16" s="121">
        <v>0</v>
      </c>
      <c r="AB16" s="121">
        <v>494427</v>
      </c>
      <c r="AC16" s="121">
        <v>0</v>
      </c>
      <c r="AD16" s="121">
        <v>31946</v>
      </c>
      <c r="AE16" s="121">
        <f t="shared" si="8"/>
        <v>310064</v>
      </c>
      <c r="AF16" s="121">
        <f t="shared" si="9"/>
        <v>12980</v>
      </c>
      <c r="AG16" s="121">
        <f t="shared" si="10"/>
        <v>12980</v>
      </c>
      <c r="AH16" s="121">
        <v>0</v>
      </c>
      <c r="AI16" s="121">
        <v>12980</v>
      </c>
      <c r="AJ16" s="121">
        <v>0</v>
      </c>
      <c r="AK16" s="121">
        <v>0</v>
      </c>
      <c r="AL16" s="121">
        <v>0</v>
      </c>
      <c r="AM16" s="121">
        <v>293031</v>
      </c>
      <c r="AN16" s="121">
        <f t="shared" si="12"/>
        <v>82281</v>
      </c>
      <c r="AO16" s="121">
        <f t="shared" si="13"/>
        <v>15465</v>
      </c>
      <c r="AP16" s="121">
        <v>4200</v>
      </c>
      <c r="AQ16" s="121">
        <v>0</v>
      </c>
      <c r="AR16" s="121">
        <v>11265</v>
      </c>
      <c r="AS16" s="121">
        <v>0</v>
      </c>
      <c r="AT16" s="121">
        <f t="shared" si="14"/>
        <v>32527</v>
      </c>
      <c r="AU16" s="121">
        <v>0</v>
      </c>
      <c r="AV16" s="121">
        <v>32527</v>
      </c>
      <c r="AW16" s="121">
        <v>0</v>
      </c>
      <c r="AX16" s="121">
        <v>0</v>
      </c>
      <c r="AY16" s="121">
        <f t="shared" si="15"/>
        <v>34289</v>
      </c>
      <c r="AZ16" s="121">
        <v>0</v>
      </c>
      <c r="BA16" s="121">
        <v>34289</v>
      </c>
      <c r="BB16" s="121">
        <v>0</v>
      </c>
      <c r="BC16" s="121">
        <v>0</v>
      </c>
      <c r="BD16" s="121">
        <v>131572</v>
      </c>
      <c r="BE16" s="121">
        <v>0</v>
      </c>
      <c r="BF16" s="121">
        <v>0</v>
      </c>
      <c r="BG16" s="121">
        <f t="shared" si="17"/>
        <v>95261</v>
      </c>
      <c r="BH16" s="121">
        <f t="shared" si="19"/>
        <v>12980</v>
      </c>
      <c r="BI16" s="121">
        <f t="shared" si="20"/>
        <v>12980</v>
      </c>
      <c r="BJ16" s="121">
        <f t="shared" si="21"/>
        <v>0</v>
      </c>
      <c r="BK16" s="121">
        <f t="shared" si="22"/>
        <v>12980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293031</v>
      </c>
      <c r="BP16" s="121">
        <f t="shared" si="27"/>
        <v>360399</v>
      </c>
      <c r="BQ16" s="121">
        <f t="shared" si="28"/>
        <v>88961</v>
      </c>
      <c r="BR16" s="121">
        <f t="shared" si="29"/>
        <v>28757</v>
      </c>
      <c r="BS16" s="121">
        <f t="shared" si="30"/>
        <v>48939</v>
      </c>
      <c r="BT16" s="121">
        <f t="shared" si="31"/>
        <v>11265</v>
      </c>
      <c r="BU16" s="121">
        <f t="shared" si="32"/>
        <v>0</v>
      </c>
      <c r="BV16" s="121">
        <f t="shared" si="33"/>
        <v>39067</v>
      </c>
      <c r="BW16" s="121">
        <f t="shared" si="34"/>
        <v>2898</v>
      </c>
      <c r="BX16" s="121">
        <f t="shared" si="35"/>
        <v>36169</v>
      </c>
      <c r="BY16" s="121">
        <f t="shared" si="36"/>
        <v>0</v>
      </c>
      <c r="BZ16" s="121">
        <f t="shared" si="37"/>
        <v>23058</v>
      </c>
      <c r="CA16" s="121">
        <f t="shared" si="38"/>
        <v>209313</v>
      </c>
      <c r="CB16" s="121">
        <f t="shared" si="39"/>
        <v>173628</v>
      </c>
      <c r="CC16" s="121">
        <f t="shared" si="40"/>
        <v>35373</v>
      </c>
      <c r="CD16" s="121">
        <f t="shared" si="41"/>
        <v>312</v>
      </c>
      <c r="CE16" s="121">
        <f t="shared" si="42"/>
        <v>0</v>
      </c>
      <c r="CF16" s="121">
        <f t="shared" si="43"/>
        <v>625999</v>
      </c>
      <c r="CG16" s="121">
        <f t="shared" si="44"/>
        <v>0</v>
      </c>
      <c r="CH16" s="121">
        <f t="shared" si="45"/>
        <v>31946</v>
      </c>
      <c r="CI16" s="121">
        <f t="shared" si="46"/>
        <v>405325</v>
      </c>
    </row>
    <row r="17" spans="1:87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 t="shared" si="0"/>
        <v>0</v>
      </c>
      <c r="E17" s="121">
        <f t="shared" si="1"/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 t="shared" si="3"/>
        <v>142000</v>
      </c>
      <c r="M17" s="121">
        <f t="shared" si="4"/>
        <v>24136</v>
      </c>
      <c r="N17" s="121">
        <v>24136</v>
      </c>
      <c r="O17" s="121">
        <v>0</v>
      </c>
      <c r="P17" s="121">
        <v>0</v>
      </c>
      <c r="Q17" s="121">
        <v>0</v>
      </c>
      <c r="R17" s="121">
        <f t="shared" si="5"/>
        <v>0</v>
      </c>
      <c r="S17" s="121">
        <v>0</v>
      </c>
      <c r="T17" s="121">
        <v>0</v>
      </c>
      <c r="U17" s="121">
        <v>0</v>
      </c>
      <c r="V17" s="121">
        <v>1720</v>
      </c>
      <c r="W17" s="121">
        <f t="shared" si="6"/>
        <v>116144</v>
      </c>
      <c r="X17" s="121">
        <v>105053</v>
      </c>
      <c r="Y17" s="121">
        <v>8661</v>
      </c>
      <c r="Z17" s="121">
        <v>0</v>
      </c>
      <c r="AA17" s="121">
        <v>2430</v>
      </c>
      <c r="AB17" s="121">
        <v>334587</v>
      </c>
      <c r="AC17" s="121">
        <v>0</v>
      </c>
      <c r="AD17" s="121">
        <v>29490</v>
      </c>
      <c r="AE17" s="121">
        <f t="shared" si="8"/>
        <v>171490</v>
      </c>
      <c r="AF17" s="121">
        <f t="shared" si="9"/>
        <v>6974</v>
      </c>
      <c r="AG17" s="121">
        <f t="shared" si="10"/>
        <v>6974</v>
      </c>
      <c r="AH17" s="121">
        <v>0</v>
      </c>
      <c r="AI17" s="121">
        <v>6974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93519</v>
      </c>
      <c r="AO17" s="121">
        <f t="shared" si="13"/>
        <v>4365</v>
      </c>
      <c r="AP17" s="121">
        <v>4365</v>
      </c>
      <c r="AQ17" s="121">
        <v>0</v>
      </c>
      <c r="AR17" s="121">
        <v>0</v>
      </c>
      <c r="AS17" s="121">
        <v>0</v>
      </c>
      <c r="AT17" s="121">
        <f t="shared" si="14"/>
        <v>37241</v>
      </c>
      <c r="AU17" s="121">
        <v>0</v>
      </c>
      <c r="AV17" s="121">
        <v>37241</v>
      </c>
      <c r="AW17" s="121">
        <v>0</v>
      </c>
      <c r="AX17" s="121">
        <v>0</v>
      </c>
      <c r="AY17" s="121">
        <f t="shared" si="15"/>
        <v>51913</v>
      </c>
      <c r="AZ17" s="121">
        <v>0</v>
      </c>
      <c r="BA17" s="121">
        <v>51913</v>
      </c>
      <c r="BB17" s="121">
        <v>0</v>
      </c>
      <c r="BC17" s="121">
        <v>0</v>
      </c>
      <c r="BD17" s="121">
        <v>0</v>
      </c>
      <c r="BE17" s="121">
        <v>0</v>
      </c>
      <c r="BF17" s="121">
        <v>85367</v>
      </c>
      <c r="BG17" s="121">
        <f t="shared" si="17"/>
        <v>185860</v>
      </c>
      <c r="BH17" s="121">
        <f t="shared" si="19"/>
        <v>6974</v>
      </c>
      <c r="BI17" s="121">
        <f t="shared" si="20"/>
        <v>6974</v>
      </c>
      <c r="BJ17" s="121">
        <f t="shared" si="21"/>
        <v>0</v>
      </c>
      <c r="BK17" s="121">
        <f t="shared" si="22"/>
        <v>6974</v>
      </c>
      <c r="BL17" s="121">
        <f t="shared" si="23"/>
        <v>0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235519</v>
      </c>
      <c r="BQ17" s="121">
        <f t="shared" si="28"/>
        <v>28501</v>
      </c>
      <c r="BR17" s="121">
        <f t="shared" si="29"/>
        <v>28501</v>
      </c>
      <c r="BS17" s="121">
        <f t="shared" si="30"/>
        <v>0</v>
      </c>
      <c r="BT17" s="121">
        <f t="shared" si="31"/>
        <v>0</v>
      </c>
      <c r="BU17" s="121">
        <f t="shared" si="32"/>
        <v>0</v>
      </c>
      <c r="BV17" s="121">
        <f t="shared" si="33"/>
        <v>37241</v>
      </c>
      <c r="BW17" s="121">
        <f t="shared" si="34"/>
        <v>0</v>
      </c>
      <c r="BX17" s="121">
        <f t="shared" si="35"/>
        <v>37241</v>
      </c>
      <c r="BY17" s="121">
        <f t="shared" si="36"/>
        <v>0</v>
      </c>
      <c r="BZ17" s="121">
        <f t="shared" si="37"/>
        <v>1720</v>
      </c>
      <c r="CA17" s="121">
        <f t="shared" si="38"/>
        <v>168057</v>
      </c>
      <c r="CB17" s="121">
        <f t="shared" si="39"/>
        <v>105053</v>
      </c>
      <c r="CC17" s="121">
        <f t="shared" si="40"/>
        <v>60574</v>
      </c>
      <c r="CD17" s="121">
        <f t="shared" si="41"/>
        <v>0</v>
      </c>
      <c r="CE17" s="121">
        <f t="shared" si="42"/>
        <v>2430</v>
      </c>
      <c r="CF17" s="121">
        <f t="shared" si="43"/>
        <v>334587</v>
      </c>
      <c r="CG17" s="121">
        <f t="shared" si="44"/>
        <v>0</v>
      </c>
      <c r="CH17" s="121">
        <f t="shared" si="45"/>
        <v>114857</v>
      </c>
      <c r="CI17" s="121">
        <f t="shared" si="46"/>
        <v>357350</v>
      </c>
    </row>
    <row r="18" spans="1:87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 t="shared" si="0"/>
        <v>0</v>
      </c>
      <c r="E18" s="121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546374</v>
      </c>
      <c r="M18" s="121">
        <f t="shared" si="4"/>
        <v>95256</v>
      </c>
      <c r="N18" s="121">
        <v>37819</v>
      </c>
      <c r="O18" s="121">
        <v>0</v>
      </c>
      <c r="P18" s="121">
        <v>57437</v>
      </c>
      <c r="Q18" s="121">
        <v>0</v>
      </c>
      <c r="R18" s="121">
        <f t="shared" si="5"/>
        <v>103743</v>
      </c>
      <c r="S18" s="121">
        <v>632</v>
      </c>
      <c r="T18" s="121">
        <v>103111</v>
      </c>
      <c r="U18" s="121">
        <v>0</v>
      </c>
      <c r="V18" s="121">
        <v>0</v>
      </c>
      <c r="W18" s="121">
        <f t="shared" si="6"/>
        <v>347375</v>
      </c>
      <c r="X18" s="121">
        <v>150420</v>
      </c>
      <c r="Y18" s="121">
        <v>192886</v>
      </c>
      <c r="Z18" s="121">
        <v>0</v>
      </c>
      <c r="AA18" s="121">
        <v>4069</v>
      </c>
      <c r="AB18" s="121">
        <v>65474</v>
      </c>
      <c r="AC18" s="121">
        <v>0</v>
      </c>
      <c r="AD18" s="121">
        <v>22312</v>
      </c>
      <c r="AE18" s="121">
        <f t="shared" si="8"/>
        <v>568686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0</v>
      </c>
      <c r="AO18" s="121">
        <f t="shared" si="13"/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 t="shared" si="14"/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 t="shared" si="15"/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67690</v>
      </c>
      <c r="BE18" s="121">
        <v>0</v>
      </c>
      <c r="BF18" s="121">
        <v>0</v>
      </c>
      <c r="BG18" s="121">
        <f t="shared" si="17"/>
        <v>0</v>
      </c>
      <c r="BH18" s="121">
        <f t="shared" si="19"/>
        <v>0</v>
      </c>
      <c r="BI18" s="121">
        <f t="shared" si="20"/>
        <v>0</v>
      </c>
      <c r="BJ18" s="121">
        <f t="shared" si="21"/>
        <v>0</v>
      </c>
      <c r="BK18" s="121">
        <f t="shared" si="22"/>
        <v>0</v>
      </c>
      <c r="BL18" s="121">
        <f t="shared" si="23"/>
        <v>0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546374</v>
      </c>
      <c r="BQ18" s="121">
        <f t="shared" si="28"/>
        <v>95256</v>
      </c>
      <c r="BR18" s="121">
        <f t="shared" si="29"/>
        <v>37819</v>
      </c>
      <c r="BS18" s="121">
        <f t="shared" si="30"/>
        <v>0</v>
      </c>
      <c r="BT18" s="121">
        <f t="shared" si="31"/>
        <v>57437</v>
      </c>
      <c r="BU18" s="121">
        <f t="shared" si="32"/>
        <v>0</v>
      </c>
      <c r="BV18" s="121">
        <f t="shared" si="33"/>
        <v>103743</v>
      </c>
      <c r="BW18" s="121">
        <f t="shared" si="34"/>
        <v>632</v>
      </c>
      <c r="BX18" s="121">
        <f t="shared" si="35"/>
        <v>103111</v>
      </c>
      <c r="BY18" s="121">
        <f t="shared" si="36"/>
        <v>0</v>
      </c>
      <c r="BZ18" s="121">
        <f t="shared" si="37"/>
        <v>0</v>
      </c>
      <c r="CA18" s="121">
        <f t="shared" si="38"/>
        <v>347375</v>
      </c>
      <c r="CB18" s="121">
        <f t="shared" si="39"/>
        <v>150420</v>
      </c>
      <c r="CC18" s="121">
        <f t="shared" si="40"/>
        <v>192886</v>
      </c>
      <c r="CD18" s="121">
        <f t="shared" si="41"/>
        <v>0</v>
      </c>
      <c r="CE18" s="121">
        <f t="shared" si="42"/>
        <v>4069</v>
      </c>
      <c r="CF18" s="121">
        <f t="shared" si="43"/>
        <v>133164</v>
      </c>
      <c r="CG18" s="121">
        <f t="shared" si="44"/>
        <v>0</v>
      </c>
      <c r="CH18" s="121">
        <f t="shared" si="45"/>
        <v>22312</v>
      </c>
      <c r="CI18" s="121">
        <f t="shared" si="46"/>
        <v>568686</v>
      </c>
    </row>
    <row r="19" spans="1:87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 t="shared" si="0"/>
        <v>1220</v>
      </c>
      <c r="E19" s="121">
        <f t="shared" si="1"/>
        <v>1220</v>
      </c>
      <c r="F19" s="121">
        <v>1220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 t="shared" si="3"/>
        <v>458069</v>
      </c>
      <c r="M19" s="121">
        <f t="shared" si="4"/>
        <v>240780</v>
      </c>
      <c r="N19" s="121">
        <v>52494</v>
      </c>
      <c r="O19" s="121">
        <v>188286</v>
      </c>
      <c r="P19" s="121">
        <v>0</v>
      </c>
      <c r="Q19" s="121">
        <v>0</v>
      </c>
      <c r="R19" s="121">
        <f t="shared" si="5"/>
        <v>101033</v>
      </c>
      <c r="S19" s="121">
        <v>101033</v>
      </c>
      <c r="T19" s="121">
        <v>0</v>
      </c>
      <c r="U19" s="121">
        <v>0</v>
      </c>
      <c r="V19" s="121">
        <v>10256</v>
      </c>
      <c r="W19" s="121">
        <f t="shared" si="6"/>
        <v>106000</v>
      </c>
      <c r="X19" s="121">
        <v>34138</v>
      </c>
      <c r="Y19" s="121">
        <v>40993</v>
      </c>
      <c r="Z19" s="121">
        <v>18646</v>
      </c>
      <c r="AA19" s="121">
        <v>12223</v>
      </c>
      <c r="AB19" s="121">
        <v>509087</v>
      </c>
      <c r="AC19" s="121">
        <v>0</v>
      </c>
      <c r="AD19" s="121">
        <v>59705</v>
      </c>
      <c r="AE19" s="121">
        <f t="shared" si="8"/>
        <v>518994</v>
      </c>
      <c r="AF19" s="121">
        <f t="shared" si="9"/>
        <v>48400</v>
      </c>
      <c r="AG19" s="121">
        <f t="shared" si="10"/>
        <v>48400</v>
      </c>
      <c r="AH19" s="121">
        <v>0</v>
      </c>
      <c r="AI19" s="121">
        <v>48400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608769</v>
      </c>
      <c r="AO19" s="121">
        <f t="shared" si="13"/>
        <v>62185</v>
      </c>
      <c r="AP19" s="121">
        <v>28958</v>
      </c>
      <c r="AQ19" s="121">
        <v>33227</v>
      </c>
      <c r="AR19" s="121">
        <v>0</v>
      </c>
      <c r="AS19" s="121">
        <v>0</v>
      </c>
      <c r="AT19" s="121">
        <f t="shared" si="14"/>
        <v>93271</v>
      </c>
      <c r="AU19" s="121">
        <v>2231</v>
      </c>
      <c r="AV19" s="121">
        <v>91040</v>
      </c>
      <c r="AW19" s="121">
        <v>0</v>
      </c>
      <c r="AX19" s="121">
        <v>0</v>
      </c>
      <c r="AY19" s="121">
        <f t="shared" si="15"/>
        <v>453313</v>
      </c>
      <c r="AZ19" s="121">
        <v>303262</v>
      </c>
      <c r="BA19" s="121">
        <v>150051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 t="shared" si="17"/>
        <v>657169</v>
      </c>
      <c r="BH19" s="121">
        <f t="shared" si="19"/>
        <v>49620</v>
      </c>
      <c r="BI19" s="121">
        <f t="shared" si="20"/>
        <v>49620</v>
      </c>
      <c r="BJ19" s="121">
        <f t="shared" si="21"/>
        <v>1220</v>
      </c>
      <c r="BK19" s="121">
        <f t="shared" si="22"/>
        <v>48400</v>
      </c>
      <c r="BL19" s="121">
        <f t="shared" si="23"/>
        <v>0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1066838</v>
      </c>
      <c r="BQ19" s="121">
        <f t="shared" si="28"/>
        <v>302965</v>
      </c>
      <c r="BR19" s="121">
        <f t="shared" si="29"/>
        <v>81452</v>
      </c>
      <c r="BS19" s="121">
        <f t="shared" si="30"/>
        <v>221513</v>
      </c>
      <c r="BT19" s="121">
        <f t="shared" si="31"/>
        <v>0</v>
      </c>
      <c r="BU19" s="121">
        <f t="shared" si="32"/>
        <v>0</v>
      </c>
      <c r="BV19" s="121">
        <f t="shared" si="33"/>
        <v>194304</v>
      </c>
      <c r="BW19" s="121">
        <f t="shared" si="34"/>
        <v>103264</v>
      </c>
      <c r="BX19" s="121">
        <f t="shared" si="35"/>
        <v>91040</v>
      </c>
      <c r="BY19" s="121">
        <f t="shared" si="36"/>
        <v>0</v>
      </c>
      <c r="BZ19" s="121">
        <f t="shared" si="37"/>
        <v>10256</v>
      </c>
      <c r="CA19" s="121">
        <f t="shared" si="38"/>
        <v>559313</v>
      </c>
      <c r="CB19" s="121">
        <f t="shared" si="39"/>
        <v>337400</v>
      </c>
      <c r="CC19" s="121">
        <f t="shared" si="40"/>
        <v>191044</v>
      </c>
      <c r="CD19" s="121">
        <f t="shared" si="41"/>
        <v>18646</v>
      </c>
      <c r="CE19" s="121">
        <f t="shared" si="42"/>
        <v>12223</v>
      </c>
      <c r="CF19" s="121">
        <f t="shared" si="43"/>
        <v>509087</v>
      </c>
      <c r="CG19" s="121">
        <f t="shared" si="44"/>
        <v>0</v>
      </c>
      <c r="CH19" s="121">
        <f t="shared" si="45"/>
        <v>59705</v>
      </c>
      <c r="CI19" s="121">
        <f t="shared" si="46"/>
        <v>1176163</v>
      </c>
    </row>
    <row r="20" spans="1:87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28731</v>
      </c>
      <c r="L20" s="121">
        <f t="shared" si="3"/>
        <v>112147</v>
      </c>
      <c r="M20" s="121">
        <f t="shared" si="4"/>
        <v>34270</v>
      </c>
      <c r="N20" s="121">
        <v>34270</v>
      </c>
      <c r="O20" s="121">
        <v>0</v>
      </c>
      <c r="P20" s="121">
        <v>0</v>
      </c>
      <c r="Q20" s="121">
        <v>0</v>
      </c>
      <c r="R20" s="121">
        <f t="shared" si="5"/>
        <v>51</v>
      </c>
      <c r="S20" s="121">
        <v>51</v>
      </c>
      <c r="T20" s="121">
        <v>0</v>
      </c>
      <c r="U20" s="121">
        <v>0</v>
      </c>
      <c r="V20" s="121">
        <v>0</v>
      </c>
      <c r="W20" s="121">
        <f t="shared" si="6"/>
        <v>77826</v>
      </c>
      <c r="X20" s="121">
        <v>77826</v>
      </c>
      <c r="Y20" s="121">
        <v>0</v>
      </c>
      <c r="Z20" s="121">
        <v>0</v>
      </c>
      <c r="AA20" s="121">
        <v>0</v>
      </c>
      <c r="AB20" s="121">
        <v>99226</v>
      </c>
      <c r="AC20" s="121">
        <v>0</v>
      </c>
      <c r="AD20" s="121">
        <v>0</v>
      </c>
      <c r="AE20" s="121">
        <f t="shared" si="8"/>
        <v>112147</v>
      </c>
      <c r="AF20" s="121">
        <f t="shared" si="9"/>
        <v>188880</v>
      </c>
      <c r="AG20" s="121">
        <f t="shared" si="10"/>
        <v>188880</v>
      </c>
      <c r="AH20" s="121">
        <v>0</v>
      </c>
      <c r="AI20" s="121">
        <v>188880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170597</v>
      </c>
      <c r="AO20" s="121">
        <f t="shared" si="13"/>
        <v>16927</v>
      </c>
      <c r="AP20" s="121">
        <v>16927</v>
      </c>
      <c r="AQ20" s="121">
        <v>0</v>
      </c>
      <c r="AR20" s="121">
        <v>0</v>
      </c>
      <c r="AS20" s="121">
        <v>0</v>
      </c>
      <c r="AT20" s="121">
        <f t="shared" si="14"/>
        <v>153670</v>
      </c>
      <c r="AU20" s="121">
        <v>50</v>
      </c>
      <c r="AV20" s="121">
        <v>153620</v>
      </c>
      <c r="AW20" s="121">
        <v>0</v>
      </c>
      <c r="AX20" s="121">
        <v>0</v>
      </c>
      <c r="AY20" s="121">
        <f t="shared" si="15"/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 t="shared" si="17"/>
        <v>359477</v>
      </c>
      <c r="BH20" s="121">
        <f t="shared" si="19"/>
        <v>188880</v>
      </c>
      <c r="BI20" s="121">
        <f t="shared" si="20"/>
        <v>188880</v>
      </c>
      <c r="BJ20" s="121">
        <f t="shared" si="21"/>
        <v>0</v>
      </c>
      <c r="BK20" s="121">
        <f t="shared" si="22"/>
        <v>188880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28731</v>
      </c>
      <c r="BP20" s="121">
        <f t="shared" si="27"/>
        <v>282744</v>
      </c>
      <c r="BQ20" s="121">
        <f t="shared" si="28"/>
        <v>51197</v>
      </c>
      <c r="BR20" s="121">
        <f t="shared" si="29"/>
        <v>51197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153721</v>
      </c>
      <c r="BW20" s="121">
        <f t="shared" si="34"/>
        <v>101</v>
      </c>
      <c r="BX20" s="121">
        <f t="shared" si="35"/>
        <v>153620</v>
      </c>
      <c r="BY20" s="121">
        <f t="shared" si="36"/>
        <v>0</v>
      </c>
      <c r="BZ20" s="121">
        <f t="shared" si="37"/>
        <v>0</v>
      </c>
      <c r="CA20" s="121">
        <f t="shared" si="38"/>
        <v>77826</v>
      </c>
      <c r="CB20" s="121">
        <f t="shared" si="39"/>
        <v>77826</v>
      </c>
      <c r="CC20" s="121">
        <f t="shared" si="40"/>
        <v>0</v>
      </c>
      <c r="CD20" s="121">
        <f t="shared" si="41"/>
        <v>0</v>
      </c>
      <c r="CE20" s="121">
        <f t="shared" si="42"/>
        <v>0</v>
      </c>
      <c r="CF20" s="121">
        <f t="shared" si="43"/>
        <v>99226</v>
      </c>
      <c r="CG20" s="121">
        <f t="shared" si="44"/>
        <v>0</v>
      </c>
      <c r="CH20" s="121">
        <f t="shared" si="45"/>
        <v>0</v>
      </c>
      <c r="CI20" s="121">
        <f t="shared" si="46"/>
        <v>471624</v>
      </c>
    </row>
    <row r="21" spans="1:87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0</v>
      </c>
      <c r="M21" s="121">
        <f t="shared" si="4"/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 t="shared" si="5"/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 t="shared" si="6"/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401601</v>
      </c>
      <c r="AC21" s="121">
        <v>0</v>
      </c>
      <c r="AD21" s="121">
        <v>0</v>
      </c>
      <c r="AE21" s="121">
        <f t="shared" si="8"/>
        <v>0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0</v>
      </c>
      <c r="AO21" s="121">
        <f t="shared" si="13"/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79274</v>
      </c>
      <c r="BE21" s="121">
        <v>0</v>
      </c>
      <c r="BF21" s="121">
        <v>0</v>
      </c>
      <c r="BG21" s="121">
        <f t="shared" si="17"/>
        <v>0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0</v>
      </c>
      <c r="BQ21" s="121">
        <f t="shared" si="28"/>
        <v>0</v>
      </c>
      <c r="BR21" s="121">
        <f t="shared" si="29"/>
        <v>0</v>
      </c>
      <c r="BS21" s="121">
        <f t="shared" si="30"/>
        <v>0</v>
      </c>
      <c r="BT21" s="121">
        <f t="shared" si="31"/>
        <v>0</v>
      </c>
      <c r="BU21" s="121">
        <f t="shared" si="32"/>
        <v>0</v>
      </c>
      <c r="BV21" s="121">
        <f t="shared" si="33"/>
        <v>0</v>
      </c>
      <c r="BW21" s="121">
        <f t="shared" si="34"/>
        <v>0</v>
      </c>
      <c r="BX21" s="121">
        <f t="shared" si="35"/>
        <v>0</v>
      </c>
      <c r="BY21" s="121">
        <f t="shared" si="36"/>
        <v>0</v>
      </c>
      <c r="BZ21" s="121">
        <f t="shared" si="37"/>
        <v>0</v>
      </c>
      <c r="CA21" s="121">
        <f t="shared" si="38"/>
        <v>0</v>
      </c>
      <c r="CB21" s="121">
        <f t="shared" si="39"/>
        <v>0</v>
      </c>
      <c r="CC21" s="121">
        <f t="shared" si="40"/>
        <v>0</v>
      </c>
      <c r="CD21" s="121">
        <f t="shared" si="41"/>
        <v>0</v>
      </c>
      <c r="CE21" s="121">
        <f t="shared" si="42"/>
        <v>0</v>
      </c>
      <c r="CF21" s="121">
        <f t="shared" si="43"/>
        <v>480875</v>
      </c>
      <c r="CG21" s="121">
        <f t="shared" si="44"/>
        <v>0</v>
      </c>
      <c r="CH21" s="121">
        <f t="shared" si="45"/>
        <v>0</v>
      </c>
      <c r="CI21" s="121">
        <f t="shared" si="46"/>
        <v>0</v>
      </c>
    </row>
    <row r="22" spans="1:87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 t="shared" si="3"/>
        <v>395605</v>
      </c>
      <c r="M22" s="121">
        <f t="shared" si="4"/>
        <v>4611</v>
      </c>
      <c r="N22" s="121">
        <v>4611</v>
      </c>
      <c r="O22" s="121">
        <v>0</v>
      </c>
      <c r="P22" s="121">
        <v>0</v>
      </c>
      <c r="Q22" s="121">
        <v>0</v>
      </c>
      <c r="R22" s="121">
        <f t="shared" si="5"/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 t="shared" si="6"/>
        <v>390994</v>
      </c>
      <c r="X22" s="121">
        <v>389872</v>
      </c>
      <c r="Y22" s="121">
        <v>960</v>
      </c>
      <c r="Z22" s="121">
        <v>0</v>
      </c>
      <c r="AA22" s="121">
        <v>162</v>
      </c>
      <c r="AB22" s="121">
        <v>308222</v>
      </c>
      <c r="AC22" s="121">
        <v>0</v>
      </c>
      <c r="AD22" s="121">
        <v>62390</v>
      </c>
      <c r="AE22" s="121">
        <f t="shared" si="8"/>
        <v>457995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28785</v>
      </c>
      <c r="AO22" s="121">
        <f t="shared" si="13"/>
        <v>6407</v>
      </c>
      <c r="AP22" s="121">
        <v>6407</v>
      </c>
      <c r="AQ22" s="121">
        <v>0</v>
      </c>
      <c r="AR22" s="121">
        <v>0</v>
      </c>
      <c r="AS22" s="121">
        <v>0</v>
      </c>
      <c r="AT22" s="121">
        <f t="shared" si="14"/>
        <v>1994</v>
      </c>
      <c r="AU22" s="121">
        <v>1994</v>
      </c>
      <c r="AV22" s="121">
        <v>0</v>
      </c>
      <c r="AW22" s="121">
        <v>0</v>
      </c>
      <c r="AX22" s="121">
        <v>0</v>
      </c>
      <c r="AY22" s="121">
        <f t="shared" si="15"/>
        <v>20384</v>
      </c>
      <c r="AZ22" s="121">
        <v>17289</v>
      </c>
      <c r="BA22" s="121">
        <v>0</v>
      </c>
      <c r="BB22" s="121">
        <v>0</v>
      </c>
      <c r="BC22" s="121">
        <v>3095</v>
      </c>
      <c r="BD22" s="121">
        <v>24392</v>
      </c>
      <c r="BE22" s="121">
        <v>0</v>
      </c>
      <c r="BF22" s="121">
        <v>0</v>
      </c>
      <c r="BG22" s="121">
        <f t="shared" si="17"/>
        <v>28785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424390</v>
      </c>
      <c r="BQ22" s="121">
        <f t="shared" si="28"/>
        <v>11018</v>
      </c>
      <c r="BR22" s="121">
        <f t="shared" si="29"/>
        <v>11018</v>
      </c>
      <c r="BS22" s="121">
        <f t="shared" si="30"/>
        <v>0</v>
      </c>
      <c r="BT22" s="121">
        <f t="shared" si="31"/>
        <v>0</v>
      </c>
      <c r="BU22" s="121">
        <f t="shared" si="32"/>
        <v>0</v>
      </c>
      <c r="BV22" s="121">
        <f t="shared" si="33"/>
        <v>1994</v>
      </c>
      <c r="BW22" s="121">
        <f t="shared" si="34"/>
        <v>1994</v>
      </c>
      <c r="BX22" s="121">
        <f t="shared" si="35"/>
        <v>0</v>
      </c>
      <c r="BY22" s="121">
        <f t="shared" si="36"/>
        <v>0</v>
      </c>
      <c r="BZ22" s="121">
        <f t="shared" si="37"/>
        <v>0</v>
      </c>
      <c r="CA22" s="121">
        <f t="shared" si="38"/>
        <v>411378</v>
      </c>
      <c r="CB22" s="121">
        <f t="shared" si="39"/>
        <v>407161</v>
      </c>
      <c r="CC22" s="121">
        <f t="shared" si="40"/>
        <v>960</v>
      </c>
      <c r="CD22" s="121">
        <f t="shared" si="41"/>
        <v>0</v>
      </c>
      <c r="CE22" s="121">
        <f t="shared" si="42"/>
        <v>3257</v>
      </c>
      <c r="CF22" s="121">
        <f t="shared" si="43"/>
        <v>332614</v>
      </c>
      <c r="CG22" s="121">
        <f t="shared" si="44"/>
        <v>0</v>
      </c>
      <c r="CH22" s="121">
        <f t="shared" si="45"/>
        <v>62390</v>
      </c>
      <c r="CI22" s="121">
        <f t="shared" si="46"/>
        <v>486780</v>
      </c>
    </row>
    <row r="23" spans="1:87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 t="shared" si="0"/>
        <v>0</v>
      </c>
      <c r="E23" s="121">
        <f t="shared" si="1"/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 t="shared" si="3"/>
        <v>681238</v>
      </c>
      <c r="M23" s="121">
        <f t="shared" si="4"/>
        <v>34964</v>
      </c>
      <c r="N23" s="121">
        <v>34964</v>
      </c>
      <c r="O23" s="121">
        <v>0</v>
      </c>
      <c r="P23" s="121">
        <v>0</v>
      </c>
      <c r="Q23" s="121">
        <v>0</v>
      </c>
      <c r="R23" s="121">
        <f t="shared" si="5"/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 t="shared" si="6"/>
        <v>646274</v>
      </c>
      <c r="X23" s="121">
        <v>646274</v>
      </c>
      <c r="Y23" s="121">
        <v>0</v>
      </c>
      <c r="Z23" s="121">
        <v>0</v>
      </c>
      <c r="AA23" s="121">
        <v>0</v>
      </c>
      <c r="AB23" s="121">
        <v>539447</v>
      </c>
      <c r="AC23" s="121">
        <v>0</v>
      </c>
      <c r="AD23" s="121">
        <v>117257</v>
      </c>
      <c r="AE23" s="121">
        <f t="shared" si="8"/>
        <v>798495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31737</v>
      </c>
      <c r="AO23" s="121">
        <f t="shared" si="13"/>
        <v>8050</v>
      </c>
      <c r="AP23" s="121">
        <v>8050</v>
      </c>
      <c r="AQ23" s="121">
        <v>0</v>
      </c>
      <c r="AR23" s="121">
        <v>0</v>
      </c>
      <c r="AS23" s="121">
        <v>0</v>
      </c>
      <c r="AT23" s="121">
        <f t="shared" si="14"/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 t="shared" si="15"/>
        <v>23687</v>
      </c>
      <c r="AZ23" s="121">
        <v>17805</v>
      </c>
      <c r="BA23" s="121">
        <v>5882</v>
      </c>
      <c r="BB23" s="121">
        <v>0</v>
      </c>
      <c r="BC23" s="121">
        <v>0</v>
      </c>
      <c r="BD23" s="121">
        <v>31733</v>
      </c>
      <c r="BE23" s="121">
        <v>0</v>
      </c>
      <c r="BF23" s="121">
        <v>0</v>
      </c>
      <c r="BG23" s="121">
        <f t="shared" si="17"/>
        <v>31737</v>
      </c>
      <c r="BH23" s="121">
        <f t="shared" si="19"/>
        <v>0</v>
      </c>
      <c r="BI23" s="121">
        <f t="shared" si="20"/>
        <v>0</v>
      </c>
      <c r="BJ23" s="121">
        <f t="shared" si="21"/>
        <v>0</v>
      </c>
      <c r="BK23" s="121">
        <f t="shared" si="22"/>
        <v>0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712975</v>
      </c>
      <c r="BQ23" s="121">
        <f t="shared" si="28"/>
        <v>43014</v>
      </c>
      <c r="BR23" s="121">
        <f t="shared" si="29"/>
        <v>43014</v>
      </c>
      <c r="BS23" s="121">
        <f t="shared" si="30"/>
        <v>0</v>
      </c>
      <c r="BT23" s="121">
        <f t="shared" si="31"/>
        <v>0</v>
      </c>
      <c r="BU23" s="121">
        <f t="shared" si="32"/>
        <v>0</v>
      </c>
      <c r="BV23" s="121">
        <f t="shared" si="33"/>
        <v>0</v>
      </c>
      <c r="BW23" s="121">
        <f t="shared" si="34"/>
        <v>0</v>
      </c>
      <c r="BX23" s="121">
        <f t="shared" si="35"/>
        <v>0</v>
      </c>
      <c r="BY23" s="121">
        <f t="shared" si="36"/>
        <v>0</v>
      </c>
      <c r="BZ23" s="121">
        <f t="shared" si="37"/>
        <v>0</v>
      </c>
      <c r="CA23" s="121">
        <f t="shared" si="38"/>
        <v>669961</v>
      </c>
      <c r="CB23" s="121">
        <f t="shared" si="39"/>
        <v>664079</v>
      </c>
      <c r="CC23" s="121">
        <f t="shared" si="40"/>
        <v>5882</v>
      </c>
      <c r="CD23" s="121">
        <f t="shared" si="41"/>
        <v>0</v>
      </c>
      <c r="CE23" s="121">
        <f t="shared" si="42"/>
        <v>0</v>
      </c>
      <c r="CF23" s="121">
        <f t="shared" si="43"/>
        <v>571180</v>
      </c>
      <c r="CG23" s="121">
        <f t="shared" si="44"/>
        <v>0</v>
      </c>
      <c r="CH23" s="121">
        <f t="shared" si="45"/>
        <v>117257</v>
      </c>
      <c r="CI23" s="121">
        <f t="shared" si="46"/>
        <v>830232</v>
      </c>
    </row>
    <row r="24" spans="1:87" s="136" customFormat="1" ht="13.5" customHeight="1" x14ac:dyDescent="0.15">
      <c r="A24" s="119" t="s">
        <v>45</v>
      </c>
      <c r="B24" s="120" t="s">
        <v>389</v>
      </c>
      <c r="C24" s="119" t="s">
        <v>390</v>
      </c>
      <c r="D24" s="121">
        <f t="shared" si="0"/>
        <v>0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 t="shared" si="3"/>
        <v>749716</v>
      </c>
      <c r="M24" s="121">
        <f t="shared" si="4"/>
        <v>21508</v>
      </c>
      <c r="N24" s="121">
        <v>21508</v>
      </c>
      <c r="O24" s="121">
        <v>0</v>
      </c>
      <c r="P24" s="121">
        <v>0</v>
      </c>
      <c r="Q24" s="121">
        <v>0</v>
      </c>
      <c r="R24" s="121">
        <f t="shared" si="5"/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 t="shared" si="6"/>
        <v>728208</v>
      </c>
      <c r="X24" s="121">
        <v>709572</v>
      </c>
      <c r="Y24" s="121">
        <v>18636</v>
      </c>
      <c r="Z24" s="121">
        <v>0</v>
      </c>
      <c r="AA24" s="121">
        <v>0</v>
      </c>
      <c r="AB24" s="121">
        <v>533487</v>
      </c>
      <c r="AC24" s="121">
        <v>0</v>
      </c>
      <c r="AD24" s="121">
        <v>0</v>
      </c>
      <c r="AE24" s="121">
        <f t="shared" si="8"/>
        <v>749716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8999</v>
      </c>
      <c r="AO24" s="121">
        <f t="shared" si="13"/>
        <v>8999</v>
      </c>
      <c r="AP24" s="121">
        <v>8999</v>
      </c>
      <c r="AQ24" s="121">
        <v>0</v>
      </c>
      <c r="AR24" s="121">
        <v>0</v>
      </c>
      <c r="AS24" s="121">
        <v>0</v>
      </c>
      <c r="AT24" s="121">
        <f t="shared" si="14"/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 t="shared" si="15"/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24333</v>
      </c>
      <c r="BE24" s="121">
        <v>0</v>
      </c>
      <c r="BF24" s="121">
        <v>0</v>
      </c>
      <c r="BG24" s="121">
        <f t="shared" si="17"/>
        <v>8999</v>
      </c>
      <c r="BH24" s="121">
        <f t="shared" si="19"/>
        <v>0</v>
      </c>
      <c r="BI24" s="121">
        <f t="shared" si="20"/>
        <v>0</v>
      </c>
      <c r="BJ24" s="121">
        <f t="shared" si="21"/>
        <v>0</v>
      </c>
      <c r="BK24" s="121">
        <f t="shared" si="22"/>
        <v>0</v>
      </c>
      <c r="BL24" s="121">
        <f t="shared" si="23"/>
        <v>0</v>
      </c>
      <c r="BM24" s="121">
        <f t="shared" si="24"/>
        <v>0</v>
      </c>
      <c r="BN24" s="121">
        <f t="shared" si="25"/>
        <v>0</v>
      </c>
      <c r="BO24" s="121">
        <f t="shared" si="26"/>
        <v>0</v>
      </c>
      <c r="BP24" s="121">
        <f t="shared" si="27"/>
        <v>758715</v>
      </c>
      <c r="BQ24" s="121">
        <f t="shared" si="28"/>
        <v>30507</v>
      </c>
      <c r="BR24" s="121">
        <f t="shared" si="29"/>
        <v>30507</v>
      </c>
      <c r="BS24" s="121">
        <f t="shared" si="30"/>
        <v>0</v>
      </c>
      <c r="BT24" s="121">
        <f t="shared" si="31"/>
        <v>0</v>
      </c>
      <c r="BU24" s="121">
        <f t="shared" si="32"/>
        <v>0</v>
      </c>
      <c r="BV24" s="121">
        <f t="shared" si="33"/>
        <v>0</v>
      </c>
      <c r="BW24" s="121">
        <f t="shared" si="34"/>
        <v>0</v>
      </c>
      <c r="BX24" s="121">
        <f t="shared" si="35"/>
        <v>0</v>
      </c>
      <c r="BY24" s="121">
        <f t="shared" si="36"/>
        <v>0</v>
      </c>
      <c r="BZ24" s="121">
        <f t="shared" si="37"/>
        <v>0</v>
      </c>
      <c r="CA24" s="121">
        <f t="shared" si="38"/>
        <v>728208</v>
      </c>
      <c r="CB24" s="121">
        <f t="shared" si="39"/>
        <v>709572</v>
      </c>
      <c r="CC24" s="121">
        <f t="shared" si="40"/>
        <v>18636</v>
      </c>
      <c r="CD24" s="121">
        <f t="shared" si="41"/>
        <v>0</v>
      </c>
      <c r="CE24" s="121">
        <f t="shared" si="42"/>
        <v>0</v>
      </c>
      <c r="CF24" s="121">
        <f t="shared" si="43"/>
        <v>557820</v>
      </c>
      <c r="CG24" s="121">
        <f t="shared" si="44"/>
        <v>0</v>
      </c>
      <c r="CH24" s="121">
        <f t="shared" si="45"/>
        <v>0</v>
      </c>
      <c r="CI24" s="121">
        <f t="shared" si="46"/>
        <v>758715</v>
      </c>
    </row>
    <row r="25" spans="1:87" s="136" customFormat="1" ht="13.5" customHeight="1" x14ac:dyDescent="0.15">
      <c r="A25" s="119" t="s">
        <v>45</v>
      </c>
      <c r="B25" s="120" t="s">
        <v>393</v>
      </c>
      <c r="C25" s="119" t="s">
        <v>394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 t="shared" si="3"/>
        <v>698524</v>
      </c>
      <c r="M25" s="121">
        <f t="shared" si="4"/>
        <v>48526</v>
      </c>
      <c r="N25" s="121">
        <v>48526</v>
      </c>
      <c r="O25" s="121">
        <v>0</v>
      </c>
      <c r="P25" s="121">
        <v>0</v>
      </c>
      <c r="Q25" s="121">
        <v>0</v>
      </c>
      <c r="R25" s="121">
        <f t="shared" si="5"/>
        <v>644898</v>
      </c>
      <c r="S25" s="121">
        <v>644898</v>
      </c>
      <c r="T25" s="121">
        <v>0</v>
      </c>
      <c r="U25" s="121">
        <v>0</v>
      </c>
      <c r="V25" s="121">
        <v>0</v>
      </c>
      <c r="W25" s="121">
        <f t="shared" si="6"/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553919</v>
      </c>
      <c r="AC25" s="121">
        <v>5100</v>
      </c>
      <c r="AD25" s="121">
        <v>73517</v>
      </c>
      <c r="AE25" s="121">
        <f t="shared" si="8"/>
        <v>772041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0</v>
      </c>
      <c r="AO25" s="121">
        <f t="shared" si="13"/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 t="shared" si="14"/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 t="shared" si="15"/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21341</v>
      </c>
      <c r="BE25" s="121">
        <v>0</v>
      </c>
      <c r="BF25" s="121">
        <v>0</v>
      </c>
      <c r="BG25" s="121">
        <f t="shared" si="17"/>
        <v>0</v>
      </c>
      <c r="BH25" s="121">
        <f t="shared" si="19"/>
        <v>0</v>
      </c>
      <c r="BI25" s="121">
        <f t="shared" si="20"/>
        <v>0</v>
      </c>
      <c r="BJ25" s="121">
        <f t="shared" si="21"/>
        <v>0</v>
      </c>
      <c r="BK25" s="121">
        <f t="shared" si="22"/>
        <v>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0</v>
      </c>
      <c r="BP25" s="121">
        <f t="shared" si="27"/>
        <v>698524</v>
      </c>
      <c r="BQ25" s="121">
        <f t="shared" si="28"/>
        <v>48526</v>
      </c>
      <c r="BR25" s="121">
        <f t="shared" si="29"/>
        <v>48526</v>
      </c>
      <c r="BS25" s="121">
        <f t="shared" si="30"/>
        <v>0</v>
      </c>
      <c r="BT25" s="121">
        <f t="shared" si="31"/>
        <v>0</v>
      </c>
      <c r="BU25" s="121">
        <f t="shared" si="32"/>
        <v>0</v>
      </c>
      <c r="BV25" s="121">
        <f t="shared" si="33"/>
        <v>644898</v>
      </c>
      <c r="BW25" s="121">
        <f t="shared" si="34"/>
        <v>644898</v>
      </c>
      <c r="BX25" s="121">
        <f t="shared" si="35"/>
        <v>0</v>
      </c>
      <c r="BY25" s="121">
        <f t="shared" si="36"/>
        <v>0</v>
      </c>
      <c r="BZ25" s="121">
        <f t="shared" si="37"/>
        <v>0</v>
      </c>
      <c r="CA25" s="121">
        <f t="shared" si="38"/>
        <v>0</v>
      </c>
      <c r="CB25" s="121">
        <f t="shared" si="39"/>
        <v>0</v>
      </c>
      <c r="CC25" s="121">
        <f t="shared" si="40"/>
        <v>0</v>
      </c>
      <c r="CD25" s="121">
        <f t="shared" si="41"/>
        <v>0</v>
      </c>
      <c r="CE25" s="121">
        <f t="shared" si="42"/>
        <v>0</v>
      </c>
      <c r="CF25" s="121">
        <f t="shared" si="43"/>
        <v>575260</v>
      </c>
      <c r="CG25" s="121">
        <f t="shared" si="44"/>
        <v>5100</v>
      </c>
      <c r="CH25" s="121">
        <f t="shared" si="45"/>
        <v>73517</v>
      </c>
      <c r="CI25" s="121">
        <f t="shared" si="46"/>
        <v>772041</v>
      </c>
    </row>
    <row r="26" spans="1:87" s="136" customFormat="1" ht="13.5" customHeight="1" x14ac:dyDescent="0.15">
      <c r="A26" s="119" t="s">
        <v>45</v>
      </c>
      <c r="B26" s="120" t="s">
        <v>397</v>
      </c>
      <c r="C26" s="119" t="s">
        <v>398</v>
      </c>
      <c r="D26" s="121">
        <f t="shared" si="0"/>
        <v>0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 t="shared" si="3"/>
        <v>578443</v>
      </c>
      <c r="M26" s="121">
        <f t="shared" si="4"/>
        <v>49715</v>
      </c>
      <c r="N26" s="121">
        <v>49715</v>
      </c>
      <c r="O26" s="121">
        <v>0</v>
      </c>
      <c r="P26" s="121">
        <v>0</v>
      </c>
      <c r="Q26" s="121">
        <v>0</v>
      </c>
      <c r="R26" s="121">
        <f t="shared" si="5"/>
        <v>21417</v>
      </c>
      <c r="S26" s="121">
        <v>19745</v>
      </c>
      <c r="T26" s="121">
        <v>0</v>
      </c>
      <c r="U26" s="121">
        <v>1672</v>
      </c>
      <c r="V26" s="121">
        <v>0</v>
      </c>
      <c r="W26" s="121">
        <f t="shared" si="6"/>
        <v>507311</v>
      </c>
      <c r="X26" s="121">
        <v>431878</v>
      </c>
      <c r="Y26" s="121">
        <v>0</v>
      </c>
      <c r="Z26" s="121">
        <v>8537</v>
      </c>
      <c r="AA26" s="121">
        <v>66896</v>
      </c>
      <c r="AB26" s="121">
        <v>998767</v>
      </c>
      <c r="AC26" s="121">
        <v>0</v>
      </c>
      <c r="AD26" s="121">
        <v>184605</v>
      </c>
      <c r="AE26" s="121">
        <f t="shared" si="8"/>
        <v>763048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12</v>
      </c>
      <c r="AO26" s="121">
        <f t="shared" si="13"/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 t="shared" si="14"/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 t="shared" si="15"/>
        <v>12</v>
      </c>
      <c r="AZ26" s="121">
        <v>0</v>
      </c>
      <c r="BA26" s="121">
        <v>0</v>
      </c>
      <c r="BB26" s="121">
        <v>0</v>
      </c>
      <c r="BC26" s="121">
        <v>12</v>
      </c>
      <c r="BD26" s="121">
        <v>20000</v>
      </c>
      <c r="BE26" s="121">
        <v>0</v>
      </c>
      <c r="BF26" s="121">
        <v>0</v>
      </c>
      <c r="BG26" s="121">
        <f t="shared" si="17"/>
        <v>12</v>
      </c>
      <c r="BH26" s="121">
        <f t="shared" si="19"/>
        <v>0</v>
      </c>
      <c r="BI26" s="121">
        <f t="shared" si="20"/>
        <v>0</v>
      </c>
      <c r="BJ26" s="121">
        <f t="shared" si="21"/>
        <v>0</v>
      </c>
      <c r="BK26" s="121">
        <f t="shared" si="22"/>
        <v>0</v>
      </c>
      <c r="BL26" s="121">
        <f t="shared" si="23"/>
        <v>0</v>
      </c>
      <c r="BM26" s="121">
        <f t="shared" si="24"/>
        <v>0</v>
      </c>
      <c r="BN26" s="121">
        <f t="shared" si="25"/>
        <v>0</v>
      </c>
      <c r="BO26" s="121">
        <f t="shared" si="26"/>
        <v>0</v>
      </c>
      <c r="BP26" s="121">
        <f t="shared" si="27"/>
        <v>578455</v>
      </c>
      <c r="BQ26" s="121">
        <f t="shared" si="28"/>
        <v>49715</v>
      </c>
      <c r="BR26" s="121">
        <f t="shared" si="29"/>
        <v>49715</v>
      </c>
      <c r="BS26" s="121">
        <f t="shared" si="30"/>
        <v>0</v>
      </c>
      <c r="BT26" s="121">
        <f t="shared" si="31"/>
        <v>0</v>
      </c>
      <c r="BU26" s="121">
        <f t="shared" si="32"/>
        <v>0</v>
      </c>
      <c r="BV26" s="121">
        <f t="shared" si="33"/>
        <v>21417</v>
      </c>
      <c r="BW26" s="121">
        <f t="shared" si="34"/>
        <v>19745</v>
      </c>
      <c r="BX26" s="121">
        <f t="shared" si="35"/>
        <v>0</v>
      </c>
      <c r="BY26" s="121">
        <f t="shared" si="36"/>
        <v>1672</v>
      </c>
      <c r="BZ26" s="121">
        <f t="shared" si="37"/>
        <v>0</v>
      </c>
      <c r="CA26" s="121">
        <f t="shared" si="38"/>
        <v>507323</v>
      </c>
      <c r="CB26" s="121">
        <f t="shared" si="39"/>
        <v>431878</v>
      </c>
      <c r="CC26" s="121">
        <f t="shared" si="40"/>
        <v>0</v>
      </c>
      <c r="CD26" s="121">
        <f t="shared" si="41"/>
        <v>8537</v>
      </c>
      <c r="CE26" s="121">
        <f t="shared" si="42"/>
        <v>66908</v>
      </c>
      <c r="CF26" s="121">
        <f t="shared" si="43"/>
        <v>1018767</v>
      </c>
      <c r="CG26" s="121">
        <f t="shared" si="44"/>
        <v>0</v>
      </c>
      <c r="CH26" s="121">
        <f t="shared" si="45"/>
        <v>184605</v>
      </c>
      <c r="CI26" s="121">
        <f t="shared" si="46"/>
        <v>763060</v>
      </c>
    </row>
    <row r="27" spans="1:87" s="136" customFormat="1" ht="13.5" customHeight="1" x14ac:dyDescent="0.15">
      <c r="A27" s="119" t="s">
        <v>45</v>
      </c>
      <c r="B27" s="120" t="s">
        <v>403</v>
      </c>
      <c r="C27" s="119" t="s">
        <v>404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252706</v>
      </c>
      <c r="L27" s="121">
        <f t="shared" si="3"/>
        <v>679117</v>
      </c>
      <c r="M27" s="121">
        <f t="shared" si="4"/>
        <v>33713</v>
      </c>
      <c r="N27" s="121">
        <v>33713</v>
      </c>
      <c r="O27" s="121">
        <v>0</v>
      </c>
      <c r="P27" s="121">
        <v>0</v>
      </c>
      <c r="Q27" s="121">
        <v>0</v>
      </c>
      <c r="R27" s="121">
        <f t="shared" si="5"/>
        <v>83863</v>
      </c>
      <c r="S27" s="121">
        <v>58273</v>
      </c>
      <c r="T27" s="121">
        <v>23767</v>
      </c>
      <c r="U27" s="121">
        <v>1823</v>
      </c>
      <c r="V27" s="121">
        <v>0</v>
      </c>
      <c r="W27" s="121">
        <f t="shared" si="6"/>
        <v>561541</v>
      </c>
      <c r="X27" s="121">
        <v>485738</v>
      </c>
      <c r="Y27" s="121">
        <v>71211</v>
      </c>
      <c r="Z27" s="121">
        <v>4592</v>
      </c>
      <c r="AA27" s="121">
        <v>0</v>
      </c>
      <c r="AB27" s="121">
        <v>45610</v>
      </c>
      <c r="AC27" s="121">
        <v>0</v>
      </c>
      <c r="AD27" s="121">
        <v>16166</v>
      </c>
      <c r="AE27" s="121">
        <f t="shared" si="8"/>
        <v>695283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6816</v>
      </c>
      <c r="AO27" s="121">
        <f t="shared" si="13"/>
        <v>1126</v>
      </c>
      <c r="AP27" s="121">
        <v>1126</v>
      </c>
      <c r="AQ27" s="121">
        <v>0</v>
      </c>
      <c r="AR27" s="121">
        <v>0</v>
      </c>
      <c r="AS27" s="121">
        <v>0</v>
      </c>
      <c r="AT27" s="121">
        <f t="shared" si="14"/>
        <v>364</v>
      </c>
      <c r="AU27" s="121">
        <v>364</v>
      </c>
      <c r="AV27" s="121">
        <v>0</v>
      </c>
      <c r="AW27" s="121">
        <v>0</v>
      </c>
      <c r="AX27" s="121">
        <v>0</v>
      </c>
      <c r="AY27" s="121">
        <f t="shared" si="15"/>
        <v>5326</v>
      </c>
      <c r="AZ27" s="121">
        <v>5326</v>
      </c>
      <c r="BA27" s="121">
        <v>0</v>
      </c>
      <c r="BB27" s="121">
        <v>0</v>
      </c>
      <c r="BC27" s="121">
        <v>0</v>
      </c>
      <c r="BD27" s="121">
        <v>4771</v>
      </c>
      <c r="BE27" s="121">
        <v>0</v>
      </c>
      <c r="BF27" s="121">
        <v>98</v>
      </c>
      <c r="BG27" s="121">
        <f t="shared" si="17"/>
        <v>6914</v>
      </c>
      <c r="BH27" s="121">
        <f t="shared" si="19"/>
        <v>0</v>
      </c>
      <c r="BI27" s="121">
        <f t="shared" si="20"/>
        <v>0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0</v>
      </c>
      <c r="BN27" s="121">
        <f t="shared" si="25"/>
        <v>0</v>
      </c>
      <c r="BO27" s="121">
        <f t="shared" si="26"/>
        <v>252706</v>
      </c>
      <c r="BP27" s="121">
        <f t="shared" si="27"/>
        <v>685933</v>
      </c>
      <c r="BQ27" s="121">
        <f t="shared" si="28"/>
        <v>34839</v>
      </c>
      <c r="BR27" s="121">
        <f t="shared" si="29"/>
        <v>34839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84227</v>
      </c>
      <c r="BW27" s="121">
        <f t="shared" si="34"/>
        <v>58637</v>
      </c>
      <c r="BX27" s="121">
        <f t="shared" si="35"/>
        <v>23767</v>
      </c>
      <c r="BY27" s="121">
        <f t="shared" si="36"/>
        <v>1823</v>
      </c>
      <c r="BZ27" s="121">
        <f t="shared" si="37"/>
        <v>0</v>
      </c>
      <c r="CA27" s="121">
        <f t="shared" si="38"/>
        <v>566867</v>
      </c>
      <c r="CB27" s="121">
        <f t="shared" si="39"/>
        <v>491064</v>
      </c>
      <c r="CC27" s="121">
        <f t="shared" si="40"/>
        <v>71211</v>
      </c>
      <c r="CD27" s="121">
        <f t="shared" si="41"/>
        <v>4592</v>
      </c>
      <c r="CE27" s="121">
        <f t="shared" si="42"/>
        <v>0</v>
      </c>
      <c r="CF27" s="121">
        <f t="shared" si="43"/>
        <v>50381</v>
      </c>
      <c r="CG27" s="121">
        <f t="shared" si="44"/>
        <v>0</v>
      </c>
      <c r="CH27" s="121">
        <f t="shared" si="45"/>
        <v>16264</v>
      </c>
      <c r="CI27" s="121">
        <f t="shared" si="46"/>
        <v>702197</v>
      </c>
    </row>
    <row r="28" spans="1:87" s="136" customFormat="1" ht="13.5" customHeight="1" x14ac:dyDescent="0.15">
      <c r="A28" s="119" t="s">
        <v>45</v>
      </c>
      <c r="B28" s="120" t="s">
        <v>405</v>
      </c>
      <c r="C28" s="119" t="s">
        <v>406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 t="shared" si="3"/>
        <v>351330</v>
      </c>
      <c r="M28" s="121">
        <f t="shared" si="4"/>
        <v>32559</v>
      </c>
      <c r="N28" s="121">
        <v>32559</v>
      </c>
      <c r="O28" s="121">
        <v>0</v>
      </c>
      <c r="P28" s="121">
        <v>0</v>
      </c>
      <c r="Q28" s="121">
        <v>0</v>
      </c>
      <c r="R28" s="121">
        <f t="shared" si="5"/>
        <v>3377</v>
      </c>
      <c r="S28" s="121">
        <v>0</v>
      </c>
      <c r="T28" s="121">
        <v>0</v>
      </c>
      <c r="U28" s="121">
        <v>3377</v>
      </c>
      <c r="V28" s="121">
        <v>0</v>
      </c>
      <c r="W28" s="121">
        <f t="shared" si="6"/>
        <v>310697</v>
      </c>
      <c r="X28" s="121">
        <v>291543</v>
      </c>
      <c r="Y28" s="121">
        <v>0</v>
      </c>
      <c r="Z28" s="121">
        <v>4350</v>
      </c>
      <c r="AA28" s="121">
        <v>14804</v>
      </c>
      <c r="AB28" s="121">
        <v>446595</v>
      </c>
      <c r="AC28" s="121">
        <v>4697</v>
      </c>
      <c r="AD28" s="121">
        <v>29533</v>
      </c>
      <c r="AE28" s="121">
        <f t="shared" si="8"/>
        <v>380863</v>
      </c>
      <c r="AF28" s="121">
        <f t="shared" si="9"/>
        <v>17489</v>
      </c>
      <c r="AG28" s="121">
        <f t="shared" si="10"/>
        <v>10588</v>
      </c>
      <c r="AH28" s="121">
        <v>0</v>
      </c>
      <c r="AI28" s="121">
        <v>10588</v>
      </c>
      <c r="AJ28" s="121">
        <v>0</v>
      </c>
      <c r="AK28" s="121">
        <v>0</v>
      </c>
      <c r="AL28" s="121">
        <v>6901</v>
      </c>
      <c r="AM28" s="121">
        <v>0</v>
      </c>
      <c r="AN28" s="121">
        <f t="shared" si="12"/>
        <v>102415</v>
      </c>
      <c r="AO28" s="121">
        <f t="shared" si="13"/>
        <v>96436</v>
      </c>
      <c r="AP28" s="121">
        <v>57166</v>
      </c>
      <c r="AQ28" s="121">
        <v>0</v>
      </c>
      <c r="AR28" s="121">
        <v>39270</v>
      </c>
      <c r="AS28" s="121">
        <v>0</v>
      </c>
      <c r="AT28" s="121">
        <f t="shared" si="14"/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 t="shared" si="15"/>
        <v>5326</v>
      </c>
      <c r="AZ28" s="121">
        <v>2454</v>
      </c>
      <c r="BA28" s="121">
        <v>0</v>
      </c>
      <c r="BB28" s="121">
        <v>0</v>
      </c>
      <c r="BC28" s="121">
        <v>2872</v>
      </c>
      <c r="BD28" s="121">
        <v>0</v>
      </c>
      <c r="BE28" s="121">
        <v>653</v>
      </c>
      <c r="BF28" s="121">
        <v>6535</v>
      </c>
      <c r="BG28" s="121">
        <f t="shared" si="17"/>
        <v>126439</v>
      </c>
      <c r="BH28" s="121">
        <f t="shared" si="19"/>
        <v>17489</v>
      </c>
      <c r="BI28" s="121">
        <f t="shared" si="20"/>
        <v>10588</v>
      </c>
      <c r="BJ28" s="121">
        <f t="shared" si="21"/>
        <v>0</v>
      </c>
      <c r="BK28" s="121">
        <f t="shared" si="22"/>
        <v>10588</v>
      </c>
      <c r="BL28" s="121">
        <f t="shared" si="23"/>
        <v>0</v>
      </c>
      <c r="BM28" s="121">
        <f t="shared" si="24"/>
        <v>0</v>
      </c>
      <c r="BN28" s="121">
        <f t="shared" si="25"/>
        <v>6901</v>
      </c>
      <c r="BO28" s="121">
        <f t="shared" si="26"/>
        <v>0</v>
      </c>
      <c r="BP28" s="121">
        <f t="shared" si="27"/>
        <v>453745</v>
      </c>
      <c r="BQ28" s="121">
        <f t="shared" si="28"/>
        <v>128995</v>
      </c>
      <c r="BR28" s="121">
        <f t="shared" si="29"/>
        <v>89725</v>
      </c>
      <c r="BS28" s="121">
        <f t="shared" si="30"/>
        <v>0</v>
      </c>
      <c r="BT28" s="121">
        <f t="shared" si="31"/>
        <v>39270</v>
      </c>
      <c r="BU28" s="121">
        <f t="shared" si="32"/>
        <v>0</v>
      </c>
      <c r="BV28" s="121">
        <f t="shared" si="33"/>
        <v>3377</v>
      </c>
      <c r="BW28" s="121">
        <f t="shared" si="34"/>
        <v>0</v>
      </c>
      <c r="BX28" s="121">
        <f t="shared" si="35"/>
        <v>0</v>
      </c>
      <c r="BY28" s="121">
        <f t="shared" si="36"/>
        <v>3377</v>
      </c>
      <c r="BZ28" s="121">
        <f t="shared" si="37"/>
        <v>0</v>
      </c>
      <c r="CA28" s="121">
        <f t="shared" si="38"/>
        <v>316023</v>
      </c>
      <c r="CB28" s="121">
        <f t="shared" si="39"/>
        <v>293997</v>
      </c>
      <c r="CC28" s="121">
        <f t="shared" si="40"/>
        <v>0</v>
      </c>
      <c r="CD28" s="121">
        <f t="shared" si="41"/>
        <v>4350</v>
      </c>
      <c r="CE28" s="121">
        <f t="shared" si="42"/>
        <v>17676</v>
      </c>
      <c r="CF28" s="121">
        <f t="shared" si="43"/>
        <v>446595</v>
      </c>
      <c r="CG28" s="121">
        <f t="shared" si="44"/>
        <v>5350</v>
      </c>
      <c r="CH28" s="121">
        <f t="shared" si="45"/>
        <v>36068</v>
      </c>
      <c r="CI28" s="121">
        <f t="shared" si="46"/>
        <v>507302</v>
      </c>
    </row>
    <row r="29" spans="1:87" s="136" customFormat="1" ht="13.5" customHeight="1" x14ac:dyDescent="0.15">
      <c r="A29" s="119" t="s">
        <v>45</v>
      </c>
      <c r="B29" s="120" t="s">
        <v>407</v>
      </c>
      <c r="C29" s="119" t="s">
        <v>408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 t="shared" si="3"/>
        <v>393074</v>
      </c>
      <c r="M29" s="121">
        <f t="shared" si="4"/>
        <v>29665</v>
      </c>
      <c r="N29" s="121">
        <v>26126</v>
      </c>
      <c r="O29" s="121">
        <v>0</v>
      </c>
      <c r="P29" s="121">
        <v>0</v>
      </c>
      <c r="Q29" s="121">
        <v>3539</v>
      </c>
      <c r="R29" s="121">
        <f t="shared" si="5"/>
        <v>2401</v>
      </c>
      <c r="S29" s="121">
        <v>0</v>
      </c>
      <c r="T29" s="121">
        <v>0</v>
      </c>
      <c r="U29" s="121">
        <v>2401</v>
      </c>
      <c r="V29" s="121">
        <v>0</v>
      </c>
      <c r="W29" s="121">
        <f t="shared" si="6"/>
        <v>361008</v>
      </c>
      <c r="X29" s="121">
        <v>348378</v>
      </c>
      <c r="Y29" s="121">
        <v>0</v>
      </c>
      <c r="Z29" s="121">
        <v>0</v>
      </c>
      <c r="AA29" s="121">
        <v>12630</v>
      </c>
      <c r="AB29" s="121">
        <v>476511</v>
      </c>
      <c r="AC29" s="121">
        <v>0</v>
      </c>
      <c r="AD29" s="121">
        <v>27894</v>
      </c>
      <c r="AE29" s="121">
        <f t="shared" si="8"/>
        <v>420968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 t="shared" si="12"/>
        <v>39124</v>
      </c>
      <c r="AO29" s="121">
        <f t="shared" si="13"/>
        <v>34390</v>
      </c>
      <c r="AP29" s="121">
        <v>34390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4734</v>
      </c>
      <c r="AZ29" s="121">
        <v>4734</v>
      </c>
      <c r="BA29" s="121">
        <v>0</v>
      </c>
      <c r="BB29" s="121">
        <v>0</v>
      </c>
      <c r="BC29" s="121">
        <v>0</v>
      </c>
      <c r="BD29" s="121">
        <v>101306</v>
      </c>
      <c r="BE29" s="121">
        <v>0</v>
      </c>
      <c r="BF29" s="121">
        <v>646</v>
      </c>
      <c r="BG29" s="121">
        <f t="shared" si="17"/>
        <v>39770</v>
      </c>
      <c r="BH29" s="121">
        <f t="shared" si="19"/>
        <v>0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0</v>
      </c>
      <c r="BO29" s="121">
        <f t="shared" si="26"/>
        <v>0</v>
      </c>
      <c r="BP29" s="121">
        <f t="shared" si="27"/>
        <v>432198</v>
      </c>
      <c r="BQ29" s="121">
        <f t="shared" si="28"/>
        <v>64055</v>
      </c>
      <c r="BR29" s="121">
        <f t="shared" si="29"/>
        <v>60516</v>
      </c>
      <c r="BS29" s="121">
        <f t="shared" si="30"/>
        <v>0</v>
      </c>
      <c r="BT29" s="121">
        <f t="shared" si="31"/>
        <v>0</v>
      </c>
      <c r="BU29" s="121">
        <f t="shared" si="32"/>
        <v>3539</v>
      </c>
      <c r="BV29" s="121">
        <f t="shared" si="33"/>
        <v>2401</v>
      </c>
      <c r="BW29" s="121">
        <f t="shared" si="34"/>
        <v>0</v>
      </c>
      <c r="BX29" s="121">
        <f t="shared" si="35"/>
        <v>0</v>
      </c>
      <c r="BY29" s="121">
        <f t="shared" si="36"/>
        <v>2401</v>
      </c>
      <c r="BZ29" s="121">
        <f t="shared" si="37"/>
        <v>0</v>
      </c>
      <c r="CA29" s="121">
        <f t="shared" si="38"/>
        <v>365742</v>
      </c>
      <c r="CB29" s="121">
        <f t="shared" si="39"/>
        <v>353112</v>
      </c>
      <c r="CC29" s="121">
        <f t="shared" si="40"/>
        <v>0</v>
      </c>
      <c r="CD29" s="121">
        <f t="shared" si="41"/>
        <v>0</v>
      </c>
      <c r="CE29" s="121">
        <f t="shared" si="42"/>
        <v>12630</v>
      </c>
      <c r="CF29" s="121">
        <f t="shared" si="43"/>
        <v>577817</v>
      </c>
      <c r="CG29" s="121">
        <f t="shared" si="44"/>
        <v>0</v>
      </c>
      <c r="CH29" s="121">
        <f t="shared" si="45"/>
        <v>28540</v>
      </c>
      <c r="CI29" s="121">
        <f t="shared" si="46"/>
        <v>460738</v>
      </c>
    </row>
    <row r="30" spans="1:87" s="136" customFormat="1" ht="13.5" customHeight="1" x14ac:dyDescent="0.15">
      <c r="A30" s="119" t="s">
        <v>45</v>
      </c>
      <c r="B30" s="120" t="s">
        <v>409</v>
      </c>
      <c r="C30" s="119" t="s">
        <v>410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 t="shared" si="3"/>
        <v>135497</v>
      </c>
      <c r="M30" s="121">
        <f t="shared" si="4"/>
        <v>16661</v>
      </c>
      <c r="N30" s="121">
        <v>16661</v>
      </c>
      <c r="O30" s="121">
        <v>0</v>
      </c>
      <c r="P30" s="121">
        <v>0</v>
      </c>
      <c r="Q30" s="121">
        <v>0</v>
      </c>
      <c r="R30" s="121">
        <f t="shared" si="5"/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 t="shared" si="6"/>
        <v>118096</v>
      </c>
      <c r="X30" s="121">
        <v>111952</v>
      </c>
      <c r="Y30" s="121">
        <v>5200</v>
      </c>
      <c r="Z30" s="121">
        <v>0</v>
      </c>
      <c r="AA30" s="121">
        <v>944</v>
      </c>
      <c r="AB30" s="121">
        <v>364311</v>
      </c>
      <c r="AC30" s="121">
        <v>740</v>
      </c>
      <c r="AD30" s="121">
        <v>19941</v>
      </c>
      <c r="AE30" s="121">
        <f t="shared" si="8"/>
        <v>155438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0</v>
      </c>
      <c r="AO30" s="121">
        <f t="shared" si="13"/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 t="shared" si="14"/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 t="shared" si="15"/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76441</v>
      </c>
      <c r="BE30" s="121">
        <v>0</v>
      </c>
      <c r="BF30" s="121">
        <v>0</v>
      </c>
      <c r="BG30" s="121">
        <f t="shared" si="17"/>
        <v>0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0</v>
      </c>
      <c r="BP30" s="121">
        <f t="shared" si="27"/>
        <v>135497</v>
      </c>
      <c r="BQ30" s="121">
        <f t="shared" si="28"/>
        <v>16661</v>
      </c>
      <c r="BR30" s="121">
        <f t="shared" si="29"/>
        <v>16661</v>
      </c>
      <c r="BS30" s="121">
        <f t="shared" si="30"/>
        <v>0</v>
      </c>
      <c r="BT30" s="121">
        <f t="shared" si="31"/>
        <v>0</v>
      </c>
      <c r="BU30" s="121">
        <f t="shared" si="32"/>
        <v>0</v>
      </c>
      <c r="BV30" s="121">
        <f t="shared" si="33"/>
        <v>0</v>
      </c>
      <c r="BW30" s="121">
        <f t="shared" si="34"/>
        <v>0</v>
      </c>
      <c r="BX30" s="121">
        <f t="shared" si="35"/>
        <v>0</v>
      </c>
      <c r="BY30" s="121">
        <f t="shared" si="36"/>
        <v>0</v>
      </c>
      <c r="BZ30" s="121">
        <f t="shared" si="37"/>
        <v>0</v>
      </c>
      <c r="CA30" s="121">
        <f t="shared" si="38"/>
        <v>118096</v>
      </c>
      <c r="CB30" s="121">
        <f t="shared" si="39"/>
        <v>111952</v>
      </c>
      <c r="CC30" s="121">
        <f t="shared" si="40"/>
        <v>5200</v>
      </c>
      <c r="CD30" s="121">
        <f t="shared" si="41"/>
        <v>0</v>
      </c>
      <c r="CE30" s="121">
        <f t="shared" si="42"/>
        <v>944</v>
      </c>
      <c r="CF30" s="121">
        <f t="shared" si="43"/>
        <v>440752</v>
      </c>
      <c r="CG30" s="121">
        <f t="shared" si="44"/>
        <v>740</v>
      </c>
      <c r="CH30" s="121">
        <f t="shared" si="45"/>
        <v>19941</v>
      </c>
      <c r="CI30" s="121">
        <f t="shared" si="46"/>
        <v>155438</v>
      </c>
    </row>
    <row r="31" spans="1:87" s="136" customFormat="1" ht="13.5" customHeight="1" x14ac:dyDescent="0.15">
      <c r="A31" s="119" t="s">
        <v>45</v>
      </c>
      <c r="B31" s="120" t="s">
        <v>411</v>
      </c>
      <c r="C31" s="119" t="s">
        <v>412</v>
      </c>
      <c r="D31" s="121">
        <f t="shared" si="0"/>
        <v>0</v>
      </c>
      <c r="E31" s="121">
        <f t="shared" si="1"/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 t="shared" si="3"/>
        <v>251209</v>
      </c>
      <c r="M31" s="121">
        <f t="shared" si="4"/>
        <v>10406</v>
      </c>
      <c r="N31" s="121">
        <v>10406</v>
      </c>
      <c r="O31" s="121">
        <v>0</v>
      </c>
      <c r="P31" s="121">
        <v>0</v>
      </c>
      <c r="Q31" s="121">
        <v>0</v>
      </c>
      <c r="R31" s="121">
        <f t="shared" si="5"/>
        <v>1662</v>
      </c>
      <c r="S31" s="121">
        <v>1662</v>
      </c>
      <c r="T31" s="121">
        <v>0</v>
      </c>
      <c r="U31" s="121">
        <v>0</v>
      </c>
      <c r="V31" s="121">
        <v>0</v>
      </c>
      <c r="W31" s="121">
        <f t="shared" si="6"/>
        <v>239141</v>
      </c>
      <c r="X31" s="121">
        <v>235553</v>
      </c>
      <c r="Y31" s="121">
        <v>0</v>
      </c>
      <c r="Z31" s="121">
        <v>0</v>
      </c>
      <c r="AA31" s="121">
        <v>3588</v>
      </c>
      <c r="AB31" s="121">
        <v>223879</v>
      </c>
      <c r="AC31" s="121">
        <v>0</v>
      </c>
      <c r="AD31" s="121">
        <v>0</v>
      </c>
      <c r="AE31" s="121">
        <f t="shared" si="8"/>
        <v>251209</v>
      </c>
      <c r="AF31" s="121">
        <f t="shared" si="9"/>
        <v>87890</v>
      </c>
      <c r="AG31" s="121">
        <f t="shared" si="10"/>
        <v>87890</v>
      </c>
      <c r="AH31" s="121">
        <v>0</v>
      </c>
      <c r="AI31" s="121">
        <v>87890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123004</v>
      </c>
      <c r="AO31" s="121">
        <f t="shared" si="13"/>
        <v>6938</v>
      </c>
      <c r="AP31" s="121">
        <v>6938</v>
      </c>
      <c r="AQ31" s="121">
        <v>0</v>
      </c>
      <c r="AR31" s="121">
        <v>0</v>
      </c>
      <c r="AS31" s="121">
        <v>0</v>
      </c>
      <c r="AT31" s="121">
        <f t="shared" si="14"/>
        <v>67545</v>
      </c>
      <c r="AU31" s="121">
        <v>67545</v>
      </c>
      <c r="AV31" s="121">
        <v>0</v>
      </c>
      <c r="AW31" s="121">
        <v>0</v>
      </c>
      <c r="AX31" s="121">
        <v>0</v>
      </c>
      <c r="AY31" s="121">
        <f t="shared" si="15"/>
        <v>48521</v>
      </c>
      <c r="AZ31" s="121">
        <v>48521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 t="shared" si="17"/>
        <v>210894</v>
      </c>
      <c r="BH31" s="121">
        <f t="shared" si="19"/>
        <v>87890</v>
      </c>
      <c r="BI31" s="121">
        <f t="shared" si="20"/>
        <v>87890</v>
      </c>
      <c r="BJ31" s="121">
        <f t="shared" si="21"/>
        <v>0</v>
      </c>
      <c r="BK31" s="121">
        <f t="shared" si="22"/>
        <v>87890</v>
      </c>
      <c r="BL31" s="121">
        <f t="shared" si="23"/>
        <v>0</v>
      </c>
      <c r="BM31" s="121">
        <f t="shared" si="24"/>
        <v>0</v>
      </c>
      <c r="BN31" s="121">
        <f t="shared" si="25"/>
        <v>0</v>
      </c>
      <c r="BO31" s="121">
        <f t="shared" si="26"/>
        <v>0</v>
      </c>
      <c r="BP31" s="121">
        <f t="shared" si="27"/>
        <v>374213</v>
      </c>
      <c r="BQ31" s="121">
        <f t="shared" si="28"/>
        <v>17344</v>
      </c>
      <c r="BR31" s="121">
        <f t="shared" si="29"/>
        <v>17344</v>
      </c>
      <c r="BS31" s="121">
        <f t="shared" si="30"/>
        <v>0</v>
      </c>
      <c r="BT31" s="121">
        <f t="shared" si="31"/>
        <v>0</v>
      </c>
      <c r="BU31" s="121">
        <f t="shared" si="32"/>
        <v>0</v>
      </c>
      <c r="BV31" s="121">
        <f t="shared" si="33"/>
        <v>69207</v>
      </c>
      <c r="BW31" s="121">
        <f t="shared" si="34"/>
        <v>69207</v>
      </c>
      <c r="BX31" s="121">
        <f t="shared" si="35"/>
        <v>0</v>
      </c>
      <c r="BY31" s="121">
        <f t="shared" si="36"/>
        <v>0</v>
      </c>
      <c r="BZ31" s="121">
        <f t="shared" si="37"/>
        <v>0</v>
      </c>
      <c r="CA31" s="121">
        <f t="shared" si="38"/>
        <v>287662</v>
      </c>
      <c r="CB31" s="121">
        <f t="shared" si="39"/>
        <v>284074</v>
      </c>
      <c r="CC31" s="121">
        <f t="shared" si="40"/>
        <v>0</v>
      </c>
      <c r="CD31" s="121">
        <f t="shared" si="41"/>
        <v>0</v>
      </c>
      <c r="CE31" s="121">
        <f t="shared" si="42"/>
        <v>3588</v>
      </c>
      <c r="CF31" s="121">
        <f t="shared" si="43"/>
        <v>223879</v>
      </c>
      <c r="CG31" s="121">
        <f t="shared" si="44"/>
        <v>0</v>
      </c>
      <c r="CH31" s="121">
        <f t="shared" si="45"/>
        <v>0</v>
      </c>
      <c r="CI31" s="121">
        <f t="shared" si="46"/>
        <v>462103</v>
      </c>
    </row>
    <row r="32" spans="1:87" s="136" customFormat="1" ht="13.5" customHeight="1" x14ac:dyDescent="0.15">
      <c r="A32" s="119" t="s">
        <v>45</v>
      </c>
      <c r="B32" s="120" t="s">
        <v>415</v>
      </c>
      <c r="C32" s="119" t="s">
        <v>416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304327</v>
      </c>
      <c r="M32" s="121">
        <f t="shared" si="4"/>
        <v>36010</v>
      </c>
      <c r="N32" s="121">
        <v>14067</v>
      </c>
      <c r="O32" s="121">
        <v>21943</v>
      </c>
      <c r="P32" s="121">
        <v>0</v>
      </c>
      <c r="Q32" s="121">
        <v>0</v>
      </c>
      <c r="R32" s="121">
        <f t="shared" si="5"/>
        <v>22577</v>
      </c>
      <c r="S32" s="121">
        <v>22577</v>
      </c>
      <c r="T32" s="121">
        <v>0</v>
      </c>
      <c r="U32" s="121">
        <v>0</v>
      </c>
      <c r="V32" s="121">
        <v>0</v>
      </c>
      <c r="W32" s="121">
        <f t="shared" si="6"/>
        <v>245740</v>
      </c>
      <c r="X32" s="121">
        <v>243106</v>
      </c>
      <c r="Y32" s="121">
        <v>0</v>
      </c>
      <c r="Z32" s="121">
        <v>0</v>
      </c>
      <c r="AA32" s="121">
        <v>2634</v>
      </c>
      <c r="AB32" s="121">
        <v>409533</v>
      </c>
      <c r="AC32" s="121">
        <v>0</v>
      </c>
      <c r="AD32" s="121">
        <v>0</v>
      </c>
      <c r="AE32" s="121">
        <f t="shared" si="8"/>
        <v>304327</v>
      </c>
      <c r="AF32" s="121">
        <f t="shared" si="9"/>
        <v>125791</v>
      </c>
      <c r="AG32" s="121">
        <f t="shared" si="10"/>
        <v>118800</v>
      </c>
      <c r="AH32" s="121">
        <v>0</v>
      </c>
      <c r="AI32" s="121">
        <v>118800</v>
      </c>
      <c r="AJ32" s="121">
        <v>0</v>
      </c>
      <c r="AK32" s="121">
        <v>0</v>
      </c>
      <c r="AL32" s="121">
        <v>6991</v>
      </c>
      <c r="AM32" s="121">
        <v>0</v>
      </c>
      <c r="AN32" s="121">
        <f t="shared" si="12"/>
        <v>23133</v>
      </c>
      <c r="AO32" s="121">
        <f t="shared" si="13"/>
        <v>10880</v>
      </c>
      <c r="AP32" s="121">
        <v>10880</v>
      </c>
      <c r="AQ32" s="121">
        <v>0</v>
      </c>
      <c r="AR32" s="121">
        <v>0</v>
      </c>
      <c r="AS32" s="121">
        <v>0</v>
      </c>
      <c r="AT32" s="121">
        <f t="shared" si="14"/>
        <v>6116</v>
      </c>
      <c r="AU32" s="121">
        <v>929</v>
      </c>
      <c r="AV32" s="121">
        <v>5187</v>
      </c>
      <c r="AW32" s="121">
        <v>0</v>
      </c>
      <c r="AX32" s="121">
        <v>0</v>
      </c>
      <c r="AY32" s="121">
        <f t="shared" si="15"/>
        <v>6137</v>
      </c>
      <c r="AZ32" s="121">
        <v>0</v>
      </c>
      <c r="BA32" s="121">
        <v>6137</v>
      </c>
      <c r="BB32" s="121">
        <v>0</v>
      </c>
      <c r="BC32" s="121">
        <v>0</v>
      </c>
      <c r="BD32" s="121">
        <v>175127</v>
      </c>
      <c r="BE32" s="121">
        <v>0</v>
      </c>
      <c r="BF32" s="121">
        <v>0</v>
      </c>
      <c r="BG32" s="121">
        <f t="shared" si="17"/>
        <v>148924</v>
      </c>
      <c r="BH32" s="121">
        <f t="shared" si="19"/>
        <v>125791</v>
      </c>
      <c r="BI32" s="121">
        <f t="shared" si="20"/>
        <v>118800</v>
      </c>
      <c r="BJ32" s="121">
        <f t="shared" si="21"/>
        <v>0</v>
      </c>
      <c r="BK32" s="121">
        <f t="shared" si="22"/>
        <v>118800</v>
      </c>
      <c r="BL32" s="121">
        <f t="shared" si="23"/>
        <v>0</v>
      </c>
      <c r="BM32" s="121">
        <f t="shared" si="24"/>
        <v>0</v>
      </c>
      <c r="BN32" s="121">
        <f t="shared" si="25"/>
        <v>6991</v>
      </c>
      <c r="BO32" s="121">
        <f t="shared" si="26"/>
        <v>0</v>
      </c>
      <c r="BP32" s="121">
        <f t="shared" si="27"/>
        <v>327460</v>
      </c>
      <c r="BQ32" s="121">
        <f t="shared" si="28"/>
        <v>46890</v>
      </c>
      <c r="BR32" s="121">
        <f t="shared" si="29"/>
        <v>24947</v>
      </c>
      <c r="BS32" s="121">
        <f t="shared" si="30"/>
        <v>21943</v>
      </c>
      <c r="BT32" s="121">
        <f t="shared" si="31"/>
        <v>0</v>
      </c>
      <c r="BU32" s="121">
        <f t="shared" si="32"/>
        <v>0</v>
      </c>
      <c r="BV32" s="121">
        <f t="shared" si="33"/>
        <v>28693</v>
      </c>
      <c r="BW32" s="121">
        <f t="shared" si="34"/>
        <v>23506</v>
      </c>
      <c r="BX32" s="121">
        <f t="shared" si="35"/>
        <v>5187</v>
      </c>
      <c r="BY32" s="121">
        <f t="shared" si="36"/>
        <v>0</v>
      </c>
      <c r="BZ32" s="121">
        <f t="shared" si="37"/>
        <v>0</v>
      </c>
      <c r="CA32" s="121">
        <f t="shared" si="38"/>
        <v>251877</v>
      </c>
      <c r="CB32" s="121">
        <f t="shared" si="39"/>
        <v>243106</v>
      </c>
      <c r="CC32" s="121">
        <f t="shared" si="40"/>
        <v>6137</v>
      </c>
      <c r="CD32" s="121">
        <f t="shared" si="41"/>
        <v>0</v>
      </c>
      <c r="CE32" s="121">
        <f t="shared" si="42"/>
        <v>2634</v>
      </c>
      <c r="CF32" s="121">
        <f t="shared" si="43"/>
        <v>584660</v>
      </c>
      <c r="CG32" s="121">
        <f t="shared" si="44"/>
        <v>0</v>
      </c>
      <c r="CH32" s="121">
        <f t="shared" si="45"/>
        <v>0</v>
      </c>
      <c r="CI32" s="121">
        <f t="shared" si="46"/>
        <v>453251</v>
      </c>
    </row>
    <row r="33" spans="1:87" s="136" customFormat="1" ht="13.5" customHeight="1" x14ac:dyDescent="0.15">
      <c r="A33" s="119" t="s">
        <v>45</v>
      </c>
      <c r="B33" s="120" t="s">
        <v>417</v>
      </c>
      <c r="C33" s="119" t="s">
        <v>418</v>
      </c>
      <c r="D33" s="121">
        <f t="shared" si="0"/>
        <v>0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413717</v>
      </c>
      <c r="L33" s="121">
        <f t="shared" si="3"/>
        <v>245286</v>
      </c>
      <c r="M33" s="121">
        <f t="shared" si="4"/>
        <v>97118</v>
      </c>
      <c r="N33" s="121">
        <v>37049</v>
      </c>
      <c r="O33" s="121">
        <v>60069</v>
      </c>
      <c r="P33" s="121">
        <v>0</v>
      </c>
      <c r="Q33" s="121">
        <v>0</v>
      </c>
      <c r="R33" s="121">
        <f t="shared" si="5"/>
        <v>39</v>
      </c>
      <c r="S33" s="121">
        <v>0</v>
      </c>
      <c r="T33" s="121">
        <v>39</v>
      </c>
      <c r="U33" s="121">
        <v>0</v>
      </c>
      <c r="V33" s="121">
        <v>7900</v>
      </c>
      <c r="W33" s="121">
        <f t="shared" si="6"/>
        <v>140229</v>
      </c>
      <c r="X33" s="121">
        <v>130231</v>
      </c>
      <c r="Y33" s="121">
        <v>1967</v>
      </c>
      <c r="Z33" s="121">
        <v>0</v>
      </c>
      <c r="AA33" s="121">
        <v>8031</v>
      </c>
      <c r="AB33" s="121">
        <v>195118</v>
      </c>
      <c r="AC33" s="121">
        <v>0</v>
      </c>
      <c r="AD33" s="121">
        <v>40102</v>
      </c>
      <c r="AE33" s="121">
        <f t="shared" si="8"/>
        <v>285388</v>
      </c>
      <c r="AF33" s="121">
        <f t="shared" si="9"/>
        <v>7152</v>
      </c>
      <c r="AG33" s="121">
        <f t="shared" si="10"/>
        <v>7152</v>
      </c>
      <c r="AH33" s="121">
        <v>0</v>
      </c>
      <c r="AI33" s="121">
        <v>0</v>
      </c>
      <c r="AJ33" s="121">
        <v>0</v>
      </c>
      <c r="AK33" s="121">
        <v>7152</v>
      </c>
      <c r="AL33" s="121">
        <v>0</v>
      </c>
      <c r="AM33" s="121">
        <v>0</v>
      </c>
      <c r="AN33" s="121">
        <f t="shared" si="12"/>
        <v>289053</v>
      </c>
      <c r="AO33" s="121">
        <f t="shared" si="13"/>
        <v>18848</v>
      </c>
      <c r="AP33" s="121">
        <v>18848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270205</v>
      </c>
      <c r="AZ33" s="121">
        <v>1425</v>
      </c>
      <c r="BA33" s="121">
        <v>191353</v>
      </c>
      <c r="BB33" s="121">
        <v>0</v>
      </c>
      <c r="BC33" s="121">
        <v>77427</v>
      </c>
      <c r="BD33" s="121">
        <v>0</v>
      </c>
      <c r="BE33" s="121">
        <v>0</v>
      </c>
      <c r="BF33" s="121">
        <v>61330</v>
      </c>
      <c r="BG33" s="121">
        <f t="shared" si="17"/>
        <v>357535</v>
      </c>
      <c r="BH33" s="121">
        <f t="shared" si="19"/>
        <v>7152</v>
      </c>
      <c r="BI33" s="121">
        <f t="shared" si="20"/>
        <v>7152</v>
      </c>
      <c r="BJ33" s="121">
        <f t="shared" si="21"/>
        <v>0</v>
      </c>
      <c r="BK33" s="121">
        <f t="shared" si="22"/>
        <v>0</v>
      </c>
      <c r="BL33" s="121">
        <f t="shared" si="23"/>
        <v>0</v>
      </c>
      <c r="BM33" s="121">
        <f t="shared" si="24"/>
        <v>7152</v>
      </c>
      <c r="BN33" s="121">
        <f t="shared" si="25"/>
        <v>0</v>
      </c>
      <c r="BO33" s="121">
        <f t="shared" si="26"/>
        <v>413717</v>
      </c>
      <c r="BP33" s="121">
        <f t="shared" si="27"/>
        <v>534339</v>
      </c>
      <c r="BQ33" s="121">
        <f t="shared" si="28"/>
        <v>115966</v>
      </c>
      <c r="BR33" s="121">
        <f t="shared" si="29"/>
        <v>55897</v>
      </c>
      <c r="BS33" s="121">
        <f t="shared" si="30"/>
        <v>60069</v>
      </c>
      <c r="BT33" s="121">
        <f t="shared" si="31"/>
        <v>0</v>
      </c>
      <c r="BU33" s="121">
        <f t="shared" si="32"/>
        <v>0</v>
      </c>
      <c r="BV33" s="121">
        <f t="shared" si="33"/>
        <v>39</v>
      </c>
      <c r="BW33" s="121">
        <f t="shared" si="34"/>
        <v>0</v>
      </c>
      <c r="BX33" s="121">
        <f t="shared" si="35"/>
        <v>39</v>
      </c>
      <c r="BY33" s="121">
        <f t="shared" si="36"/>
        <v>0</v>
      </c>
      <c r="BZ33" s="121">
        <f t="shared" si="37"/>
        <v>7900</v>
      </c>
      <c r="CA33" s="121">
        <f t="shared" si="38"/>
        <v>410434</v>
      </c>
      <c r="CB33" s="121">
        <f t="shared" si="39"/>
        <v>131656</v>
      </c>
      <c r="CC33" s="121">
        <f t="shared" si="40"/>
        <v>193320</v>
      </c>
      <c r="CD33" s="121">
        <f t="shared" si="41"/>
        <v>0</v>
      </c>
      <c r="CE33" s="121">
        <f t="shared" si="42"/>
        <v>85458</v>
      </c>
      <c r="CF33" s="121">
        <f t="shared" si="43"/>
        <v>195118</v>
      </c>
      <c r="CG33" s="121">
        <f t="shared" si="44"/>
        <v>0</v>
      </c>
      <c r="CH33" s="121">
        <f t="shared" si="45"/>
        <v>101432</v>
      </c>
      <c r="CI33" s="121">
        <f t="shared" si="46"/>
        <v>642923</v>
      </c>
    </row>
    <row r="34" spans="1:87" s="136" customFormat="1" ht="13.5" customHeight="1" x14ac:dyDescent="0.15">
      <c r="A34" s="119" t="s">
        <v>45</v>
      </c>
      <c r="B34" s="120" t="s">
        <v>419</v>
      </c>
      <c r="C34" s="119" t="s">
        <v>420</v>
      </c>
      <c r="D34" s="121">
        <f t="shared" si="0"/>
        <v>291277</v>
      </c>
      <c r="E34" s="121">
        <f t="shared" si="1"/>
        <v>291277</v>
      </c>
      <c r="F34" s="121">
        <v>0</v>
      </c>
      <c r="G34" s="121">
        <v>196965</v>
      </c>
      <c r="H34" s="121">
        <v>94312</v>
      </c>
      <c r="I34" s="121">
        <v>0</v>
      </c>
      <c r="J34" s="121">
        <v>0</v>
      </c>
      <c r="K34" s="121">
        <v>0</v>
      </c>
      <c r="L34" s="121">
        <f t="shared" si="3"/>
        <v>369447</v>
      </c>
      <c r="M34" s="121">
        <f t="shared" si="4"/>
        <v>15674</v>
      </c>
      <c r="N34" s="121">
        <v>15674</v>
      </c>
      <c r="O34" s="121">
        <v>0</v>
      </c>
      <c r="P34" s="121">
        <v>0</v>
      </c>
      <c r="Q34" s="121">
        <v>0</v>
      </c>
      <c r="R34" s="121">
        <f t="shared" si="5"/>
        <v>353773</v>
      </c>
      <c r="S34" s="121">
        <v>252212</v>
      </c>
      <c r="T34" s="121">
        <v>98311</v>
      </c>
      <c r="U34" s="121">
        <v>3250</v>
      </c>
      <c r="V34" s="121">
        <v>0</v>
      </c>
      <c r="W34" s="121">
        <f t="shared" si="6"/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 t="shared" si="8"/>
        <v>660724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16451</v>
      </c>
      <c r="AO34" s="121">
        <f t="shared" si="13"/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16451</v>
      </c>
      <c r="AZ34" s="121">
        <v>0</v>
      </c>
      <c r="BA34" s="121">
        <v>0</v>
      </c>
      <c r="BB34" s="121">
        <v>0</v>
      </c>
      <c r="BC34" s="121">
        <v>16451</v>
      </c>
      <c r="BD34" s="121">
        <v>0</v>
      </c>
      <c r="BE34" s="121">
        <v>0</v>
      </c>
      <c r="BF34" s="121">
        <v>0</v>
      </c>
      <c r="BG34" s="121">
        <f t="shared" si="17"/>
        <v>16451</v>
      </c>
      <c r="BH34" s="121">
        <f t="shared" si="19"/>
        <v>291277</v>
      </c>
      <c r="BI34" s="121">
        <f t="shared" si="20"/>
        <v>291277</v>
      </c>
      <c r="BJ34" s="121">
        <f t="shared" si="21"/>
        <v>0</v>
      </c>
      <c r="BK34" s="121">
        <f t="shared" si="22"/>
        <v>196965</v>
      </c>
      <c r="BL34" s="121">
        <f t="shared" si="23"/>
        <v>94312</v>
      </c>
      <c r="BM34" s="121">
        <f t="shared" si="24"/>
        <v>0</v>
      </c>
      <c r="BN34" s="121">
        <f t="shared" si="25"/>
        <v>0</v>
      </c>
      <c r="BO34" s="121">
        <f t="shared" si="26"/>
        <v>0</v>
      </c>
      <c r="BP34" s="121">
        <f t="shared" si="27"/>
        <v>385898</v>
      </c>
      <c r="BQ34" s="121">
        <f t="shared" si="28"/>
        <v>15674</v>
      </c>
      <c r="BR34" s="121">
        <f t="shared" si="29"/>
        <v>15674</v>
      </c>
      <c r="BS34" s="121">
        <f t="shared" si="30"/>
        <v>0</v>
      </c>
      <c r="BT34" s="121">
        <f t="shared" si="31"/>
        <v>0</v>
      </c>
      <c r="BU34" s="121">
        <f t="shared" si="32"/>
        <v>0</v>
      </c>
      <c r="BV34" s="121">
        <f t="shared" si="33"/>
        <v>353773</v>
      </c>
      <c r="BW34" s="121">
        <f t="shared" si="34"/>
        <v>252212</v>
      </c>
      <c r="BX34" s="121">
        <f t="shared" si="35"/>
        <v>98311</v>
      </c>
      <c r="BY34" s="121">
        <f t="shared" si="36"/>
        <v>3250</v>
      </c>
      <c r="BZ34" s="121">
        <f t="shared" si="37"/>
        <v>0</v>
      </c>
      <c r="CA34" s="121">
        <f t="shared" si="38"/>
        <v>16451</v>
      </c>
      <c r="CB34" s="121">
        <f t="shared" si="39"/>
        <v>0</v>
      </c>
      <c r="CC34" s="121">
        <f t="shared" si="40"/>
        <v>0</v>
      </c>
      <c r="CD34" s="121">
        <f t="shared" si="41"/>
        <v>0</v>
      </c>
      <c r="CE34" s="121">
        <f t="shared" si="42"/>
        <v>16451</v>
      </c>
      <c r="CF34" s="121">
        <f t="shared" si="43"/>
        <v>0</v>
      </c>
      <c r="CG34" s="121">
        <f t="shared" si="44"/>
        <v>0</v>
      </c>
      <c r="CH34" s="121">
        <f t="shared" si="45"/>
        <v>0</v>
      </c>
      <c r="CI34" s="121">
        <f t="shared" si="46"/>
        <v>677175</v>
      </c>
    </row>
    <row r="35" spans="1:87" s="136" customFormat="1" ht="13.5" customHeight="1" x14ac:dyDescent="0.15">
      <c r="A35" s="119" t="s">
        <v>45</v>
      </c>
      <c r="B35" s="120" t="s">
        <v>421</v>
      </c>
      <c r="C35" s="119" t="s">
        <v>422</v>
      </c>
      <c r="D35" s="121">
        <f t="shared" si="0"/>
        <v>0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 t="shared" si="3"/>
        <v>1423809</v>
      </c>
      <c r="M35" s="121">
        <f t="shared" si="4"/>
        <v>59643</v>
      </c>
      <c r="N35" s="121">
        <v>59643</v>
      </c>
      <c r="O35" s="121">
        <v>0</v>
      </c>
      <c r="P35" s="121">
        <v>0</v>
      </c>
      <c r="Q35" s="121">
        <v>0</v>
      </c>
      <c r="R35" s="121">
        <f t="shared" si="5"/>
        <v>397516</v>
      </c>
      <c r="S35" s="121">
        <v>13</v>
      </c>
      <c r="T35" s="121">
        <v>387996</v>
      </c>
      <c r="U35" s="121">
        <v>9507</v>
      </c>
      <c r="V35" s="121">
        <v>0</v>
      </c>
      <c r="W35" s="121">
        <f t="shared" si="6"/>
        <v>966650</v>
      </c>
      <c r="X35" s="121">
        <v>502763</v>
      </c>
      <c r="Y35" s="121">
        <v>426868</v>
      </c>
      <c r="Z35" s="121">
        <v>10315</v>
      </c>
      <c r="AA35" s="121">
        <v>26704</v>
      </c>
      <c r="AB35" s="121">
        <v>0</v>
      </c>
      <c r="AC35" s="121">
        <v>0</v>
      </c>
      <c r="AD35" s="121">
        <v>46958</v>
      </c>
      <c r="AE35" s="121">
        <f t="shared" si="8"/>
        <v>1470767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111938</v>
      </c>
      <c r="AO35" s="121">
        <f t="shared" si="13"/>
        <v>27299</v>
      </c>
      <c r="AP35" s="121">
        <v>27299</v>
      </c>
      <c r="AQ35" s="121">
        <v>0</v>
      </c>
      <c r="AR35" s="121">
        <v>0</v>
      </c>
      <c r="AS35" s="121">
        <v>0</v>
      </c>
      <c r="AT35" s="121">
        <f t="shared" si="14"/>
        <v>44082</v>
      </c>
      <c r="AU35" s="121">
        <v>0</v>
      </c>
      <c r="AV35" s="121">
        <v>44082</v>
      </c>
      <c r="AW35" s="121">
        <v>0</v>
      </c>
      <c r="AX35" s="121">
        <v>0</v>
      </c>
      <c r="AY35" s="121">
        <f t="shared" si="15"/>
        <v>40557</v>
      </c>
      <c r="AZ35" s="121">
        <v>0</v>
      </c>
      <c r="BA35" s="121">
        <v>38129</v>
      </c>
      <c r="BB35" s="121">
        <v>0</v>
      </c>
      <c r="BC35" s="121">
        <v>2428</v>
      </c>
      <c r="BD35" s="121">
        <v>0</v>
      </c>
      <c r="BE35" s="121">
        <v>0</v>
      </c>
      <c r="BF35" s="121">
        <v>0</v>
      </c>
      <c r="BG35" s="121">
        <f t="shared" si="17"/>
        <v>111938</v>
      </c>
      <c r="BH35" s="121">
        <f t="shared" si="19"/>
        <v>0</v>
      </c>
      <c r="BI35" s="121">
        <f t="shared" si="20"/>
        <v>0</v>
      </c>
      <c r="BJ35" s="121">
        <f t="shared" si="21"/>
        <v>0</v>
      </c>
      <c r="BK35" s="121">
        <f t="shared" si="22"/>
        <v>0</v>
      </c>
      <c r="BL35" s="121">
        <f t="shared" si="23"/>
        <v>0</v>
      </c>
      <c r="BM35" s="121">
        <f t="shared" si="24"/>
        <v>0</v>
      </c>
      <c r="BN35" s="121">
        <f t="shared" si="25"/>
        <v>0</v>
      </c>
      <c r="BO35" s="121">
        <f t="shared" si="26"/>
        <v>0</v>
      </c>
      <c r="BP35" s="121">
        <f t="shared" si="27"/>
        <v>1535747</v>
      </c>
      <c r="BQ35" s="121">
        <f t="shared" si="28"/>
        <v>86942</v>
      </c>
      <c r="BR35" s="121">
        <f t="shared" si="29"/>
        <v>86942</v>
      </c>
      <c r="BS35" s="121">
        <f t="shared" si="30"/>
        <v>0</v>
      </c>
      <c r="BT35" s="121">
        <f t="shared" si="31"/>
        <v>0</v>
      </c>
      <c r="BU35" s="121">
        <f t="shared" si="32"/>
        <v>0</v>
      </c>
      <c r="BV35" s="121">
        <f t="shared" si="33"/>
        <v>441598</v>
      </c>
      <c r="BW35" s="121">
        <f t="shared" si="34"/>
        <v>13</v>
      </c>
      <c r="BX35" s="121">
        <f t="shared" si="35"/>
        <v>432078</v>
      </c>
      <c r="BY35" s="121">
        <f t="shared" si="36"/>
        <v>9507</v>
      </c>
      <c r="BZ35" s="121">
        <f t="shared" si="37"/>
        <v>0</v>
      </c>
      <c r="CA35" s="121">
        <f t="shared" si="38"/>
        <v>1007207</v>
      </c>
      <c r="CB35" s="121">
        <f t="shared" si="39"/>
        <v>502763</v>
      </c>
      <c r="CC35" s="121">
        <f t="shared" si="40"/>
        <v>464997</v>
      </c>
      <c r="CD35" s="121">
        <f t="shared" si="41"/>
        <v>10315</v>
      </c>
      <c r="CE35" s="121">
        <f t="shared" si="42"/>
        <v>29132</v>
      </c>
      <c r="CF35" s="121">
        <f t="shared" si="43"/>
        <v>0</v>
      </c>
      <c r="CG35" s="121">
        <f t="shared" si="44"/>
        <v>0</v>
      </c>
      <c r="CH35" s="121">
        <f t="shared" si="45"/>
        <v>46958</v>
      </c>
      <c r="CI35" s="121">
        <f t="shared" si="46"/>
        <v>1582705</v>
      </c>
    </row>
    <row r="36" spans="1:87" s="136" customFormat="1" ht="13.5" customHeight="1" x14ac:dyDescent="0.15">
      <c r="A36" s="119" t="s">
        <v>45</v>
      </c>
      <c r="B36" s="120" t="s">
        <v>423</v>
      </c>
      <c r="C36" s="119" t="s">
        <v>424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493080</v>
      </c>
      <c r="M36" s="121">
        <f t="shared" si="4"/>
        <v>24965</v>
      </c>
      <c r="N36" s="121">
        <v>24965</v>
      </c>
      <c r="O36" s="121">
        <v>0</v>
      </c>
      <c r="P36" s="121">
        <v>0</v>
      </c>
      <c r="Q36" s="121">
        <v>0</v>
      </c>
      <c r="R36" s="121">
        <f t="shared" si="5"/>
        <v>95818</v>
      </c>
      <c r="S36" s="121">
        <v>0</v>
      </c>
      <c r="T36" s="121">
        <v>95818</v>
      </c>
      <c r="U36" s="121">
        <v>0</v>
      </c>
      <c r="V36" s="121">
        <v>0</v>
      </c>
      <c r="W36" s="121">
        <f t="shared" si="6"/>
        <v>372297</v>
      </c>
      <c r="X36" s="121">
        <v>336619</v>
      </c>
      <c r="Y36" s="121">
        <v>11697</v>
      </c>
      <c r="Z36" s="121">
        <v>9979</v>
      </c>
      <c r="AA36" s="121">
        <v>14002</v>
      </c>
      <c r="AB36" s="121">
        <v>225435</v>
      </c>
      <c r="AC36" s="121">
        <v>0</v>
      </c>
      <c r="AD36" s="121">
        <v>50860</v>
      </c>
      <c r="AE36" s="121">
        <f t="shared" si="8"/>
        <v>543940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40919</v>
      </c>
      <c r="AO36" s="121">
        <f t="shared" si="13"/>
        <v>6241</v>
      </c>
      <c r="AP36" s="121">
        <v>6241</v>
      </c>
      <c r="AQ36" s="121">
        <v>0</v>
      </c>
      <c r="AR36" s="121">
        <v>0</v>
      </c>
      <c r="AS36" s="121">
        <v>0</v>
      </c>
      <c r="AT36" s="121">
        <f t="shared" si="14"/>
        <v>8040</v>
      </c>
      <c r="AU36" s="121">
        <v>0</v>
      </c>
      <c r="AV36" s="121">
        <v>8040</v>
      </c>
      <c r="AW36" s="121">
        <v>0</v>
      </c>
      <c r="AX36" s="121">
        <v>0</v>
      </c>
      <c r="AY36" s="121">
        <f t="shared" si="15"/>
        <v>26638</v>
      </c>
      <c r="AZ36" s="121">
        <v>0</v>
      </c>
      <c r="BA36" s="121">
        <v>20109</v>
      </c>
      <c r="BB36" s="121">
        <v>6270</v>
      </c>
      <c r="BC36" s="121">
        <v>259</v>
      </c>
      <c r="BD36" s="121">
        <v>0</v>
      </c>
      <c r="BE36" s="121">
        <v>0</v>
      </c>
      <c r="BF36" s="121">
        <v>0</v>
      </c>
      <c r="BG36" s="121">
        <f t="shared" si="17"/>
        <v>40919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533999</v>
      </c>
      <c r="BQ36" s="121">
        <f t="shared" si="28"/>
        <v>31206</v>
      </c>
      <c r="BR36" s="121">
        <f t="shared" si="29"/>
        <v>31206</v>
      </c>
      <c r="BS36" s="121">
        <f t="shared" si="30"/>
        <v>0</v>
      </c>
      <c r="BT36" s="121">
        <f t="shared" si="31"/>
        <v>0</v>
      </c>
      <c r="BU36" s="121">
        <f t="shared" si="32"/>
        <v>0</v>
      </c>
      <c r="BV36" s="121">
        <f t="shared" si="33"/>
        <v>103858</v>
      </c>
      <c r="BW36" s="121">
        <f t="shared" si="34"/>
        <v>0</v>
      </c>
      <c r="BX36" s="121">
        <f t="shared" si="35"/>
        <v>103858</v>
      </c>
      <c r="BY36" s="121">
        <f t="shared" si="36"/>
        <v>0</v>
      </c>
      <c r="BZ36" s="121">
        <f t="shared" si="37"/>
        <v>0</v>
      </c>
      <c r="CA36" s="121">
        <f t="shared" si="38"/>
        <v>398935</v>
      </c>
      <c r="CB36" s="121">
        <f t="shared" si="39"/>
        <v>336619</v>
      </c>
      <c r="CC36" s="121">
        <f t="shared" si="40"/>
        <v>31806</v>
      </c>
      <c r="CD36" s="121">
        <f t="shared" si="41"/>
        <v>16249</v>
      </c>
      <c r="CE36" s="121">
        <f t="shared" si="42"/>
        <v>14261</v>
      </c>
      <c r="CF36" s="121">
        <f t="shared" si="43"/>
        <v>225435</v>
      </c>
      <c r="CG36" s="121">
        <f t="shared" si="44"/>
        <v>0</v>
      </c>
      <c r="CH36" s="121">
        <f t="shared" si="45"/>
        <v>50860</v>
      </c>
      <c r="CI36" s="121">
        <f t="shared" si="46"/>
        <v>584859</v>
      </c>
    </row>
    <row r="37" spans="1:87" s="136" customFormat="1" ht="13.5" customHeight="1" x14ac:dyDescent="0.15">
      <c r="A37" s="119" t="s">
        <v>45</v>
      </c>
      <c r="B37" s="120" t="s">
        <v>425</v>
      </c>
      <c r="C37" s="119" t="s">
        <v>426</v>
      </c>
      <c r="D37" s="121">
        <f t="shared" si="0"/>
        <v>23100</v>
      </c>
      <c r="E37" s="121">
        <f t="shared" si="1"/>
        <v>23100</v>
      </c>
      <c r="F37" s="121">
        <v>0</v>
      </c>
      <c r="G37" s="121">
        <v>0</v>
      </c>
      <c r="H37" s="121">
        <v>23100</v>
      </c>
      <c r="I37" s="121">
        <v>0</v>
      </c>
      <c r="J37" s="121">
        <v>0</v>
      </c>
      <c r="K37" s="121">
        <v>0</v>
      </c>
      <c r="L37" s="121">
        <f t="shared" si="3"/>
        <v>607818</v>
      </c>
      <c r="M37" s="121">
        <f t="shared" si="4"/>
        <v>60203</v>
      </c>
      <c r="N37" s="121">
        <v>57264</v>
      </c>
      <c r="O37" s="121">
        <v>0</v>
      </c>
      <c r="P37" s="121">
        <v>0</v>
      </c>
      <c r="Q37" s="121">
        <v>2939</v>
      </c>
      <c r="R37" s="121">
        <f t="shared" si="5"/>
        <v>9483</v>
      </c>
      <c r="S37" s="121">
        <v>0</v>
      </c>
      <c r="T37" s="121">
        <v>0</v>
      </c>
      <c r="U37" s="121">
        <v>9483</v>
      </c>
      <c r="V37" s="121">
        <v>0</v>
      </c>
      <c r="W37" s="121">
        <f t="shared" si="6"/>
        <v>538132</v>
      </c>
      <c r="X37" s="121">
        <v>324325</v>
      </c>
      <c r="Y37" s="121">
        <v>187586</v>
      </c>
      <c r="Z37" s="121">
        <v>13312</v>
      </c>
      <c r="AA37" s="121">
        <v>12909</v>
      </c>
      <c r="AB37" s="121">
        <v>74660</v>
      </c>
      <c r="AC37" s="121">
        <v>0</v>
      </c>
      <c r="AD37" s="121">
        <v>62662</v>
      </c>
      <c r="AE37" s="121">
        <f t="shared" si="8"/>
        <v>693580</v>
      </c>
      <c r="AF37" s="121">
        <f t="shared" si="9"/>
        <v>0</v>
      </c>
      <c r="AG37" s="121">
        <f t="shared" si="10"/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 t="shared" si="12"/>
        <v>0</v>
      </c>
      <c r="AO37" s="121">
        <f t="shared" si="13"/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 t="shared" si="14"/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 t="shared" si="15"/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71075</v>
      </c>
      <c r="BE37" s="121">
        <v>0</v>
      </c>
      <c r="BF37" s="121">
        <v>12077</v>
      </c>
      <c r="BG37" s="121">
        <f t="shared" si="17"/>
        <v>12077</v>
      </c>
      <c r="BH37" s="121">
        <f t="shared" si="19"/>
        <v>23100</v>
      </c>
      <c r="BI37" s="121">
        <f t="shared" si="20"/>
        <v>23100</v>
      </c>
      <c r="BJ37" s="121">
        <f t="shared" si="21"/>
        <v>0</v>
      </c>
      <c r="BK37" s="121">
        <f t="shared" si="22"/>
        <v>0</v>
      </c>
      <c r="BL37" s="121">
        <f t="shared" si="23"/>
        <v>23100</v>
      </c>
      <c r="BM37" s="121">
        <f t="shared" si="24"/>
        <v>0</v>
      </c>
      <c r="BN37" s="121">
        <f t="shared" si="25"/>
        <v>0</v>
      </c>
      <c r="BO37" s="121">
        <f t="shared" si="26"/>
        <v>0</v>
      </c>
      <c r="BP37" s="121">
        <f t="shared" si="27"/>
        <v>607818</v>
      </c>
      <c r="BQ37" s="121">
        <f t="shared" si="28"/>
        <v>60203</v>
      </c>
      <c r="BR37" s="121">
        <f t="shared" si="29"/>
        <v>57264</v>
      </c>
      <c r="BS37" s="121">
        <f t="shared" si="30"/>
        <v>0</v>
      </c>
      <c r="BT37" s="121">
        <f t="shared" si="31"/>
        <v>0</v>
      </c>
      <c r="BU37" s="121">
        <f t="shared" si="32"/>
        <v>2939</v>
      </c>
      <c r="BV37" s="121">
        <f t="shared" si="33"/>
        <v>9483</v>
      </c>
      <c r="BW37" s="121">
        <f t="shared" si="34"/>
        <v>0</v>
      </c>
      <c r="BX37" s="121">
        <f t="shared" si="35"/>
        <v>0</v>
      </c>
      <c r="BY37" s="121">
        <f t="shared" si="36"/>
        <v>9483</v>
      </c>
      <c r="BZ37" s="121">
        <f t="shared" si="37"/>
        <v>0</v>
      </c>
      <c r="CA37" s="121">
        <f t="shared" si="38"/>
        <v>538132</v>
      </c>
      <c r="CB37" s="121">
        <f t="shared" si="39"/>
        <v>324325</v>
      </c>
      <c r="CC37" s="121">
        <f t="shared" si="40"/>
        <v>187586</v>
      </c>
      <c r="CD37" s="121">
        <f t="shared" si="41"/>
        <v>13312</v>
      </c>
      <c r="CE37" s="121">
        <f t="shared" si="42"/>
        <v>12909</v>
      </c>
      <c r="CF37" s="121">
        <f t="shared" si="43"/>
        <v>145735</v>
      </c>
      <c r="CG37" s="121">
        <f t="shared" si="44"/>
        <v>0</v>
      </c>
      <c r="CH37" s="121">
        <f t="shared" si="45"/>
        <v>74739</v>
      </c>
      <c r="CI37" s="121">
        <f t="shared" si="46"/>
        <v>705657</v>
      </c>
    </row>
    <row r="38" spans="1:87" s="136" customFormat="1" ht="13.5" customHeight="1" x14ac:dyDescent="0.15">
      <c r="A38" s="119" t="s">
        <v>45</v>
      </c>
      <c r="B38" s="120" t="s">
        <v>429</v>
      </c>
      <c r="C38" s="119" t="s">
        <v>430</v>
      </c>
      <c r="D38" s="121">
        <f t="shared" si="0"/>
        <v>0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 t="shared" si="3"/>
        <v>193562</v>
      </c>
      <c r="M38" s="121">
        <f t="shared" si="4"/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 t="shared" si="5"/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 t="shared" si="6"/>
        <v>193562</v>
      </c>
      <c r="X38" s="121">
        <v>193562</v>
      </c>
      <c r="Y38" s="121">
        <v>0</v>
      </c>
      <c r="Z38" s="121">
        <v>0</v>
      </c>
      <c r="AA38" s="121">
        <v>0</v>
      </c>
      <c r="AB38" s="121">
        <v>228078</v>
      </c>
      <c r="AC38" s="121">
        <v>0</v>
      </c>
      <c r="AD38" s="121">
        <v>0</v>
      </c>
      <c r="AE38" s="121">
        <f t="shared" si="8"/>
        <v>193562</v>
      </c>
      <c r="AF38" s="121">
        <f t="shared" si="9"/>
        <v>0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0</v>
      </c>
      <c r="AO38" s="121">
        <f t="shared" si="13"/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 t="shared" si="14"/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 t="shared" si="15"/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26725</v>
      </c>
      <c r="BE38" s="121">
        <v>0</v>
      </c>
      <c r="BF38" s="121">
        <v>0</v>
      </c>
      <c r="BG38" s="121">
        <f t="shared" si="17"/>
        <v>0</v>
      </c>
      <c r="BH38" s="121">
        <f t="shared" si="19"/>
        <v>0</v>
      </c>
      <c r="BI38" s="121">
        <f t="shared" si="20"/>
        <v>0</v>
      </c>
      <c r="BJ38" s="121">
        <f t="shared" si="21"/>
        <v>0</v>
      </c>
      <c r="BK38" s="121">
        <f t="shared" si="22"/>
        <v>0</v>
      </c>
      <c r="BL38" s="121">
        <f t="shared" si="23"/>
        <v>0</v>
      </c>
      <c r="BM38" s="121">
        <f t="shared" si="24"/>
        <v>0</v>
      </c>
      <c r="BN38" s="121">
        <f t="shared" si="25"/>
        <v>0</v>
      </c>
      <c r="BO38" s="121">
        <f t="shared" si="26"/>
        <v>0</v>
      </c>
      <c r="BP38" s="121">
        <f t="shared" si="27"/>
        <v>193562</v>
      </c>
      <c r="BQ38" s="121">
        <f t="shared" si="28"/>
        <v>0</v>
      </c>
      <c r="BR38" s="121">
        <f t="shared" si="29"/>
        <v>0</v>
      </c>
      <c r="BS38" s="121">
        <f t="shared" si="30"/>
        <v>0</v>
      </c>
      <c r="BT38" s="121">
        <f t="shared" si="31"/>
        <v>0</v>
      </c>
      <c r="BU38" s="121">
        <f t="shared" si="32"/>
        <v>0</v>
      </c>
      <c r="BV38" s="121">
        <f t="shared" si="33"/>
        <v>0</v>
      </c>
      <c r="BW38" s="121">
        <f t="shared" si="34"/>
        <v>0</v>
      </c>
      <c r="BX38" s="121">
        <f t="shared" si="35"/>
        <v>0</v>
      </c>
      <c r="BY38" s="121">
        <f t="shared" si="36"/>
        <v>0</v>
      </c>
      <c r="BZ38" s="121">
        <f t="shared" si="37"/>
        <v>0</v>
      </c>
      <c r="CA38" s="121">
        <f t="shared" si="38"/>
        <v>193562</v>
      </c>
      <c r="CB38" s="121">
        <f t="shared" si="39"/>
        <v>193562</v>
      </c>
      <c r="CC38" s="121">
        <f t="shared" si="40"/>
        <v>0</v>
      </c>
      <c r="CD38" s="121">
        <f t="shared" si="41"/>
        <v>0</v>
      </c>
      <c r="CE38" s="121">
        <f t="shared" si="42"/>
        <v>0</v>
      </c>
      <c r="CF38" s="121">
        <f t="shared" si="43"/>
        <v>254803</v>
      </c>
      <c r="CG38" s="121">
        <f t="shared" si="44"/>
        <v>0</v>
      </c>
      <c r="CH38" s="121">
        <f t="shared" si="45"/>
        <v>0</v>
      </c>
      <c r="CI38" s="121">
        <f t="shared" si="46"/>
        <v>193562</v>
      </c>
    </row>
    <row r="39" spans="1:87" s="136" customFormat="1" ht="13.5" customHeight="1" x14ac:dyDescent="0.15">
      <c r="A39" s="119" t="s">
        <v>45</v>
      </c>
      <c r="B39" s="120" t="s">
        <v>433</v>
      </c>
      <c r="C39" s="119" t="s">
        <v>434</v>
      </c>
      <c r="D39" s="121">
        <f t="shared" ref="D39:D70" si="47">+SUM(E39,J39)</f>
        <v>0</v>
      </c>
      <c r="E39" s="121">
        <f t="shared" ref="E39:E70" si="48"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 t="shared" ref="L39:L70" si="49">+SUM(M39,R39,V39,W39,AC39)</f>
        <v>770053</v>
      </c>
      <c r="M39" s="121">
        <f t="shared" ref="M39:M70" si="50">+SUM(N39:Q39)</f>
        <v>43395</v>
      </c>
      <c r="N39" s="121">
        <v>43395</v>
      </c>
      <c r="O39" s="121">
        <v>0</v>
      </c>
      <c r="P39" s="121">
        <v>0</v>
      </c>
      <c r="Q39" s="121">
        <v>0</v>
      </c>
      <c r="R39" s="121">
        <f t="shared" ref="R39:R70" si="51">+SUM(S39:U39)</f>
        <v>12209</v>
      </c>
      <c r="S39" s="121">
        <v>11807</v>
      </c>
      <c r="T39" s="121">
        <v>402</v>
      </c>
      <c r="U39" s="121">
        <v>0</v>
      </c>
      <c r="V39" s="121">
        <v>0</v>
      </c>
      <c r="W39" s="121">
        <f t="shared" ref="W39:W70" si="52">+SUM(X39:AA39)</f>
        <v>714449</v>
      </c>
      <c r="X39" s="121">
        <v>429901</v>
      </c>
      <c r="Y39" s="121">
        <v>284548</v>
      </c>
      <c r="Z39" s="121">
        <v>0</v>
      </c>
      <c r="AA39" s="121">
        <v>0</v>
      </c>
      <c r="AB39" s="121">
        <v>81691</v>
      </c>
      <c r="AC39" s="121">
        <v>0</v>
      </c>
      <c r="AD39" s="121">
        <v>11943</v>
      </c>
      <c r="AE39" s="121">
        <f t="shared" ref="AE39:AE70" si="53">+SUM(D39,L39,AD39)</f>
        <v>781996</v>
      </c>
      <c r="AF39" s="121">
        <f t="shared" ref="AF39:AF70" si="54">+SUM(AG39,AL39)</f>
        <v>0</v>
      </c>
      <c r="AG39" s="121">
        <f t="shared" ref="AG39:AG70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 t="shared" ref="AN39:AN70" si="56">+SUM(AO39,AT39,AX39,AY39,BE39)</f>
        <v>22830</v>
      </c>
      <c r="AO39" s="121">
        <f t="shared" ref="AO39:AO70" si="57">+SUM(AP39:AS39)</f>
        <v>21697</v>
      </c>
      <c r="AP39" s="121">
        <v>21697</v>
      </c>
      <c r="AQ39" s="121">
        <v>0</v>
      </c>
      <c r="AR39" s="121">
        <v>0</v>
      </c>
      <c r="AS39" s="121">
        <v>0</v>
      </c>
      <c r="AT39" s="121">
        <f t="shared" ref="AT39:AT70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70" si="59">+SUM(AZ39:BC39)</f>
        <v>1133</v>
      </c>
      <c r="AZ39" s="121">
        <v>0</v>
      </c>
      <c r="BA39" s="121">
        <v>1133</v>
      </c>
      <c r="BB39" s="121">
        <v>0</v>
      </c>
      <c r="BC39" s="121">
        <v>0</v>
      </c>
      <c r="BD39" s="121">
        <v>38251</v>
      </c>
      <c r="BE39" s="121">
        <v>0</v>
      </c>
      <c r="BF39" s="121">
        <v>39698</v>
      </c>
      <c r="BG39" s="121">
        <f t="shared" ref="BG39:BG70" si="60">+SUM(BF39,AN39,AF39)</f>
        <v>62528</v>
      </c>
      <c r="BH39" s="121">
        <f t="shared" si="19"/>
        <v>0</v>
      </c>
      <c r="BI39" s="121">
        <f t="shared" si="20"/>
        <v>0</v>
      </c>
      <c r="BJ39" s="121">
        <f t="shared" si="21"/>
        <v>0</v>
      </c>
      <c r="BK39" s="121">
        <f t="shared" si="22"/>
        <v>0</v>
      </c>
      <c r="BL39" s="121">
        <f t="shared" si="23"/>
        <v>0</v>
      </c>
      <c r="BM39" s="121">
        <f t="shared" si="24"/>
        <v>0</v>
      </c>
      <c r="BN39" s="121">
        <f t="shared" si="25"/>
        <v>0</v>
      </c>
      <c r="BO39" s="121">
        <f t="shared" si="26"/>
        <v>0</v>
      </c>
      <c r="BP39" s="121">
        <f t="shared" si="27"/>
        <v>792883</v>
      </c>
      <c r="BQ39" s="121">
        <f t="shared" si="28"/>
        <v>65092</v>
      </c>
      <c r="BR39" s="121">
        <f t="shared" si="29"/>
        <v>65092</v>
      </c>
      <c r="BS39" s="121">
        <f t="shared" si="30"/>
        <v>0</v>
      </c>
      <c r="BT39" s="121">
        <f t="shared" si="31"/>
        <v>0</v>
      </c>
      <c r="BU39" s="121">
        <f t="shared" si="32"/>
        <v>0</v>
      </c>
      <c r="BV39" s="121">
        <f t="shared" si="33"/>
        <v>12209</v>
      </c>
      <c r="BW39" s="121">
        <f t="shared" si="34"/>
        <v>11807</v>
      </c>
      <c r="BX39" s="121">
        <f t="shared" si="35"/>
        <v>402</v>
      </c>
      <c r="BY39" s="121">
        <f t="shared" si="36"/>
        <v>0</v>
      </c>
      <c r="BZ39" s="121">
        <f t="shared" si="37"/>
        <v>0</v>
      </c>
      <c r="CA39" s="121">
        <f t="shared" si="38"/>
        <v>715582</v>
      </c>
      <c r="CB39" s="121">
        <f t="shared" si="39"/>
        <v>429901</v>
      </c>
      <c r="CC39" s="121">
        <f t="shared" si="40"/>
        <v>285681</v>
      </c>
      <c r="CD39" s="121">
        <f t="shared" si="41"/>
        <v>0</v>
      </c>
      <c r="CE39" s="121">
        <f t="shared" si="42"/>
        <v>0</v>
      </c>
      <c r="CF39" s="121">
        <f t="shared" si="43"/>
        <v>119942</v>
      </c>
      <c r="CG39" s="121">
        <f t="shared" si="44"/>
        <v>0</v>
      </c>
      <c r="CH39" s="121">
        <f t="shared" si="45"/>
        <v>51641</v>
      </c>
      <c r="CI39" s="121">
        <f t="shared" si="46"/>
        <v>844524</v>
      </c>
    </row>
    <row r="40" spans="1:87" s="136" customFormat="1" ht="13.5" customHeight="1" x14ac:dyDescent="0.15">
      <c r="A40" s="119" t="s">
        <v>45</v>
      </c>
      <c r="B40" s="120" t="s">
        <v>436</v>
      </c>
      <c r="C40" s="119" t="s">
        <v>437</v>
      </c>
      <c r="D40" s="121">
        <f t="shared" si="47"/>
        <v>0</v>
      </c>
      <c r="E40" s="121">
        <f t="shared" si="48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49"/>
        <v>251368</v>
      </c>
      <c r="M40" s="121">
        <f t="shared" si="50"/>
        <v>25076</v>
      </c>
      <c r="N40" s="121">
        <v>25076</v>
      </c>
      <c r="O40" s="121">
        <v>0</v>
      </c>
      <c r="P40" s="121">
        <v>0</v>
      </c>
      <c r="Q40" s="121">
        <v>0</v>
      </c>
      <c r="R40" s="121">
        <f t="shared" si="51"/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 t="shared" si="52"/>
        <v>226292</v>
      </c>
      <c r="X40" s="121">
        <v>201285</v>
      </c>
      <c r="Y40" s="121">
        <v>23273</v>
      </c>
      <c r="Z40" s="121">
        <v>0</v>
      </c>
      <c r="AA40" s="121">
        <v>1734</v>
      </c>
      <c r="AB40" s="121">
        <v>219407</v>
      </c>
      <c r="AC40" s="121">
        <v>0</v>
      </c>
      <c r="AD40" s="121">
        <v>0</v>
      </c>
      <c r="AE40" s="121">
        <f t="shared" si="53"/>
        <v>251368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2786</v>
      </c>
      <c r="AO40" s="121">
        <f t="shared" si="57"/>
        <v>2786</v>
      </c>
      <c r="AP40" s="121">
        <v>2786</v>
      </c>
      <c r="AQ40" s="121">
        <v>0</v>
      </c>
      <c r="AR40" s="121">
        <v>0</v>
      </c>
      <c r="AS40" s="121">
        <v>0</v>
      </c>
      <c r="AT40" s="121">
        <f t="shared" si="58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59"/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54995</v>
      </c>
      <c r="BE40" s="121">
        <v>0</v>
      </c>
      <c r="BF40" s="121">
        <v>0</v>
      </c>
      <c r="BG40" s="121">
        <f t="shared" si="60"/>
        <v>2786</v>
      </c>
      <c r="BH40" s="121">
        <f t="shared" ref="BH40:BH71" si="61">SUM(D40,AF40)</f>
        <v>0</v>
      </c>
      <c r="BI40" s="121">
        <f t="shared" ref="BI40:BI71" si="62">SUM(E40,AG40)</f>
        <v>0</v>
      </c>
      <c r="BJ40" s="121">
        <f t="shared" ref="BJ40:BJ71" si="63">SUM(F40,AH40)</f>
        <v>0</v>
      </c>
      <c r="BK40" s="121">
        <f t="shared" ref="BK40:BK71" si="64">SUM(G40,AI40)</f>
        <v>0</v>
      </c>
      <c r="BL40" s="121">
        <f t="shared" ref="BL40:BL71" si="65">SUM(H40,AJ40)</f>
        <v>0</v>
      </c>
      <c r="BM40" s="121">
        <f t="shared" ref="BM40:BM71" si="66">SUM(I40,AK40)</f>
        <v>0</v>
      </c>
      <c r="BN40" s="121">
        <f t="shared" ref="BN40:BN71" si="67">SUM(J40,AL40)</f>
        <v>0</v>
      </c>
      <c r="BO40" s="121">
        <f t="shared" ref="BO40:BO71" si="68">SUM(K40,AM40)</f>
        <v>0</v>
      </c>
      <c r="BP40" s="121">
        <f t="shared" ref="BP40:BP71" si="69">SUM(L40,AN40)</f>
        <v>254154</v>
      </c>
      <c r="BQ40" s="121">
        <f t="shared" ref="BQ40:BQ71" si="70">SUM(M40,AO40)</f>
        <v>27862</v>
      </c>
      <c r="BR40" s="121">
        <f t="shared" ref="BR40:BR71" si="71">SUM(N40,AP40)</f>
        <v>27862</v>
      </c>
      <c r="BS40" s="121">
        <f t="shared" ref="BS40:BS71" si="72">SUM(O40,AQ40)</f>
        <v>0</v>
      </c>
      <c r="BT40" s="121">
        <f t="shared" ref="BT40:BT71" si="73">SUM(P40,AR40)</f>
        <v>0</v>
      </c>
      <c r="BU40" s="121">
        <f t="shared" ref="BU40:BU71" si="74">SUM(Q40,AS40)</f>
        <v>0</v>
      </c>
      <c r="BV40" s="121">
        <f t="shared" ref="BV40:BV71" si="75">SUM(R40,AT40)</f>
        <v>0</v>
      </c>
      <c r="BW40" s="121">
        <f t="shared" ref="BW40:BW71" si="76">SUM(S40,AU40)</f>
        <v>0</v>
      </c>
      <c r="BX40" s="121">
        <f t="shared" ref="BX40:BX71" si="77">SUM(T40,AV40)</f>
        <v>0</v>
      </c>
      <c r="BY40" s="121">
        <f t="shared" ref="BY40:BY71" si="78">SUM(U40,AW40)</f>
        <v>0</v>
      </c>
      <c r="BZ40" s="121">
        <f t="shared" ref="BZ40:BZ71" si="79">SUM(V40,AX40)</f>
        <v>0</v>
      </c>
      <c r="CA40" s="121">
        <f t="shared" ref="CA40:CA71" si="80">SUM(W40,AY40)</f>
        <v>226292</v>
      </c>
      <c r="CB40" s="121">
        <f t="shared" ref="CB40:CB71" si="81">SUM(X40,AZ40)</f>
        <v>201285</v>
      </c>
      <c r="CC40" s="121">
        <f t="shared" ref="CC40:CC71" si="82">SUM(Y40,BA40)</f>
        <v>23273</v>
      </c>
      <c r="CD40" s="121">
        <f t="shared" ref="CD40:CD71" si="83">SUM(Z40,BB40)</f>
        <v>0</v>
      </c>
      <c r="CE40" s="121">
        <f t="shared" ref="CE40:CE71" si="84">SUM(AA40,BC40)</f>
        <v>1734</v>
      </c>
      <c r="CF40" s="121">
        <f t="shared" ref="CF40:CF71" si="85">SUM(AB40,BD40)</f>
        <v>274402</v>
      </c>
      <c r="CG40" s="121">
        <f t="shared" ref="CG40:CG71" si="86">SUM(AC40,BE40)</f>
        <v>0</v>
      </c>
      <c r="CH40" s="121">
        <f t="shared" ref="CH40:CH71" si="87">SUM(AD40,BF40)</f>
        <v>0</v>
      </c>
      <c r="CI40" s="121">
        <f t="shared" ref="CI40:CI71" si="88">SUM(AE40,BG40)</f>
        <v>254154</v>
      </c>
    </row>
    <row r="41" spans="1:87" s="136" customFormat="1" ht="13.5" customHeight="1" x14ac:dyDescent="0.15">
      <c r="A41" s="119" t="s">
        <v>45</v>
      </c>
      <c r="B41" s="120" t="s">
        <v>439</v>
      </c>
      <c r="C41" s="119" t="s">
        <v>440</v>
      </c>
      <c r="D41" s="121">
        <f t="shared" si="47"/>
        <v>141</v>
      </c>
      <c r="E41" s="121">
        <f t="shared" si="48"/>
        <v>141</v>
      </c>
      <c r="F41" s="121">
        <v>0</v>
      </c>
      <c r="G41" s="121">
        <v>0</v>
      </c>
      <c r="H41" s="121">
        <v>141</v>
      </c>
      <c r="I41" s="121">
        <v>0</v>
      </c>
      <c r="J41" s="121">
        <v>0</v>
      </c>
      <c r="K41" s="121">
        <v>0</v>
      </c>
      <c r="L41" s="121">
        <f t="shared" si="49"/>
        <v>218274</v>
      </c>
      <c r="M41" s="121">
        <f t="shared" si="50"/>
        <v>12859</v>
      </c>
      <c r="N41" s="121">
        <v>12859</v>
      </c>
      <c r="O41" s="121">
        <v>0</v>
      </c>
      <c r="P41" s="121">
        <v>0</v>
      </c>
      <c r="Q41" s="121">
        <v>0</v>
      </c>
      <c r="R41" s="121">
        <f t="shared" si="51"/>
        <v>531</v>
      </c>
      <c r="S41" s="121">
        <v>0</v>
      </c>
      <c r="T41" s="121">
        <v>31</v>
      </c>
      <c r="U41" s="121">
        <v>500</v>
      </c>
      <c r="V41" s="121">
        <v>0</v>
      </c>
      <c r="W41" s="121">
        <f t="shared" si="52"/>
        <v>204884</v>
      </c>
      <c r="X41" s="121">
        <v>202725</v>
      </c>
      <c r="Y41" s="121">
        <v>0</v>
      </c>
      <c r="Z41" s="121">
        <v>2159</v>
      </c>
      <c r="AA41" s="121">
        <v>0</v>
      </c>
      <c r="AB41" s="121">
        <v>287876</v>
      </c>
      <c r="AC41" s="121">
        <v>0</v>
      </c>
      <c r="AD41" s="121">
        <v>4017</v>
      </c>
      <c r="AE41" s="121">
        <f t="shared" si="53"/>
        <v>222432</v>
      </c>
      <c r="AF41" s="121">
        <f t="shared" si="54"/>
        <v>94</v>
      </c>
      <c r="AG41" s="121">
        <f t="shared" si="55"/>
        <v>94</v>
      </c>
      <c r="AH41" s="121">
        <v>0</v>
      </c>
      <c r="AI41" s="121">
        <v>0</v>
      </c>
      <c r="AJ41" s="121">
        <v>0</v>
      </c>
      <c r="AK41" s="121">
        <v>94</v>
      </c>
      <c r="AL41" s="121">
        <v>0</v>
      </c>
      <c r="AM41" s="121">
        <v>0</v>
      </c>
      <c r="AN41" s="121">
        <f t="shared" si="56"/>
        <v>72692</v>
      </c>
      <c r="AO41" s="121">
        <f t="shared" si="57"/>
        <v>8022</v>
      </c>
      <c r="AP41" s="121">
        <v>8022</v>
      </c>
      <c r="AQ41" s="121">
        <v>0</v>
      </c>
      <c r="AR41" s="121">
        <v>0</v>
      </c>
      <c r="AS41" s="121">
        <v>0</v>
      </c>
      <c r="AT41" s="121">
        <f t="shared" si="58"/>
        <v>500</v>
      </c>
      <c r="AU41" s="121">
        <v>0</v>
      </c>
      <c r="AV41" s="121">
        <v>500</v>
      </c>
      <c r="AW41" s="121">
        <v>0</v>
      </c>
      <c r="AX41" s="121">
        <v>0</v>
      </c>
      <c r="AY41" s="121">
        <f t="shared" si="59"/>
        <v>64170</v>
      </c>
      <c r="AZ41" s="121">
        <v>27680</v>
      </c>
      <c r="BA41" s="121">
        <v>35940</v>
      </c>
      <c r="BB41" s="121">
        <v>0</v>
      </c>
      <c r="BC41" s="121">
        <v>550</v>
      </c>
      <c r="BD41" s="121">
        <v>0</v>
      </c>
      <c r="BE41" s="121">
        <v>0</v>
      </c>
      <c r="BF41" s="121">
        <v>2369</v>
      </c>
      <c r="BG41" s="121">
        <f t="shared" si="60"/>
        <v>75155</v>
      </c>
      <c r="BH41" s="121">
        <f t="shared" si="61"/>
        <v>235</v>
      </c>
      <c r="BI41" s="121">
        <f t="shared" si="62"/>
        <v>235</v>
      </c>
      <c r="BJ41" s="121">
        <f t="shared" si="63"/>
        <v>0</v>
      </c>
      <c r="BK41" s="121">
        <f t="shared" si="64"/>
        <v>0</v>
      </c>
      <c r="BL41" s="121">
        <f t="shared" si="65"/>
        <v>141</v>
      </c>
      <c r="BM41" s="121">
        <f t="shared" si="66"/>
        <v>94</v>
      </c>
      <c r="BN41" s="121">
        <f t="shared" si="67"/>
        <v>0</v>
      </c>
      <c r="BO41" s="121">
        <f t="shared" si="68"/>
        <v>0</v>
      </c>
      <c r="BP41" s="121">
        <f t="shared" si="69"/>
        <v>290966</v>
      </c>
      <c r="BQ41" s="121">
        <f t="shared" si="70"/>
        <v>20881</v>
      </c>
      <c r="BR41" s="121">
        <f t="shared" si="71"/>
        <v>20881</v>
      </c>
      <c r="BS41" s="121">
        <f t="shared" si="72"/>
        <v>0</v>
      </c>
      <c r="BT41" s="121">
        <f t="shared" si="73"/>
        <v>0</v>
      </c>
      <c r="BU41" s="121">
        <f t="shared" si="74"/>
        <v>0</v>
      </c>
      <c r="BV41" s="121">
        <f t="shared" si="75"/>
        <v>1031</v>
      </c>
      <c r="BW41" s="121">
        <f t="shared" si="76"/>
        <v>0</v>
      </c>
      <c r="BX41" s="121">
        <f t="shared" si="77"/>
        <v>531</v>
      </c>
      <c r="BY41" s="121">
        <f t="shared" si="78"/>
        <v>500</v>
      </c>
      <c r="BZ41" s="121">
        <f t="shared" si="79"/>
        <v>0</v>
      </c>
      <c r="CA41" s="121">
        <f t="shared" si="80"/>
        <v>269054</v>
      </c>
      <c r="CB41" s="121">
        <f t="shared" si="81"/>
        <v>230405</v>
      </c>
      <c r="CC41" s="121">
        <f t="shared" si="82"/>
        <v>35940</v>
      </c>
      <c r="CD41" s="121">
        <f t="shared" si="83"/>
        <v>2159</v>
      </c>
      <c r="CE41" s="121">
        <f t="shared" si="84"/>
        <v>550</v>
      </c>
      <c r="CF41" s="121">
        <f t="shared" si="85"/>
        <v>287876</v>
      </c>
      <c r="CG41" s="121">
        <f t="shared" si="86"/>
        <v>0</v>
      </c>
      <c r="CH41" s="121">
        <f t="shared" si="87"/>
        <v>6386</v>
      </c>
      <c r="CI41" s="121">
        <f t="shared" si="88"/>
        <v>297587</v>
      </c>
    </row>
    <row r="42" spans="1:87" s="136" customFormat="1" ht="13.5" customHeight="1" x14ac:dyDescent="0.15">
      <c r="A42" s="119" t="s">
        <v>45</v>
      </c>
      <c r="B42" s="120" t="s">
        <v>441</v>
      </c>
      <c r="C42" s="119" t="s">
        <v>442</v>
      </c>
      <c r="D42" s="121">
        <f t="shared" si="47"/>
        <v>0</v>
      </c>
      <c r="E42" s="121">
        <f t="shared" si="48"/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 t="shared" si="49"/>
        <v>121943</v>
      </c>
      <c r="M42" s="121">
        <f t="shared" si="50"/>
        <v>16835</v>
      </c>
      <c r="N42" s="121">
        <v>16835</v>
      </c>
      <c r="O42" s="121">
        <v>0</v>
      </c>
      <c r="P42" s="121">
        <v>0</v>
      </c>
      <c r="Q42" s="121">
        <v>0</v>
      </c>
      <c r="R42" s="121">
        <f t="shared" si="51"/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 t="shared" si="52"/>
        <v>105108</v>
      </c>
      <c r="X42" s="121">
        <v>45150</v>
      </c>
      <c r="Y42" s="121">
        <v>0</v>
      </c>
      <c r="Z42" s="121">
        <v>59958</v>
      </c>
      <c r="AA42" s="121">
        <v>0</v>
      </c>
      <c r="AB42" s="121">
        <v>0</v>
      </c>
      <c r="AC42" s="121">
        <v>0</v>
      </c>
      <c r="AD42" s="121">
        <v>0</v>
      </c>
      <c r="AE42" s="121">
        <f t="shared" si="53"/>
        <v>121943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32917</v>
      </c>
      <c r="AO42" s="121">
        <f t="shared" si="57"/>
        <v>4208</v>
      </c>
      <c r="AP42" s="121">
        <v>4208</v>
      </c>
      <c r="AQ42" s="121">
        <v>0</v>
      </c>
      <c r="AR42" s="121">
        <v>0</v>
      </c>
      <c r="AS42" s="121">
        <v>0</v>
      </c>
      <c r="AT42" s="121">
        <f t="shared" si="58"/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 t="shared" si="59"/>
        <v>28709</v>
      </c>
      <c r="AZ42" s="121">
        <v>4079</v>
      </c>
      <c r="BA42" s="121">
        <v>0</v>
      </c>
      <c r="BB42" s="121">
        <v>24630</v>
      </c>
      <c r="BC42" s="121">
        <v>0</v>
      </c>
      <c r="BD42" s="121">
        <v>0</v>
      </c>
      <c r="BE42" s="121">
        <v>0</v>
      </c>
      <c r="BF42" s="121">
        <v>0</v>
      </c>
      <c r="BG42" s="121">
        <f t="shared" si="60"/>
        <v>32917</v>
      </c>
      <c r="BH42" s="121">
        <f t="shared" si="61"/>
        <v>0</v>
      </c>
      <c r="BI42" s="121">
        <f t="shared" si="62"/>
        <v>0</v>
      </c>
      <c r="BJ42" s="121">
        <f t="shared" si="63"/>
        <v>0</v>
      </c>
      <c r="BK42" s="121">
        <f t="shared" si="64"/>
        <v>0</v>
      </c>
      <c r="BL42" s="121">
        <f t="shared" si="65"/>
        <v>0</v>
      </c>
      <c r="BM42" s="121">
        <f t="shared" si="66"/>
        <v>0</v>
      </c>
      <c r="BN42" s="121">
        <f t="shared" si="67"/>
        <v>0</v>
      </c>
      <c r="BO42" s="121">
        <f t="shared" si="68"/>
        <v>0</v>
      </c>
      <c r="BP42" s="121">
        <f t="shared" si="69"/>
        <v>154860</v>
      </c>
      <c r="BQ42" s="121">
        <f t="shared" si="70"/>
        <v>21043</v>
      </c>
      <c r="BR42" s="121">
        <f t="shared" si="71"/>
        <v>21043</v>
      </c>
      <c r="BS42" s="121">
        <f t="shared" si="72"/>
        <v>0</v>
      </c>
      <c r="BT42" s="121">
        <f t="shared" si="73"/>
        <v>0</v>
      </c>
      <c r="BU42" s="121">
        <f t="shared" si="74"/>
        <v>0</v>
      </c>
      <c r="BV42" s="121">
        <f t="shared" si="75"/>
        <v>0</v>
      </c>
      <c r="BW42" s="121">
        <f t="shared" si="76"/>
        <v>0</v>
      </c>
      <c r="BX42" s="121">
        <f t="shared" si="77"/>
        <v>0</v>
      </c>
      <c r="BY42" s="121">
        <f t="shared" si="78"/>
        <v>0</v>
      </c>
      <c r="BZ42" s="121">
        <f t="shared" si="79"/>
        <v>0</v>
      </c>
      <c r="CA42" s="121">
        <f t="shared" si="80"/>
        <v>133817</v>
      </c>
      <c r="CB42" s="121">
        <f t="shared" si="81"/>
        <v>49229</v>
      </c>
      <c r="CC42" s="121">
        <f t="shared" si="82"/>
        <v>0</v>
      </c>
      <c r="CD42" s="121">
        <f t="shared" si="83"/>
        <v>84588</v>
      </c>
      <c r="CE42" s="121">
        <f t="shared" si="84"/>
        <v>0</v>
      </c>
      <c r="CF42" s="121">
        <f t="shared" si="85"/>
        <v>0</v>
      </c>
      <c r="CG42" s="121">
        <f t="shared" si="86"/>
        <v>0</v>
      </c>
      <c r="CH42" s="121">
        <f t="shared" si="87"/>
        <v>0</v>
      </c>
      <c r="CI42" s="121">
        <f t="shared" si="88"/>
        <v>154860</v>
      </c>
    </row>
    <row r="43" spans="1:87" s="136" customFormat="1" ht="13.5" customHeight="1" x14ac:dyDescent="0.15">
      <c r="A43" s="119" t="s">
        <v>45</v>
      </c>
      <c r="B43" s="120" t="s">
        <v>443</v>
      </c>
      <c r="C43" s="119" t="s">
        <v>444</v>
      </c>
      <c r="D43" s="121">
        <f t="shared" si="47"/>
        <v>0</v>
      </c>
      <c r="E43" s="121">
        <f t="shared" si="48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 t="shared" si="49"/>
        <v>367271</v>
      </c>
      <c r="M43" s="121">
        <f t="shared" si="50"/>
        <v>30814</v>
      </c>
      <c r="N43" s="121">
        <v>30814</v>
      </c>
      <c r="O43" s="121">
        <v>0</v>
      </c>
      <c r="P43" s="121">
        <v>0</v>
      </c>
      <c r="Q43" s="121">
        <v>0</v>
      </c>
      <c r="R43" s="121">
        <f t="shared" si="51"/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 t="shared" si="52"/>
        <v>336457</v>
      </c>
      <c r="X43" s="121">
        <v>336457</v>
      </c>
      <c r="Y43" s="121">
        <v>0</v>
      </c>
      <c r="Z43" s="121">
        <v>0</v>
      </c>
      <c r="AA43" s="121">
        <v>0</v>
      </c>
      <c r="AB43" s="121">
        <v>315227</v>
      </c>
      <c r="AC43" s="121">
        <v>0</v>
      </c>
      <c r="AD43" s="121">
        <v>48108</v>
      </c>
      <c r="AE43" s="121">
        <f t="shared" si="53"/>
        <v>415379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7703</v>
      </c>
      <c r="AO43" s="121">
        <f t="shared" si="57"/>
        <v>7703</v>
      </c>
      <c r="AP43" s="121">
        <v>7703</v>
      </c>
      <c r="AQ43" s="121">
        <v>0</v>
      </c>
      <c r="AR43" s="121">
        <v>0</v>
      </c>
      <c r="AS43" s="121">
        <v>0</v>
      </c>
      <c r="AT43" s="121">
        <f t="shared" si="58"/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 t="shared" si="59"/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17595</v>
      </c>
      <c r="BE43" s="121">
        <v>0</v>
      </c>
      <c r="BF43" s="121">
        <v>0</v>
      </c>
      <c r="BG43" s="121">
        <f t="shared" si="60"/>
        <v>7703</v>
      </c>
      <c r="BH43" s="121">
        <f t="shared" si="61"/>
        <v>0</v>
      </c>
      <c r="BI43" s="121">
        <f t="shared" si="62"/>
        <v>0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0</v>
      </c>
      <c r="BN43" s="121">
        <f t="shared" si="67"/>
        <v>0</v>
      </c>
      <c r="BO43" s="121">
        <f t="shared" si="68"/>
        <v>0</v>
      </c>
      <c r="BP43" s="121">
        <f t="shared" si="69"/>
        <v>374974</v>
      </c>
      <c r="BQ43" s="121">
        <f t="shared" si="70"/>
        <v>38517</v>
      </c>
      <c r="BR43" s="121">
        <f t="shared" si="71"/>
        <v>38517</v>
      </c>
      <c r="BS43" s="121">
        <f t="shared" si="72"/>
        <v>0</v>
      </c>
      <c r="BT43" s="121">
        <f t="shared" si="73"/>
        <v>0</v>
      </c>
      <c r="BU43" s="121">
        <f t="shared" si="74"/>
        <v>0</v>
      </c>
      <c r="BV43" s="121">
        <f t="shared" si="75"/>
        <v>0</v>
      </c>
      <c r="BW43" s="121">
        <f t="shared" si="76"/>
        <v>0</v>
      </c>
      <c r="BX43" s="121">
        <f t="shared" si="77"/>
        <v>0</v>
      </c>
      <c r="BY43" s="121">
        <f t="shared" si="78"/>
        <v>0</v>
      </c>
      <c r="BZ43" s="121">
        <f t="shared" si="79"/>
        <v>0</v>
      </c>
      <c r="CA43" s="121">
        <f t="shared" si="80"/>
        <v>336457</v>
      </c>
      <c r="CB43" s="121">
        <f t="shared" si="81"/>
        <v>336457</v>
      </c>
      <c r="CC43" s="121">
        <f t="shared" si="82"/>
        <v>0</v>
      </c>
      <c r="CD43" s="121">
        <f t="shared" si="83"/>
        <v>0</v>
      </c>
      <c r="CE43" s="121">
        <f t="shared" si="84"/>
        <v>0</v>
      </c>
      <c r="CF43" s="121">
        <f t="shared" si="85"/>
        <v>332822</v>
      </c>
      <c r="CG43" s="121">
        <f t="shared" si="86"/>
        <v>0</v>
      </c>
      <c r="CH43" s="121">
        <f t="shared" si="87"/>
        <v>48108</v>
      </c>
      <c r="CI43" s="121">
        <f t="shared" si="88"/>
        <v>423082</v>
      </c>
    </row>
    <row r="44" spans="1:87" s="136" customFormat="1" ht="13.5" customHeight="1" x14ac:dyDescent="0.15">
      <c r="A44" s="119" t="s">
        <v>45</v>
      </c>
      <c r="B44" s="120" t="s">
        <v>446</v>
      </c>
      <c r="C44" s="119" t="s">
        <v>447</v>
      </c>
      <c r="D44" s="121">
        <f t="shared" si="47"/>
        <v>0</v>
      </c>
      <c r="E44" s="121">
        <f t="shared" si="48"/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 t="shared" si="49"/>
        <v>24934</v>
      </c>
      <c r="M44" s="121">
        <f t="shared" si="50"/>
        <v>24934</v>
      </c>
      <c r="N44" s="121">
        <v>24934</v>
      </c>
      <c r="O44" s="121">
        <v>0</v>
      </c>
      <c r="P44" s="121">
        <v>0</v>
      </c>
      <c r="Q44" s="121">
        <v>0</v>
      </c>
      <c r="R44" s="121">
        <f t="shared" si="51"/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 t="shared" si="52"/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151561</v>
      </c>
      <c r="AC44" s="121">
        <v>0</v>
      </c>
      <c r="AD44" s="121">
        <v>0</v>
      </c>
      <c r="AE44" s="121">
        <f t="shared" si="53"/>
        <v>24934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17142</v>
      </c>
      <c r="AO44" s="121">
        <f t="shared" si="57"/>
        <v>17142</v>
      </c>
      <c r="AP44" s="121">
        <v>17142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9556</v>
      </c>
      <c r="BE44" s="121">
        <v>0</v>
      </c>
      <c r="BF44" s="121">
        <v>0</v>
      </c>
      <c r="BG44" s="121">
        <f t="shared" si="60"/>
        <v>17142</v>
      </c>
      <c r="BH44" s="121">
        <f t="shared" si="61"/>
        <v>0</v>
      </c>
      <c r="BI44" s="121">
        <f t="shared" si="62"/>
        <v>0</v>
      </c>
      <c r="BJ44" s="121">
        <f t="shared" si="63"/>
        <v>0</v>
      </c>
      <c r="BK44" s="121">
        <f t="shared" si="64"/>
        <v>0</v>
      </c>
      <c r="BL44" s="121">
        <f t="shared" si="65"/>
        <v>0</v>
      </c>
      <c r="BM44" s="121">
        <f t="shared" si="66"/>
        <v>0</v>
      </c>
      <c r="BN44" s="121">
        <f t="shared" si="67"/>
        <v>0</v>
      </c>
      <c r="BO44" s="121">
        <f t="shared" si="68"/>
        <v>0</v>
      </c>
      <c r="BP44" s="121">
        <f t="shared" si="69"/>
        <v>42076</v>
      </c>
      <c r="BQ44" s="121">
        <f t="shared" si="70"/>
        <v>42076</v>
      </c>
      <c r="BR44" s="121">
        <f t="shared" si="71"/>
        <v>42076</v>
      </c>
      <c r="BS44" s="121">
        <f t="shared" si="72"/>
        <v>0</v>
      </c>
      <c r="BT44" s="121">
        <f t="shared" si="73"/>
        <v>0</v>
      </c>
      <c r="BU44" s="121">
        <f t="shared" si="74"/>
        <v>0</v>
      </c>
      <c r="BV44" s="121">
        <f t="shared" si="75"/>
        <v>0</v>
      </c>
      <c r="BW44" s="121">
        <f t="shared" si="76"/>
        <v>0</v>
      </c>
      <c r="BX44" s="121">
        <f t="shared" si="77"/>
        <v>0</v>
      </c>
      <c r="BY44" s="121">
        <f t="shared" si="78"/>
        <v>0</v>
      </c>
      <c r="BZ44" s="121">
        <f t="shared" si="79"/>
        <v>0</v>
      </c>
      <c r="CA44" s="121">
        <f t="shared" si="80"/>
        <v>0</v>
      </c>
      <c r="CB44" s="121">
        <f t="shared" si="81"/>
        <v>0</v>
      </c>
      <c r="CC44" s="121">
        <f t="shared" si="82"/>
        <v>0</v>
      </c>
      <c r="CD44" s="121">
        <f t="shared" si="83"/>
        <v>0</v>
      </c>
      <c r="CE44" s="121">
        <f t="shared" si="84"/>
        <v>0</v>
      </c>
      <c r="CF44" s="121">
        <f t="shared" si="85"/>
        <v>161117</v>
      </c>
      <c r="CG44" s="121">
        <f t="shared" si="86"/>
        <v>0</v>
      </c>
      <c r="CH44" s="121">
        <f t="shared" si="87"/>
        <v>0</v>
      </c>
      <c r="CI44" s="121">
        <f t="shared" si="88"/>
        <v>42076</v>
      </c>
    </row>
    <row r="45" spans="1:87" s="136" customFormat="1" ht="13.5" customHeight="1" x14ac:dyDescent="0.15">
      <c r="A45" s="119" t="s">
        <v>45</v>
      </c>
      <c r="B45" s="120" t="s">
        <v>448</v>
      </c>
      <c r="C45" s="119" t="s">
        <v>449</v>
      </c>
      <c r="D45" s="121">
        <f t="shared" si="47"/>
        <v>0</v>
      </c>
      <c r="E45" s="121">
        <f t="shared" si="48"/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 t="shared" si="49"/>
        <v>17747</v>
      </c>
      <c r="M45" s="121">
        <f t="shared" si="50"/>
        <v>13883</v>
      </c>
      <c r="N45" s="121">
        <v>13883</v>
      </c>
      <c r="O45" s="121">
        <v>0</v>
      </c>
      <c r="P45" s="121">
        <v>0</v>
      </c>
      <c r="Q45" s="121">
        <v>0</v>
      </c>
      <c r="R45" s="121">
        <f t="shared" si="51"/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 t="shared" si="52"/>
        <v>3864</v>
      </c>
      <c r="X45" s="121">
        <v>0</v>
      </c>
      <c r="Y45" s="121">
        <v>0</v>
      </c>
      <c r="Z45" s="121">
        <v>0</v>
      </c>
      <c r="AA45" s="121">
        <v>3864</v>
      </c>
      <c r="AB45" s="121">
        <v>294687</v>
      </c>
      <c r="AC45" s="121">
        <v>0</v>
      </c>
      <c r="AD45" s="121">
        <v>0</v>
      </c>
      <c r="AE45" s="121">
        <f t="shared" si="53"/>
        <v>17747</v>
      </c>
      <c r="AF45" s="121">
        <f t="shared" si="54"/>
        <v>0</v>
      </c>
      <c r="AG45" s="121">
        <f t="shared" si="55"/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 t="shared" si="56"/>
        <v>8220</v>
      </c>
      <c r="AO45" s="121">
        <f t="shared" si="57"/>
        <v>8220</v>
      </c>
      <c r="AP45" s="121">
        <v>8220</v>
      </c>
      <c r="AQ45" s="121">
        <v>0</v>
      </c>
      <c r="AR45" s="121">
        <v>0</v>
      </c>
      <c r="AS45" s="121">
        <v>0</v>
      </c>
      <c r="AT45" s="121">
        <f t="shared" si="58"/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 t="shared" si="59"/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47627</v>
      </c>
      <c r="BE45" s="121">
        <v>0</v>
      </c>
      <c r="BF45" s="121">
        <v>0</v>
      </c>
      <c r="BG45" s="121">
        <f t="shared" si="60"/>
        <v>8220</v>
      </c>
      <c r="BH45" s="121">
        <f t="shared" si="61"/>
        <v>0</v>
      </c>
      <c r="BI45" s="121">
        <f t="shared" si="62"/>
        <v>0</v>
      </c>
      <c r="BJ45" s="121">
        <f t="shared" si="63"/>
        <v>0</v>
      </c>
      <c r="BK45" s="121">
        <f t="shared" si="64"/>
        <v>0</v>
      </c>
      <c r="BL45" s="121">
        <f t="shared" si="65"/>
        <v>0</v>
      </c>
      <c r="BM45" s="121">
        <f t="shared" si="66"/>
        <v>0</v>
      </c>
      <c r="BN45" s="121">
        <f t="shared" si="67"/>
        <v>0</v>
      </c>
      <c r="BO45" s="121">
        <f t="shared" si="68"/>
        <v>0</v>
      </c>
      <c r="BP45" s="121">
        <f t="shared" si="69"/>
        <v>25967</v>
      </c>
      <c r="BQ45" s="121">
        <f t="shared" si="70"/>
        <v>22103</v>
      </c>
      <c r="BR45" s="121">
        <f t="shared" si="71"/>
        <v>22103</v>
      </c>
      <c r="BS45" s="121">
        <f t="shared" si="72"/>
        <v>0</v>
      </c>
      <c r="BT45" s="121">
        <f t="shared" si="73"/>
        <v>0</v>
      </c>
      <c r="BU45" s="121">
        <f t="shared" si="74"/>
        <v>0</v>
      </c>
      <c r="BV45" s="121">
        <f t="shared" si="75"/>
        <v>0</v>
      </c>
      <c r="BW45" s="121">
        <f t="shared" si="76"/>
        <v>0</v>
      </c>
      <c r="BX45" s="121">
        <f t="shared" si="77"/>
        <v>0</v>
      </c>
      <c r="BY45" s="121">
        <f t="shared" si="78"/>
        <v>0</v>
      </c>
      <c r="BZ45" s="121">
        <f t="shared" si="79"/>
        <v>0</v>
      </c>
      <c r="CA45" s="121">
        <f t="shared" si="80"/>
        <v>3864</v>
      </c>
      <c r="CB45" s="121">
        <f t="shared" si="81"/>
        <v>0</v>
      </c>
      <c r="CC45" s="121">
        <f t="shared" si="82"/>
        <v>0</v>
      </c>
      <c r="CD45" s="121">
        <f t="shared" si="83"/>
        <v>0</v>
      </c>
      <c r="CE45" s="121">
        <f t="shared" si="84"/>
        <v>3864</v>
      </c>
      <c r="CF45" s="121">
        <f t="shared" si="85"/>
        <v>342314</v>
      </c>
      <c r="CG45" s="121">
        <f t="shared" si="86"/>
        <v>0</v>
      </c>
      <c r="CH45" s="121">
        <f t="shared" si="87"/>
        <v>0</v>
      </c>
      <c r="CI45" s="121">
        <f t="shared" si="88"/>
        <v>25967</v>
      </c>
    </row>
    <row r="46" spans="1:87" s="136" customFormat="1" ht="13.5" customHeight="1" x14ac:dyDescent="0.15">
      <c r="A46" s="119" t="s">
        <v>45</v>
      </c>
      <c r="B46" s="120" t="s">
        <v>450</v>
      </c>
      <c r="C46" s="119" t="s">
        <v>451</v>
      </c>
      <c r="D46" s="121">
        <f t="shared" si="47"/>
        <v>0</v>
      </c>
      <c r="E46" s="121">
        <f t="shared" si="48"/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 t="shared" si="49"/>
        <v>10293</v>
      </c>
      <c r="M46" s="121">
        <f t="shared" si="50"/>
        <v>10293</v>
      </c>
      <c r="N46" s="121">
        <v>10293</v>
      </c>
      <c r="O46" s="121">
        <v>0</v>
      </c>
      <c r="P46" s="121">
        <v>0</v>
      </c>
      <c r="Q46" s="121">
        <v>0</v>
      </c>
      <c r="R46" s="121">
        <f t="shared" si="51"/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 t="shared" si="52"/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307831</v>
      </c>
      <c r="AC46" s="121">
        <v>0</v>
      </c>
      <c r="AD46" s="121">
        <v>0</v>
      </c>
      <c r="AE46" s="121">
        <f t="shared" si="53"/>
        <v>10293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 t="shared" si="56"/>
        <v>2326</v>
      </c>
      <c r="AO46" s="121">
        <f t="shared" si="57"/>
        <v>2326</v>
      </c>
      <c r="AP46" s="121">
        <v>2326</v>
      </c>
      <c r="AQ46" s="121">
        <v>0</v>
      </c>
      <c r="AR46" s="121">
        <v>0</v>
      </c>
      <c r="AS46" s="121">
        <v>0</v>
      </c>
      <c r="AT46" s="121">
        <f t="shared" si="58"/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 t="shared" si="59"/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34763</v>
      </c>
      <c r="BE46" s="121">
        <v>0</v>
      </c>
      <c r="BF46" s="121">
        <v>0</v>
      </c>
      <c r="BG46" s="121">
        <f t="shared" si="60"/>
        <v>2326</v>
      </c>
      <c r="BH46" s="121">
        <f t="shared" si="61"/>
        <v>0</v>
      </c>
      <c r="BI46" s="121">
        <f t="shared" si="62"/>
        <v>0</v>
      </c>
      <c r="BJ46" s="121">
        <f t="shared" si="63"/>
        <v>0</v>
      </c>
      <c r="BK46" s="121">
        <f t="shared" si="64"/>
        <v>0</v>
      </c>
      <c r="BL46" s="121">
        <f t="shared" si="65"/>
        <v>0</v>
      </c>
      <c r="BM46" s="121">
        <f t="shared" si="66"/>
        <v>0</v>
      </c>
      <c r="BN46" s="121">
        <f t="shared" si="67"/>
        <v>0</v>
      </c>
      <c r="BO46" s="121">
        <f t="shared" si="68"/>
        <v>0</v>
      </c>
      <c r="BP46" s="121">
        <f t="shared" si="69"/>
        <v>12619</v>
      </c>
      <c r="BQ46" s="121">
        <f t="shared" si="70"/>
        <v>12619</v>
      </c>
      <c r="BR46" s="121">
        <f t="shared" si="71"/>
        <v>12619</v>
      </c>
      <c r="BS46" s="121">
        <f t="shared" si="72"/>
        <v>0</v>
      </c>
      <c r="BT46" s="121">
        <f t="shared" si="73"/>
        <v>0</v>
      </c>
      <c r="BU46" s="121">
        <f t="shared" si="74"/>
        <v>0</v>
      </c>
      <c r="BV46" s="121">
        <f t="shared" si="75"/>
        <v>0</v>
      </c>
      <c r="BW46" s="121">
        <f t="shared" si="76"/>
        <v>0</v>
      </c>
      <c r="BX46" s="121">
        <f t="shared" si="77"/>
        <v>0</v>
      </c>
      <c r="BY46" s="121">
        <f t="shared" si="78"/>
        <v>0</v>
      </c>
      <c r="BZ46" s="121">
        <f t="shared" si="79"/>
        <v>0</v>
      </c>
      <c r="CA46" s="121">
        <f t="shared" si="80"/>
        <v>0</v>
      </c>
      <c r="CB46" s="121">
        <f t="shared" si="81"/>
        <v>0</v>
      </c>
      <c r="CC46" s="121">
        <f t="shared" si="82"/>
        <v>0</v>
      </c>
      <c r="CD46" s="121">
        <f t="shared" si="83"/>
        <v>0</v>
      </c>
      <c r="CE46" s="121">
        <f t="shared" si="84"/>
        <v>0</v>
      </c>
      <c r="CF46" s="121">
        <f t="shared" si="85"/>
        <v>342594</v>
      </c>
      <c r="CG46" s="121">
        <f t="shared" si="86"/>
        <v>0</v>
      </c>
      <c r="CH46" s="121">
        <f t="shared" si="87"/>
        <v>0</v>
      </c>
      <c r="CI46" s="121">
        <f t="shared" si="88"/>
        <v>12619</v>
      </c>
    </row>
    <row r="47" spans="1:87" s="136" customFormat="1" ht="13.5" customHeight="1" x14ac:dyDescent="0.15">
      <c r="A47" s="119" t="s">
        <v>45</v>
      </c>
      <c r="B47" s="120" t="s">
        <v>452</v>
      </c>
      <c r="C47" s="119" t="s">
        <v>453</v>
      </c>
      <c r="D47" s="121">
        <f t="shared" si="47"/>
        <v>0</v>
      </c>
      <c r="E47" s="121">
        <f t="shared" si="48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 t="shared" si="49"/>
        <v>0</v>
      </c>
      <c r="M47" s="121">
        <f t="shared" si="50"/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 t="shared" si="51"/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 t="shared" si="52"/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209243</v>
      </c>
      <c r="AC47" s="121">
        <v>0</v>
      </c>
      <c r="AD47" s="121">
        <v>0</v>
      </c>
      <c r="AE47" s="121">
        <f t="shared" si="53"/>
        <v>0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0</v>
      </c>
      <c r="AO47" s="121">
        <f t="shared" si="57"/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 t="shared" si="58"/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 t="shared" si="59"/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41033</v>
      </c>
      <c r="BE47" s="121">
        <v>0</v>
      </c>
      <c r="BF47" s="121">
        <v>0</v>
      </c>
      <c r="BG47" s="121">
        <f t="shared" si="60"/>
        <v>0</v>
      </c>
      <c r="BH47" s="121">
        <f t="shared" si="61"/>
        <v>0</v>
      </c>
      <c r="BI47" s="121">
        <f t="shared" si="62"/>
        <v>0</v>
      </c>
      <c r="BJ47" s="121">
        <f t="shared" si="63"/>
        <v>0</v>
      </c>
      <c r="BK47" s="121">
        <f t="shared" si="64"/>
        <v>0</v>
      </c>
      <c r="BL47" s="121">
        <f t="shared" si="65"/>
        <v>0</v>
      </c>
      <c r="BM47" s="121">
        <f t="shared" si="66"/>
        <v>0</v>
      </c>
      <c r="BN47" s="121">
        <f t="shared" si="67"/>
        <v>0</v>
      </c>
      <c r="BO47" s="121">
        <f t="shared" si="68"/>
        <v>0</v>
      </c>
      <c r="BP47" s="121">
        <f t="shared" si="69"/>
        <v>0</v>
      </c>
      <c r="BQ47" s="121">
        <f t="shared" si="70"/>
        <v>0</v>
      </c>
      <c r="BR47" s="121">
        <f t="shared" si="71"/>
        <v>0</v>
      </c>
      <c r="BS47" s="121">
        <f t="shared" si="72"/>
        <v>0</v>
      </c>
      <c r="BT47" s="121">
        <f t="shared" si="73"/>
        <v>0</v>
      </c>
      <c r="BU47" s="121">
        <f t="shared" si="74"/>
        <v>0</v>
      </c>
      <c r="BV47" s="121">
        <f t="shared" si="75"/>
        <v>0</v>
      </c>
      <c r="BW47" s="121">
        <f t="shared" si="76"/>
        <v>0</v>
      </c>
      <c r="BX47" s="121">
        <f t="shared" si="77"/>
        <v>0</v>
      </c>
      <c r="BY47" s="121">
        <f t="shared" si="78"/>
        <v>0</v>
      </c>
      <c r="BZ47" s="121">
        <f t="shared" si="79"/>
        <v>0</v>
      </c>
      <c r="CA47" s="121">
        <f t="shared" si="80"/>
        <v>0</v>
      </c>
      <c r="CB47" s="121">
        <f t="shared" si="81"/>
        <v>0</v>
      </c>
      <c r="CC47" s="121">
        <f t="shared" si="82"/>
        <v>0</v>
      </c>
      <c r="CD47" s="121">
        <f t="shared" si="83"/>
        <v>0</v>
      </c>
      <c r="CE47" s="121">
        <f t="shared" si="84"/>
        <v>0</v>
      </c>
      <c r="CF47" s="121">
        <f t="shared" si="85"/>
        <v>250276</v>
      </c>
      <c r="CG47" s="121">
        <f t="shared" si="86"/>
        <v>0</v>
      </c>
      <c r="CH47" s="121">
        <f t="shared" si="87"/>
        <v>0</v>
      </c>
      <c r="CI47" s="121">
        <f t="shared" si="88"/>
        <v>0</v>
      </c>
    </row>
    <row r="48" spans="1:87" s="136" customFormat="1" ht="13.5" customHeight="1" x14ac:dyDescent="0.15">
      <c r="A48" s="119" t="s">
        <v>45</v>
      </c>
      <c r="B48" s="120" t="s">
        <v>454</v>
      </c>
      <c r="C48" s="119" t="s">
        <v>455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 t="shared" si="49"/>
        <v>71277</v>
      </c>
      <c r="M48" s="121">
        <f t="shared" si="50"/>
        <v>8286</v>
      </c>
      <c r="N48" s="121">
        <v>8286</v>
      </c>
      <c r="O48" s="121">
        <v>0</v>
      </c>
      <c r="P48" s="121">
        <v>0</v>
      </c>
      <c r="Q48" s="121">
        <v>0</v>
      </c>
      <c r="R48" s="121">
        <f t="shared" si="51"/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 t="shared" si="52"/>
        <v>62991</v>
      </c>
      <c r="X48" s="121">
        <v>55581</v>
      </c>
      <c r="Y48" s="121">
        <v>0</v>
      </c>
      <c r="Z48" s="121">
        <v>0</v>
      </c>
      <c r="AA48" s="121">
        <v>7410</v>
      </c>
      <c r="AB48" s="121">
        <v>82259</v>
      </c>
      <c r="AC48" s="121">
        <v>0</v>
      </c>
      <c r="AD48" s="121">
        <v>1913</v>
      </c>
      <c r="AE48" s="121">
        <f t="shared" si="53"/>
        <v>73190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 t="shared" si="56"/>
        <v>8466</v>
      </c>
      <c r="AO48" s="121">
        <f t="shared" si="57"/>
        <v>4411</v>
      </c>
      <c r="AP48" s="121">
        <v>4411</v>
      </c>
      <c r="AQ48" s="121">
        <v>0</v>
      </c>
      <c r="AR48" s="121">
        <v>0</v>
      </c>
      <c r="AS48" s="121">
        <v>0</v>
      </c>
      <c r="AT48" s="121">
        <f t="shared" si="58"/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 t="shared" si="59"/>
        <v>4055</v>
      </c>
      <c r="AZ48" s="121">
        <v>4055</v>
      </c>
      <c r="BA48" s="121">
        <v>0</v>
      </c>
      <c r="BB48" s="121">
        <v>0</v>
      </c>
      <c r="BC48" s="121">
        <v>0</v>
      </c>
      <c r="BD48" s="121">
        <v>48250</v>
      </c>
      <c r="BE48" s="121">
        <v>0</v>
      </c>
      <c r="BF48" s="121">
        <v>0</v>
      </c>
      <c r="BG48" s="121">
        <f t="shared" si="60"/>
        <v>8466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0</v>
      </c>
      <c r="BP48" s="121">
        <f t="shared" si="69"/>
        <v>79743</v>
      </c>
      <c r="BQ48" s="121">
        <f t="shared" si="70"/>
        <v>12697</v>
      </c>
      <c r="BR48" s="121">
        <f t="shared" si="71"/>
        <v>12697</v>
      </c>
      <c r="BS48" s="121">
        <f t="shared" si="72"/>
        <v>0</v>
      </c>
      <c r="BT48" s="121">
        <f t="shared" si="73"/>
        <v>0</v>
      </c>
      <c r="BU48" s="121">
        <f t="shared" si="74"/>
        <v>0</v>
      </c>
      <c r="BV48" s="121">
        <f t="shared" si="75"/>
        <v>0</v>
      </c>
      <c r="BW48" s="121">
        <f t="shared" si="76"/>
        <v>0</v>
      </c>
      <c r="BX48" s="121">
        <f t="shared" si="77"/>
        <v>0</v>
      </c>
      <c r="BY48" s="121">
        <f t="shared" si="78"/>
        <v>0</v>
      </c>
      <c r="BZ48" s="121">
        <f t="shared" si="79"/>
        <v>0</v>
      </c>
      <c r="CA48" s="121">
        <f t="shared" si="80"/>
        <v>67046</v>
      </c>
      <c r="CB48" s="121">
        <f t="shared" si="81"/>
        <v>59636</v>
      </c>
      <c r="CC48" s="121">
        <f t="shared" si="82"/>
        <v>0</v>
      </c>
      <c r="CD48" s="121">
        <f t="shared" si="83"/>
        <v>0</v>
      </c>
      <c r="CE48" s="121">
        <f t="shared" si="84"/>
        <v>7410</v>
      </c>
      <c r="CF48" s="121">
        <f t="shared" si="85"/>
        <v>130509</v>
      </c>
      <c r="CG48" s="121">
        <f t="shared" si="86"/>
        <v>0</v>
      </c>
      <c r="CH48" s="121">
        <f t="shared" si="87"/>
        <v>1913</v>
      </c>
      <c r="CI48" s="121">
        <f t="shared" si="88"/>
        <v>81656</v>
      </c>
    </row>
    <row r="49" spans="1:87" s="136" customFormat="1" ht="13.5" customHeight="1" x14ac:dyDescent="0.15">
      <c r="A49" s="119" t="s">
        <v>45</v>
      </c>
      <c r="B49" s="120" t="s">
        <v>456</v>
      </c>
      <c r="C49" s="119" t="s">
        <v>457</v>
      </c>
      <c r="D49" s="121">
        <f t="shared" si="47"/>
        <v>0</v>
      </c>
      <c r="E49" s="121">
        <f t="shared" si="48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 t="shared" si="49"/>
        <v>110821</v>
      </c>
      <c r="M49" s="121">
        <f t="shared" si="50"/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 t="shared" si="51"/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 t="shared" si="52"/>
        <v>110821</v>
      </c>
      <c r="X49" s="121">
        <v>103987</v>
      </c>
      <c r="Y49" s="121">
        <v>0</v>
      </c>
      <c r="Z49" s="121">
        <v>0</v>
      </c>
      <c r="AA49" s="121">
        <v>6834</v>
      </c>
      <c r="AB49" s="121">
        <v>134324</v>
      </c>
      <c r="AC49" s="121">
        <v>0</v>
      </c>
      <c r="AD49" s="121">
        <v>0</v>
      </c>
      <c r="AE49" s="121">
        <f t="shared" si="53"/>
        <v>110821</v>
      </c>
      <c r="AF49" s="121">
        <f t="shared" si="54"/>
        <v>25455</v>
      </c>
      <c r="AG49" s="121">
        <f t="shared" si="55"/>
        <v>25455</v>
      </c>
      <c r="AH49" s="121">
        <v>0</v>
      </c>
      <c r="AI49" s="121">
        <v>25455</v>
      </c>
      <c r="AJ49" s="121">
        <v>0</v>
      </c>
      <c r="AK49" s="121">
        <v>0</v>
      </c>
      <c r="AL49" s="121">
        <v>0</v>
      </c>
      <c r="AM49" s="121">
        <v>0</v>
      </c>
      <c r="AN49" s="121">
        <f t="shared" si="56"/>
        <v>89236</v>
      </c>
      <c r="AO49" s="121">
        <f t="shared" si="57"/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 t="shared" si="58"/>
        <v>8165</v>
      </c>
      <c r="AU49" s="121">
        <v>0</v>
      </c>
      <c r="AV49" s="121">
        <v>8165</v>
      </c>
      <c r="AW49" s="121">
        <v>0</v>
      </c>
      <c r="AX49" s="121">
        <v>0</v>
      </c>
      <c r="AY49" s="121">
        <f t="shared" si="59"/>
        <v>81071</v>
      </c>
      <c r="AZ49" s="121">
        <v>0</v>
      </c>
      <c r="BA49" s="121">
        <v>81071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 t="shared" si="60"/>
        <v>114691</v>
      </c>
      <c r="BH49" s="121">
        <f t="shared" si="61"/>
        <v>25455</v>
      </c>
      <c r="BI49" s="121">
        <f t="shared" si="62"/>
        <v>25455</v>
      </c>
      <c r="BJ49" s="121">
        <f t="shared" si="63"/>
        <v>0</v>
      </c>
      <c r="BK49" s="121">
        <f t="shared" si="64"/>
        <v>25455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0</v>
      </c>
      <c r="BP49" s="121">
        <f t="shared" si="69"/>
        <v>200057</v>
      </c>
      <c r="BQ49" s="121">
        <f t="shared" si="70"/>
        <v>0</v>
      </c>
      <c r="BR49" s="121">
        <f t="shared" si="71"/>
        <v>0</v>
      </c>
      <c r="BS49" s="121">
        <f t="shared" si="72"/>
        <v>0</v>
      </c>
      <c r="BT49" s="121">
        <f t="shared" si="73"/>
        <v>0</v>
      </c>
      <c r="BU49" s="121">
        <f t="shared" si="74"/>
        <v>0</v>
      </c>
      <c r="BV49" s="121">
        <f t="shared" si="75"/>
        <v>8165</v>
      </c>
      <c r="BW49" s="121">
        <f t="shared" si="76"/>
        <v>0</v>
      </c>
      <c r="BX49" s="121">
        <f t="shared" si="77"/>
        <v>8165</v>
      </c>
      <c r="BY49" s="121">
        <f t="shared" si="78"/>
        <v>0</v>
      </c>
      <c r="BZ49" s="121">
        <f t="shared" si="79"/>
        <v>0</v>
      </c>
      <c r="CA49" s="121">
        <f t="shared" si="80"/>
        <v>191892</v>
      </c>
      <c r="CB49" s="121">
        <f t="shared" si="81"/>
        <v>103987</v>
      </c>
      <c r="CC49" s="121">
        <f t="shared" si="82"/>
        <v>81071</v>
      </c>
      <c r="CD49" s="121">
        <f t="shared" si="83"/>
        <v>0</v>
      </c>
      <c r="CE49" s="121">
        <f t="shared" si="84"/>
        <v>6834</v>
      </c>
      <c r="CF49" s="121">
        <f t="shared" si="85"/>
        <v>134324</v>
      </c>
      <c r="CG49" s="121">
        <f t="shared" si="86"/>
        <v>0</v>
      </c>
      <c r="CH49" s="121">
        <f t="shared" si="87"/>
        <v>0</v>
      </c>
      <c r="CI49" s="121">
        <f t="shared" si="88"/>
        <v>225512</v>
      </c>
    </row>
    <row r="50" spans="1:87" s="136" customFormat="1" ht="13.5" customHeight="1" x14ac:dyDescent="0.15">
      <c r="A50" s="119" t="s">
        <v>45</v>
      </c>
      <c r="B50" s="120" t="s">
        <v>459</v>
      </c>
      <c r="C50" s="119" t="s">
        <v>460</v>
      </c>
      <c r="D50" s="121">
        <f t="shared" si="47"/>
        <v>0</v>
      </c>
      <c r="E50" s="121">
        <f t="shared" si="48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 t="shared" si="49"/>
        <v>92408</v>
      </c>
      <c r="M50" s="121">
        <f t="shared" si="50"/>
        <v>7072</v>
      </c>
      <c r="N50" s="121">
        <v>7072</v>
      </c>
      <c r="O50" s="121">
        <v>0</v>
      </c>
      <c r="P50" s="121">
        <v>0</v>
      </c>
      <c r="Q50" s="121">
        <v>0</v>
      </c>
      <c r="R50" s="121">
        <f t="shared" si="51"/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 t="shared" si="52"/>
        <v>85336</v>
      </c>
      <c r="X50" s="121">
        <v>79938</v>
      </c>
      <c r="Y50" s="121">
        <v>0</v>
      </c>
      <c r="Z50" s="121">
        <v>0</v>
      </c>
      <c r="AA50" s="121">
        <v>5398</v>
      </c>
      <c r="AB50" s="121">
        <v>122842</v>
      </c>
      <c r="AC50" s="121">
        <v>0</v>
      </c>
      <c r="AD50" s="121">
        <v>15136</v>
      </c>
      <c r="AE50" s="121">
        <f t="shared" si="53"/>
        <v>107544</v>
      </c>
      <c r="AF50" s="121">
        <f t="shared" si="54"/>
        <v>0</v>
      </c>
      <c r="AG50" s="121">
        <f t="shared" si="55"/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 t="shared" si="56"/>
        <v>8536</v>
      </c>
      <c r="AO50" s="121">
        <f t="shared" si="57"/>
        <v>4319</v>
      </c>
      <c r="AP50" s="121">
        <v>4319</v>
      </c>
      <c r="AQ50" s="121">
        <v>0</v>
      </c>
      <c r="AR50" s="121">
        <v>0</v>
      </c>
      <c r="AS50" s="121">
        <v>0</v>
      </c>
      <c r="AT50" s="121">
        <f t="shared" si="58"/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 t="shared" si="59"/>
        <v>4217</v>
      </c>
      <c r="AZ50" s="121">
        <v>0</v>
      </c>
      <c r="BA50" s="121">
        <v>0</v>
      </c>
      <c r="BB50" s="121">
        <v>0</v>
      </c>
      <c r="BC50" s="121">
        <v>4217</v>
      </c>
      <c r="BD50" s="121">
        <v>50157</v>
      </c>
      <c r="BE50" s="121">
        <v>0</v>
      </c>
      <c r="BF50" s="121">
        <v>0</v>
      </c>
      <c r="BG50" s="121">
        <f t="shared" si="60"/>
        <v>8536</v>
      </c>
      <c r="BH50" s="121">
        <f t="shared" si="61"/>
        <v>0</v>
      </c>
      <c r="BI50" s="121">
        <f t="shared" si="62"/>
        <v>0</v>
      </c>
      <c r="BJ50" s="121">
        <f t="shared" si="63"/>
        <v>0</v>
      </c>
      <c r="BK50" s="121">
        <f t="shared" si="64"/>
        <v>0</v>
      </c>
      <c r="BL50" s="121">
        <f t="shared" si="65"/>
        <v>0</v>
      </c>
      <c r="BM50" s="121">
        <f t="shared" si="66"/>
        <v>0</v>
      </c>
      <c r="BN50" s="121">
        <f t="shared" si="67"/>
        <v>0</v>
      </c>
      <c r="BO50" s="121">
        <f t="shared" si="68"/>
        <v>0</v>
      </c>
      <c r="BP50" s="121">
        <f t="shared" si="69"/>
        <v>100944</v>
      </c>
      <c r="BQ50" s="121">
        <f t="shared" si="70"/>
        <v>11391</v>
      </c>
      <c r="BR50" s="121">
        <f t="shared" si="71"/>
        <v>11391</v>
      </c>
      <c r="BS50" s="121">
        <f t="shared" si="72"/>
        <v>0</v>
      </c>
      <c r="BT50" s="121">
        <f t="shared" si="73"/>
        <v>0</v>
      </c>
      <c r="BU50" s="121">
        <f t="shared" si="74"/>
        <v>0</v>
      </c>
      <c r="BV50" s="121">
        <f t="shared" si="75"/>
        <v>0</v>
      </c>
      <c r="BW50" s="121">
        <f t="shared" si="76"/>
        <v>0</v>
      </c>
      <c r="BX50" s="121">
        <f t="shared" si="77"/>
        <v>0</v>
      </c>
      <c r="BY50" s="121">
        <f t="shared" si="78"/>
        <v>0</v>
      </c>
      <c r="BZ50" s="121">
        <f t="shared" si="79"/>
        <v>0</v>
      </c>
      <c r="CA50" s="121">
        <f t="shared" si="80"/>
        <v>89553</v>
      </c>
      <c r="CB50" s="121">
        <f t="shared" si="81"/>
        <v>79938</v>
      </c>
      <c r="CC50" s="121">
        <f t="shared" si="82"/>
        <v>0</v>
      </c>
      <c r="CD50" s="121">
        <f t="shared" si="83"/>
        <v>0</v>
      </c>
      <c r="CE50" s="121">
        <f t="shared" si="84"/>
        <v>9615</v>
      </c>
      <c r="CF50" s="121">
        <f t="shared" si="85"/>
        <v>172999</v>
      </c>
      <c r="CG50" s="121">
        <f t="shared" si="86"/>
        <v>0</v>
      </c>
      <c r="CH50" s="121">
        <f t="shared" si="87"/>
        <v>15136</v>
      </c>
      <c r="CI50" s="121">
        <f t="shared" si="88"/>
        <v>116080</v>
      </c>
    </row>
    <row r="51" spans="1:87" s="136" customFormat="1" ht="13.5" customHeight="1" x14ac:dyDescent="0.15">
      <c r="A51" s="119" t="s">
        <v>45</v>
      </c>
      <c r="B51" s="120" t="s">
        <v>461</v>
      </c>
      <c r="C51" s="119" t="s">
        <v>462</v>
      </c>
      <c r="D51" s="121">
        <f t="shared" si="47"/>
        <v>0</v>
      </c>
      <c r="E51" s="121">
        <f t="shared" si="48"/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207239</v>
      </c>
      <c r="L51" s="121">
        <f t="shared" si="49"/>
        <v>262851</v>
      </c>
      <c r="M51" s="121">
        <f t="shared" si="50"/>
        <v>14069</v>
      </c>
      <c r="N51" s="121">
        <v>14069</v>
      </c>
      <c r="O51" s="121">
        <v>0</v>
      </c>
      <c r="P51" s="121">
        <v>0</v>
      </c>
      <c r="Q51" s="121">
        <v>0</v>
      </c>
      <c r="R51" s="121">
        <f t="shared" si="51"/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 t="shared" si="52"/>
        <v>248782</v>
      </c>
      <c r="X51" s="121">
        <v>244402</v>
      </c>
      <c r="Y51" s="121">
        <v>0</v>
      </c>
      <c r="Z51" s="121">
        <v>0</v>
      </c>
      <c r="AA51" s="121">
        <v>4380</v>
      </c>
      <c r="AB51" s="121">
        <v>97739</v>
      </c>
      <c r="AC51" s="121">
        <v>0</v>
      </c>
      <c r="AD51" s="121">
        <v>15582</v>
      </c>
      <c r="AE51" s="121">
        <f t="shared" si="53"/>
        <v>278433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 t="shared" si="56"/>
        <v>22874</v>
      </c>
      <c r="AO51" s="121">
        <f t="shared" si="57"/>
        <v>7035</v>
      </c>
      <c r="AP51" s="121">
        <v>7035</v>
      </c>
      <c r="AQ51" s="121">
        <v>0</v>
      </c>
      <c r="AR51" s="121">
        <v>0</v>
      </c>
      <c r="AS51" s="121">
        <v>0</v>
      </c>
      <c r="AT51" s="121">
        <f t="shared" si="58"/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 t="shared" si="59"/>
        <v>15839</v>
      </c>
      <c r="AZ51" s="121">
        <v>13840</v>
      </c>
      <c r="BA51" s="121">
        <v>0</v>
      </c>
      <c r="BB51" s="121">
        <v>0</v>
      </c>
      <c r="BC51" s="121">
        <v>1999</v>
      </c>
      <c r="BD51" s="121">
        <v>15692</v>
      </c>
      <c r="BE51" s="121">
        <v>0</v>
      </c>
      <c r="BF51" s="121">
        <v>2159</v>
      </c>
      <c r="BG51" s="121">
        <f t="shared" si="60"/>
        <v>25033</v>
      </c>
      <c r="BH51" s="121">
        <f t="shared" si="61"/>
        <v>0</v>
      </c>
      <c r="BI51" s="121">
        <f t="shared" si="62"/>
        <v>0</v>
      </c>
      <c r="BJ51" s="121">
        <f t="shared" si="63"/>
        <v>0</v>
      </c>
      <c r="BK51" s="121">
        <f t="shared" si="64"/>
        <v>0</v>
      </c>
      <c r="BL51" s="121">
        <f t="shared" si="65"/>
        <v>0</v>
      </c>
      <c r="BM51" s="121">
        <f t="shared" si="66"/>
        <v>0</v>
      </c>
      <c r="BN51" s="121">
        <f t="shared" si="67"/>
        <v>0</v>
      </c>
      <c r="BO51" s="121">
        <f t="shared" si="68"/>
        <v>207239</v>
      </c>
      <c r="BP51" s="121">
        <f t="shared" si="69"/>
        <v>285725</v>
      </c>
      <c r="BQ51" s="121">
        <f t="shared" si="70"/>
        <v>21104</v>
      </c>
      <c r="BR51" s="121">
        <f t="shared" si="71"/>
        <v>21104</v>
      </c>
      <c r="BS51" s="121">
        <f t="shared" si="72"/>
        <v>0</v>
      </c>
      <c r="BT51" s="121">
        <f t="shared" si="73"/>
        <v>0</v>
      </c>
      <c r="BU51" s="121">
        <f t="shared" si="74"/>
        <v>0</v>
      </c>
      <c r="BV51" s="121">
        <f t="shared" si="75"/>
        <v>0</v>
      </c>
      <c r="BW51" s="121">
        <f t="shared" si="76"/>
        <v>0</v>
      </c>
      <c r="BX51" s="121">
        <f t="shared" si="77"/>
        <v>0</v>
      </c>
      <c r="BY51" s="121">
        <f t="shared" si="78"/>
        <v>0</v>
      </c>
      <c r="BZ51" s="121">
        <f t="shared" si="79"/>
        <v>0</v>
      </c>
      <c r="CA51" s="121">
        <f t="shared" si="80"/>
        <v>264621</v>
      </c>
      <c r="CB51" s="121">
        <f t="shared" si="81"/>
        <v>258242</v>
      </c>
      <c r="CC51" s="121">
        <f t="shared" si="82"/>
        <v>0</v>
      </c>
      <c r="CD51" s="121">
        <f t="shared" si="83"/>
        <v>0</v>
      </c>
      <c r="CE51" s="121">
        <f t="shared" si="84"/>
        <v>6379</v>
      </c>
      <c r="CF51" s="121">
        <f t="shared" si="85"/>
        <v>113431</v>
      </c>
      <c r="CG51" s="121">
        <f t="shared" si="86"/>
        <v>0</v>
      </c>
      <c r="CH51" s="121">
        <f t="shared" si="87"/>
        <v>17741</v>
      </c>
      <c r="CI51" s="121">
        <f t="shared" si="88"/>
        <v>303466</v>
      </c>
    </row>
    <row r="52" spans="1:87" s="136" customFormat="1" ht="13.5" customHeight="1" x14ac:dyDescent="0.15">
      <c r="A52" s="119" t="s">
        <v>45</v>
      </c>
      <c r="B52" s="120" t="s">
        <v>463</v>
      </c>
      <c r="C52" s="119" t="s">
        <v>464</v>
      </c>
      <c r="D52" s="121">
        <f t="shared" si="47"/>
        <v>0</v>
      </c>
      <c r="E52" s="121">
        <f t="shared" si="48"/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12573</v>
      </c>
      <c r="L52" s="121">
        <f t="shared" si="49"/>
        <v>19625</v>
      </c>
      <c r="M52" s="121">
        <f t="shared" si="50"/>
        <v>1358</v>
      </c>
      <c r="N52" s="121">
        <v>1358</v>
      </c>
      <c r="O52" s="121">
        <v>0</v>
      </c>
      <c r="P52" s="121">
        <v>0</v>
      </c>
      <c r="Q52" s="121">
        <v>0</v>
      </c>
      <c r="R52" s="121">
        <f t="shared" si="51"/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 t="shared" si="52"/>
        <v>18267</v>
      </c>
      <c r="X52" s="121">
        <v>17578</v>
      </c>
      <c r="Y52" s="121">
        <v>0</v>
      </c>
      <c r="Z52" s="121">
        <v>0</v>
      </c>
      <c r="AA52" s="121">
        <v>689</v>
      </c>
      <c r="AB52" s="121">
        <v>5930</v>
      </c>
      <c r="AC52" s="121">
        <v>0</v>
      </c>
      <c r="AD52" s="121">
        <v>0</v>
      </c>
      <c r="AE52" s="121">
        <f t="shared" si="53"/>
        <v>19625</v>
      </c>
      <c r="AF52" s="121">
        <f t="shared" si="54"/>
        <v>0</v>
      </c>
      <c r="AG52" s="121">
        <f t="shared" si="55"/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 t="shared" si="56"/>
        <v>43566</v>
      </c>
      <c r="AO52" s="121">
        <f t="shared" si="57"/>
        <v>1358</v>
      </c>
      <c r="AP52" s="121">
        <v>1358</v>
      </c>
      <c r="AQ52" s="121">
        <v>0</v>
      </c>
      <c r="AR52" s="121">
        <v>0</v>
      </c>
      <c r="AS52" s="121">
        <v>0</v>
      </c>
      <c r="AT52" s="121">
        <f t="shared" si="58"/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 t="shared" si="59"/>
        <v>42208</v>
      </c>
      <c r="AZ52" s="121">
        <v>5702</v>
      </c>
      <c r="BA52" s="121">
        <v>0</v>
      </c>
      <c r="BB52" s="121">
        <v>0</v>
      </c>
      <c r="BC52" s="121">
        <v>36506</v>
      </c>
      <c r="BD52" s="121">
        <v>0</v>
      </c>
      <c r="BE52" s="121">
        <v>0</v>
      </c>
      <c r="BF52" s="121">
        <v>0</v>
      </c>
      <c r="BG52" s="121">
        <f t="shared" si="60"/>
        <v>43566</v>
      </c>
      <c r="BH52" s="121">
        <f t="shared" si="61"/>
        <v>0</v>
      </c>
      <c r="BI52" s="121">
        <f t="shared" si="62"/>
        <v>0</v>
      </c>
      <c r="BJ52" s="121">
        <f t="shared" si="63"/>
        <v>0</v>
      </c>
      <c r="BK52" s="121">
        <f t="shared" si="64"/>
        <v>0</v>
      </c>
      <c r="BL52" s="121">
        <f t="shared" si="65"/>
        <v>0</v>
      </c>
      <c r="BM52" s="121">
        <f t="shared" si="66"/>
        <v>0</v>
      </c>
      <c r="BN52" s="121">
        <f t="shared" si="67"/>
        <v>0</v>
      </c>
      <c r="BO52" s="121">
        <f t="shared" si="68"/>
        <v>12573</v>
      </c>
      <c r="BP52" s="121">
        <f t="shared" si="69"/>
        <v>63191</v>
      </c>
      <c r="BQ52" s="121">
        <f t="shared" si="70"/>
        <v>2716</v>
      </c>
      <c r="BR52" s="121">
        <f t="shared" si="71"/>
        <v>2716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0</v>
      </c>
      <c r="BW52" s="121">
        <f t="shared" si="76"/>
        <v>0</v>
      </c>
      <c r="BX52" s="121">
        <f t="shared" si="77"/>
        <v>0</v>
      </c>
      <c r="BY52" s="121">
        <f t="shared" si="78"/>
        <v>0</v>
      </c>
      <c r="BZ52" s="121">
        <f t="shared" si="79"/>
        <v>0</v>
      </c>
      <c r="CA52" s="121">
        <f t="shared" si="80"/>
        <v>60475</v>
      </c>
      <c r="CB52" s="121">
        <f t="shared" si="81"/>
        <v>23280</v>
      </c>
      <c r="CC52" s="121">
        <f t="shared" si="82"/>
        <v>0</v>
      </c>
      <c r="CD52" s="121">
        <f t="shared" si="83"/>
        <v>0</v>
      </c>
      <c r="CE52" s="121">
        <f t="shared" si="84"/>
        <v>37195</v>
      </c>
      <c r="CF52" s="121">
        <f t="shared" si="85"/>
        <v>5930</v>
      </c>
      <c r="CG52" s="121">
        <f t="shared" si="86"/>
        <v>0</v>
      </c>
      <c r="CH52" s="121">
        <f t="shared" si="87"/>
        <v>0</v>
      </c>
      <c r="CI52" s="121">
        <f t="shared" si="88"/>
        <v>63191</v>
      </c>
    </row>
    <row r="53" spans="1:87" s="136" customFormat="1" ht="13.5" customHeight="1" x14ac:dyDescent="0.15">
      <c r="A53" s="119" t="s">
        <v>45</v>
      </c>
      <c r="B53" s="120" t="s">
        <v>465</v>
      </c>
      <c r="C53" s="119" t="s">
        <v>466</v>
      </c>
      <c r="D53" s="121">
        <f t="shared" si="47"/>
        <v>0</v>
      </c>
      <c r="E53" s="121">
        <f t="shared" si="48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92344</v>
      </c>
      <c r="L53" s="121">
        <f t="shared" si="49"/>
        <v>115293</v>
      </c>
      <c r="M53" s="121">
        <f t="shared" si="50"/>
        <v>10229</v>
      </c>
      <c r="N53" s="121">
        <v>10229</v>
      </c>
      <c r="O53" s="121">
        <v>0</v>
      </c>
      <c r="P53" s="121">
        <v>0</v>
      </c>
      <c r="Q53" s="121">
        <v>0</v>
      </c>
      <c r="R53" s="121">
        <f t="shared" si="51"/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 t="shared" si="52"/>
        <v>105064</v>
      </c>
      <c r="X53" s="121">
        <v>100219</v>
      </c>
      <c r="Y53" s="121">
        <v>0</v>
      </c>
      <c r="Z53" s="121">
        <v>0</v>
      </c>
      <c r="AA53" s="121">
        <v>4845</v>
      </c>
      <c r="AB53" s="121">
        <v>43551</v>
      </c>
      <c r="AC53" s="121">
        <v>0</v>
      </c>
      <c r="AD53" s="121">
        <v>15397</v>
      </c>
      <c r="AE53" s="121">
        <f t="shared" si="53"/>
        <v>130690</v>
      </c>
      <c r="AF53" s="121">
        <f t="shared" si="54"/>
        <v>0</v>
      </c>
      <c r="AG53" s="121">
        <f t="shared" si="55"/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 t="shared" si="56"/>
        <v>2046</v>
      </c>
      <c r="AO53" s="121">
        <f t="shared" si="57"/>
        <v>2046</v>
      </c>
      <c r="AP53" s="121">
        <v>2046</v>
      </c>
      <c r="AQ53" s="121">
        <v>0</v>
      </c>
      <c r="AR53" s="121">
        <v>0</v>
      </c>
      <c r="AS53" s="121">
        <v>0</v>
      </c>
      <c r="AT53" s="121">
        <f t="shared" si="58"/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 t="shared" si="59"/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7352</v>
      </c>
      <c r="BE53" s="121">
        <v>0</v>
      </c>
      <c r="BF53" s="121">
        <v>5</v>
      </c>
      <c r="BG53" s="121">
        <f t="shared" si="60"/>
        <v>2051</v>
      </c>
      <c r="BH53" s="121">
        <f t="shared" si="61"/>
        <v>0</v>
      </c>
      <c r="BI53" s="121">
        <f t="shared" si="62"/>
        <v>0</v>
      </c>
      <c r="BJ53" s="121">
        <f t="shared" si="63"/>
        <v>0</v>
      </c>
      <c r="BK53" s="121">
        <f t="shared" si="64"/>
        <v>0</v>
      </c>
      <c r="BL53" s="121">
        <f t="shared" si="65"/>
        <v>0</v>
      </c>
      <c r="BM53" s="121">
        <f t="shared" si="66"/>
        <v>0</v>
      </c>
      <c r="BN53" s="121">
        <f t="shared" si="67"/>
        <v>0</v>
      </c>
      <c r="BO53" s="121">
        <f t="shared" si="68"/>
        <v>92344</v>
      </c>
      <c r="BP53" s="121">
        <f t="shared" si="69"/>
        <v>117339</v>
      </c>
      <c r="BQ53" s="121">
        <f t="shared" si="70"/>
        <v>12275</v>
      </c>
      <c r="BR53" s="121">
        <f t="shared" si="71"/>
        <v>12275</v>
      </c>
      <c r="BS53" s="121">
        <f t="shared" si="72"/>
        <v>0</v>
      </c>
      <c r="BT53" s="121">
        <f t="shared" si="73"/>
        <v>0</v>
      </c>
      <c r="BU53" s="121">
        <f t="shared" si="74"/>
        <v>0</v>
      </c>
      <c r="BV53" s="121">
        <f t="shared" si="75"/>
        <v>0</v>
      </c>
      <c r="BW53" s="121">
        <f t="shared" si="76"/>
        <v>0</v>
      </c>
      <c r="BX53" s="121">
        <f t="shared" si="77"/>
        <v>0</v>
      </c>
      <c r="BY53" s="121">
        <f t="shared" si="78"/>
        <v>0</v>
      </c>
      <c r="BZ53" s="121">
        <f t="shared" si="79"/>
        <v>0</v>
      </c>
      <c r="CA53" s="121">
        <f t="shared" si="80"/>
        <v>105064</v>
      </c>
      <c r="CB53" s="121">
        <f t="shared" si="81"/>
        <v>100219</v>
      </c>
      <c r="CC53" s="121">
        <f t="shared" si="82"/>
        <v>0</v>
      </c>
      <c r="CD53" s="121">
        <f t="shared" si="83"/>
        <v>0</v>
      </c>
      <c r="CE53" s="121">
        <f t="shared" si="84"/>
        <v>4845</v>
      </c>
      <c r="CF53" s="121">
        <f t="shared" si="85"/>
        <v>50903</v>
      </c>
      <c r="CG53" s="121">
        <f t="shared" si="86"/>
        <v>0</v>
      </c>
      <c r="CH53" s="121">
        <f t="shared" si="87"/>
        <v>15402</v>
      </c>
      <c r="CI53" s="121">
        <f t="shared" si="88"/>
        <v>132741</v>
      </c>
    </row>
    <row r="54" spans="1:87" s="136" customFormat="1" ht="13.5" customHeight="1" x14ac:dyDescent="0.15">
      <c r="A54" s="119" t="s">
        <v>45</v>
      </c>
      <c r="B54" s="120" t="s">
        <v>467</v>
      </c>
      <c r="C54" s="119" t="s">
        <v>468</v>
      </c>
      <c r="D54" s="121">
        <f t="shared" si="47"/>
        <v>0</v>
      </c>
      <c r="E54" s="121">
        <f t="shared" si="48"/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 t="shared" si="49"/>
        <v>165729</v>
      </c>
      <c r="M54" s="121">
        <f t="shared" si="50"/>
        <v>24146</v>
      </c>
      <c r="N54" s="121">
        <v>24146</v>
      </c>
      <c r="O54" s="121">
        <v>0</v>
      </c>
      <c r="P54" s="121">
        <v>0</v>
      </c>
      <c r="Q54" s="121">
        <v>0</v>
      </c>
      <c r="R54" s="121">
        <f t="shared" si="51"/>
        <v>34772</v>
      </c>
      <c r="S54" s="121">
        <v>18446</v>
      </c>
      <c r="T54" s="121">
        <v>16326</v>
      </c>
      <c r="U54" s="121">
        <v>0</v>
      </c>
      <c r="V54" s="121">
        <v>0</v>
      </c>
      <c r="W54" s="121">
        <f t="shared" si="52"/>
        <v>106811</v>
      </c>
      <c r="X54" s="121">
        <v>35647</v>
      </c>
      <c r="Y54" s="121">
        <v>57098</v>
      </c>
      <c r="Z54" s="121">
        <v>0</v>
      </c>
      <c r="AA54" s="121">
        <v>14066</v>
      </c>
      <c r="AB54" s="121">
        <v>21725</v>
      </c>
      <c r="AC54" s="121">
        <v>0</v>
      </c>
      <c r="AD54" s="121">
        <v>6576</v>
      </c>
      <c r="AE54" s="121">
        <f t="shared" si="53"/>
        <v>172305</v>
      </c>
      <c r="AF54" s="121">
        <f t="shared" si="54"/>
        <v>0</v>
      </c>
      <c r="AG54" s="121">
        <f t="shared" si="55"/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 t="shared" si="56"/>
        <v>63452</v>
      </c>
      <c r="AO54" s="121">
        <f t="shared" si="57"/>
        <v>19149</v>
      </c>
      <c r="AP54" s="121">
        <v>19149</v>
      </c>
      <c r="AQ54" s="121">
        <v>0</v>
      </c>
      <c r="AR54" s="121">
        <v>0</v>
      </c>
      <c r="AS54" s="121">
        <v>0</v>
      </c>
      <c r="AT54" s="121">
        <f t="shared" si="58"/>
        <v>44148</v>
      </c>
      <c r="AU54" s="121">
        <v>0</v>
      </c>
      <c r="AV54" s="121">
        <v>44148</v>
      </c>
      <c r="AW54" s="121">
        <v>0</v>
      </c>
      <c r="AX54" s="121">
        <v>0</v>
      </c>
      <c r="AY54" s="121">
        <f t="shared" si="59"/>
        <v>155</v>
      </c>
      <c r="AZ54" s="121">
        <v>75</v>
      </c>
      <c r="BA54" s="121">
        <v>53</v>
      </c>
      <c r="BB54" s="121">
        <v>0</v>
      </c>
      <c r="BC54" s="121">
        <v>27</v>
      </c>
      <c r="BD54" s="121">
        <v>0</v>
      </c>
      <c r="BE54" s="121">
        <v>0</v>
      </c>
      <c r="BF54" s="121">
        <v>0</v>
      </c>
      <c r="BG54" s="121">
        <f t="shared" si="60"/>
        <v>63452</v>
      </c>
      <c r="BH54" s="121">
        <f t="shared" si="61"/>
        <v>0</v>
      </c>
      <c r="BI54" s="121">
        <f t="shared" si="62"/>
        <v>0</v>
      </c>
      <c r="BJ54" s="121">
        <f t="shared" si="63"/>
        <v>0</v>
      </c>
      <c r="BK54" s="121">
        <f t="shared" si="64"/>
        <v>0</v>
      </c>
      <c r="BL54" s="121">
        <f t="shared" si="65"/>
        <v>0</v>
      </c>
      <c r="BM54" s="121">
        <f t="shared" si="66"/>
        <v>0</v>
      </c>
      <c r="BN54" s="121">
        <f t="shared" si="67"/>
        <v>0</v>
      </c>
      <c r="BO54" s="121">
        <f t="shared" si="68"/>
        <v>0</v>
      </c>
      <c r="BP54" s="121">
        <f t="shared" si="69"/>
        <v>229181</v>
      </c>
      <c r="BQ54" s="121">
        <f t="shared" si="70"/>
        <v>43295</v>
      </c>
      <c r="BR54" s="121">
        <f t="shared" si="71"/>
        <v>43295</v>
      </c>
      <c r="BS54" s="121">
        <f t="shared" si="72"/>
        <v>0</v>
      </c>
      <c r="BT54" s="121">
        <f t="shared" si="73"/>
        <v>0</v>
      </c>
      <c r="BU54" s="121">
        <f t="shared" si="74"/>
        <v>0</v>
      </c>
      <c r="BV54" s="121">
        <f t="shared" si="75"/>
        <v>78920</v>
      </c>
      <c r="BW54" s="121">
        <f t="shared" si="76"/>
        <v>18446</v>
      </c>
      <c r="BX54" s="121">
        <f t="shared" si="77"/>
        <v>60474</v>
      </c>
      <c r="BY54" s="121">
        <f t="shared" si="78"/>
        <v>0</v>
      </c>
      <c r="BZ54" s="121">
        <f t="shared" si="79"/>
        <v>0</v>
      </c>
      <c r="CA54" s="121">
        <f t="shared" si="80"/>
        <v>106966</v>
      </c>
      <c r="CB54" s="121">
        <f t="shared" si="81"/>
        <v>35722</v>
      </c>
      <c r="CC54" s="121">
        <f t="shared" si="82"/>
        <v>57151</v>
      </c>
      <c r="CD54" s="121">
        <f t="shared" si="83"/>
        <v>0</v>
      </c>
      <c r="CE54" s="121">
        <f t="shared" si="84"/>
        <v>14093</v>
      </c>
      <c r="CF54" s="121">
        <f t="shared" si="85"/>
        <v>21725</v>
      </c>
      <c r="CG54" s="121">
        <f t="shared" si="86"/>
        <v>0</v>
      </c>
      <c r="CH54" s="121">
        <f t="shared" si="87"/>
        <v>6576</v>
      </c>
      <c r="CI54" s="121">
        <f t="shared" si="88"/>
        <v>235757</v>
      </c>
    </row>
    <row r="55" spans="1:87" s="136" customFormat="1" ht="13.5" customHeight="1" x14ac:dyDescent="0.15">
      <c r="A55" s="119" t="s">
        <v>45</v>
      </c>
      <c r="B55" s="120" t="s">
        <v>469</v>
      </c>
      <c r="C55" s="119" t="s">
        <v>470</v>
      </c>
      <c r="D55" s="121">
        <f t="shared" si="47"/>
        <v>0</v>
      </c>
      <c r="E55" s="121">
        <f t="shared" si="48"/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 t="shared" si="49"/>
        <v>23389</v>
      </c>
      <c r="M55" s="121">
        <f t="shared" si="50"/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 t="shared" si="51"/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 t="shared" si="52"/>
        <v>23389</v>
      </c>
      <c r="X55" s="121">
        <v>23389</v>
      </c>
      <c r="Y55" s="121">
        <v>0</v>
      </c>
      <c r="Z55" s="121">
        <v>0</v>
      </c>
      <c r="AA55" s="121">
        <v>0</v>
      </c>
      <c r="AB55" s="121">
        <v>147287</v>
      </c>
      <c r="AC55" s="121">
        <v>0</v>
      </c>
      <c r="AD55" s="121">
        <v>0</v>
      </c>
      <c r="AE55" s="121">
        <f t="shared" si="53"/>
        <v>23389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19431</v>
      </c>
      <c r="AN55" s="121">
        <f t="shared" si="56"/>
        <v>0</v>
      </c>
      <c r="AO55" s="121">
        <f t="shared" si="57"/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 t="shared" si="58"/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 t="shared" si="59"/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54929</v>
      </c>
      <c r="BE55" s="121">
        <v>0</v>
      </c>
      <c r="BF55" s="121">
        <v>0</v>
      </c>
      <c r="BG55" s="121">
        <f t="shared" si="60"/>
        <v>0</v>
      </c>
      <c r="BH55" s="121">
        <f t="shared" si="61"/>
        <v>0</v>
      </c>
      <c r="BI55" s="121">
        <f t="shared" si="62"/>
        <v>0</v>
      </c>
      <c r="BJ55" s="121">
        <f t="shared" si="63"/>
        <v>0</v>
      </c>
      <c r="BK55" s="121">
        <f t="shared" si="64"/>
        <v>0</v>
      </c>
      <c r="BL55" s="121">
        <f t="shared" si="65"/>
        <v>0</v>
      </c>
      <c r="BM55" s="121">
        <f t="shared" si="66"/>
        <v>0</v>
      </c>
      <c r="BN55" s="121">
        <f t="shared" si="67"/>
        <v>0</v>
      </c>
      <c r="BO55" s="121">
        <f t="shared" si="68"/>
        <v>19431</v>
      </c>
      <c r="BP55" s="121">
        <f t="shared" si="69"/>
        <v>23389</v>
      </c>
      <c r="BQ55" s="121">
        <f t="shared" si="70"/>
        <v>0</v>
      </c>
      <c r="BR55" s="121">
        <f t="shared" si="71"/>
        <v>0</v>
      </c>
      <c r="BS55" s="121">
        <f t="shared" si="72"/>
        <v>0</v>
      </c>
      <c r="BT55" s="121">
        <f t="shared" si="73"/>
        <v>0</v>
      </c>
      <c r="BU55" s="121">
        <f t="shared" si="74"/>
        <v>0</v>
      </c>
      <c r="BV55" s="121">
        <f t="shared" si="75"/>
        <v>0</v>
      </c>
      <c r="BW55" s="121">
        <f t="shared" si="76"/>
        <v>0</v>
      </c>
      <c r="BX55" s="121">
        <f t="shared" si="77"/>
        <v>0</v>
      </c>
      <c r="BY55" s="121">
        <f t="shared" si="78"/>
        <v>0</v>
      </c>
      <c r="BZ55" s="121">
        <f t="shared" si="79"/>
        <v>0</v>
      </c>
      <c r="CA55" s="121">
        <f t="shared" si="80"/>
        <v>23389</v>
      </c>
      <c r="CB55" s="121">
        <f t="shared" si="81"/>
        <v>23389</v>
      </c>
      <c r="CC55" s="121">
        <f t="shared" si="82"/>
        <v>0</v>
      </c>
      <c r="CD55" s="121">
        <f t="shared" si="83"/>
        <v>0</v>
      </c>
      <c r="CE55" s="121">
        <f t="shared" si="84"/>
        <v>0</v>
      </c>
      <c r="CF55" s="121">
        <f t="shared" si="85"/>
        <v>202216</v>
      </c>
      <c r="CG55" s="121">
        <f t="shared" si="86"/>
        <v>0</v>
      </c>
      <c r="CH55" s="121">
        <f t="shared" si="87"/>
        <v>0</v>
      </c>
      <c r="CI55" s="121">
        <f t="shared" si="88"/>
        <v>23389</v>
      </c>
    </row>
    <row r="56" spans="1:87" s="136" customFormat="1" ht="13.5" customHeight="1" x14ac:dyDescent="0.15">
      <c r="A56" s="119" t="s">
        <v>45</v>
      </c>
      <c r="B56" s="120" t="s">
        <v>471</v>
      </c>
      <c r="C56" s="119" t="s">
        <v>472</v>
      </c>
      <c r="D56" s="121">
        <f t="shared" si="47"/>
        <v>0</v>
      </c>
      <c r="E56" s="121">
        <f t="shared" si="48"/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 t="shared" si="49"/>
        <v>75349</v>
      </c>
      <c r="M56" s="121">
        <f t="shared" si="50"/>
        <v>5339</v>
      </c>
      <c r="N56" s="121">
        <v>5339</v>
      </c>
      <c r="O56" s="121">
        <v>0</v>
      </c>
      <c r="P56" s="121">
        <v>0</v>
      </c>
      <c r="Q56" s="121">
        <v>0</v>
      </c>
      <c r="R56" s="121">
        <f t="shared" si="51"/>
        <v>1240</v>
      </c>
      <c r="S56" s="121">
        <v>0</v>
      </c>
      <c r="T56" s="121">
        <v>0</v>
      </c>
      <c r="U56" s="121">
        <v>1240</v>
      </c>
      <c r="V56" s="121">
        <v>0</v>
      </c>
      <c r="W56" s="121">
        <f t="shared" si="52"/>
        <v>68770</v>
      </c>
      <c r="X56" s="121">
        <v>68770</v>
      </c>
      <c r="Y56" s="121">
        <v>0</v>
      </c>
      <c r="Z56" s="121">
        <v>0</v>
      </c>
      <c r="AA56" s="121">
        <v>0</v>
      </c>
      <c r="AB56" s="121">
        <v>84437</v>
      </c>
      <c r="AC56" s="121">
        <v>0</v>
      </c>
      <c r="AD56" s="121">
        <v>33508</v>
      </c>
      <c r="AE56" s="121">
        <f t="shared" si="53"/>
        <v>108857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 t="shared" si="56"/>
        <v>6022</v>
      </c>
      <c r="AO56" s="121">
        <f t="shared" si="57"/>
        <v>6022</v>
      </c>
      <c r="AP56" s="121">
        <v>6022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39040</v>
      </c>
      <c r="BE56" s="121">
        <v>0</v>
      </c>
      <c r="BF56" s="121">
        <v>559</v>
      </c>
      <c r="BG56" s="121">
        <f t="shared" si="60"/>
        <v>6581</v>
      </c>
      <c r="BH56" s="121">
        <f t="shared" si="61"/>
        <v>0</v>
      </c>
      <c r="BI56" s="121">
        <f t="shared" si="62"/>
        <v>0</v>
      </c>
      <c r="BJ56" s="121">
        <f t="shared" si="63"/>
        <v>0</v>
      </c>
      <c r="BK56" s="121">
        <f t="shared" si="64"/>
        <v>0</v>
      </c>
      <c r="BL56" s="121">
        <f t="shared" si="65"/>
        <v>0</v>
      </c>
      <c r="BM56" s="121">
        <f t="shared" si="66"/>
        <v>0</v>
      </c>
      <c r="BN56" s="121">
        <f t="shared" si="67"/>
        <v>0</v>
      </c>
      <c r="BO56" s="121">
        <f t="shared" si="68"/>
        <v>0</v>
      </c>
      <c r="BP56" s="121">
        <f t="shared" si="69"/>
        <v>81371</v>
      </c>
      <c r="BQ56" s="121">
        <f t="shared" si="70"/>
        <v>11361</v>
      </c>
      <c r="BR56" s="121">
        <f t="shared" si="71"/>
        <v>11361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1240</v>
      </c>
      <c r="BW56" s="121">
        <f t="shared" si="76"/>
        <v>0</v>
      </c>
      <c r="BX56" s="121">
        <f t="shared" si="77"/>
        <v>0</v>
      </c>
      <c r="BY56" s="121">
        <f t="shared" si="78"/>
        <v>1240</v>
      </c>
      <c r="BZ56" s="121">
        <f t="shared" si="79"/>
        <v>0</v>
      </c>
      <c r="CA56" s="121">
        <f t="shared" si="80"/>
        <v>68770</v>
      </c>
      <c r="CB56" s="121">
        <f t="shared" si="81"/>
        <v>68770</v>
      </c>
      <c r="CC56" s="121">
        <f t="shared" si="82"/>
        <v>0</v>
      </c>
      <c r="CD56" s="121">
        <f t="shared" si="83"/>
        <v>0</v>
      </c>
      <c r="CE56" s="121">
        <f t="shared" si="84"/>
        <v>0</v>
      </c>
      <c r="CF56" s="121">
        <f t="shared" si="85"/>
        <v>123477</v>
      </c>
      <c r="CG56" s="121">
        <f t="shared" si="86"/>
        <v>0</v>
      </c>
      <c r="CH56" s="121">
        <f t="shared" si="87"/>
        <v>34067</v>
      </c>
      <c r="CI56" s="121">
        <f t="shared" si="88"/>
        <v>115438</v>
      </c>
    </row>
    <row r="57" spans="1:87" s="136" customFormat="1" ht="13.5" customHeight="1" x14ac:dyDescent="0.15">
      <c r="A57" s="119" t="s">
        <v>45</v>
      </c>
      <c r="B57" s="120" t="s">
        <v>474</v>
      </c>
      <c r="C57" s="119" t="s">
        <v>475</v>
      </c>
      <c r="D57" s="121">
        <f t="shared" si="47"/>
        <v>0</v>
      </c>
      <c r="E57" s="121">
        <f t="shared" si="48"/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6574</v>
      </c>
      <c r="L57" s="121">
        <f t="shared" si="49"/>
        <v>61462</v>
      </c>
      <c r="M57" s="121">
        <f t="shared" si="50"/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 t="shared" si="51"/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 t="shared" si="52"/>
        <v>61462</v>
      </c>
      <c r="X57" s="121">
        <v>61462</v>
      </c>
      <c r="Y57" s="121">
        <v>0</v>
      </c>
      <c r="Z57" s="121">
        <v>0</v>
      </c>
      <c r="AA57" s="121">
        <v>0</v>
      </c>
      <c r="AB57" s="121">
        <v>70333</v>
      </c>
      <c r="AC57" s="121">
        <v>0</v>
      </c>
      <c r="AD57" s="121">
        <v>31062</v>
      </c>
      <c r="AE57" s="121">
        <f t="shared" si="53"/>
        <v>92524</v>
      </c>
      <c r="AF57" s="121">
        <f t="shared" si="54"/>
        <v>0</v>
      </c>
      <c r="AG57" s="121">
        <f t="shared" si="55"/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447</v>
      </c>
      <c r="AN57" s="121">
        <f t="shared" si="56"/>
        <v>0</v>
      </c>
      <c r="AO57" s="121">
        <f t="shared" si="57"/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 t="shared" si="58"/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 t="shared" si="59"/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35087</v>
      </c>
      <c r="BE57" s="121">
        <v>0</v>
      </c>
      <c r="BF57" s="121">
        <v>0</v>
      </c>
      <c r="BG57" s="121">
        <f t="shared" si="60"/>
        <v>0</v>
      </c>
      <c r="BH57" s="121">
        <f t="shared" si="61"/>
        <v>0</v>
      </c>
      <c r="BI57" s="121">
        <f t="shared" si="62"/>
        <v>0</v>
      </c>
      <c r="BJ57" s="121">
        <f t="shared" si="63"/>
        <v>0</v>
      </c>
      <c r="BK57" s="121">
        <f t="shared" si="64"/>
        <v>0</v>
      </c>
      <c r="BL57" s="121">
        <f t="shared" si="65"/>
        <v>0</v>
      </c>
      <c r="BM57" s="121">
        <f t="shared" si="66"/>
        <v>0</v>
      </c>
      <c r="BN57" s="121">
        <f t="shared" si="67"/>
        <v>0</v>
      </c>
      <c r="BO57" s="121">
        <f t="shared" si="68"/>
        <v>7021</v>
      </c>
      <c r="BP57" s="121">
        <f t="shared" si="69"/>
        <v>61462</v>
      </c>
      <c r="BQ57" s="121">
        <f t="shared" si="70"/>
        <v>0</v>
      </c>
      <c r="BR57" s="121">
        <f t="shared" si="71"/>
        <v>0</v>
      </c>
      <c r="BS57" s="121">
        <f t="shared" si="72"/>
        <v>0</v>
      </c>
      <c r="BT57" s="121">
        <f t="shared" si="73"/>
        <v>0</v>
      </c>
      <c r="BU57" s="121">
        <f t="shared" si="74"/>
        <v>0</v>
      </c>
      <c r="BV57" s="121">
        <f t="shared" si="75"/>
        <v>0</v>
      </c>
      <c r="BW57" s="121">
        <f t="shared" si="76"/>
        <v>0</v>
      </c>
      <c r="BX57" s="121">
        <f t="shared" si="77"/>
        <v>0</v>
      </c>
      <c r="BY57" s="121">
        <f t="shared" si="78"/>
        <v>0</v>
      </c>
      <c r="BZ57" s="121">
        <f t="shared" si="79"/>
        <v>0</v>
      </c>
      <c r="CA57" s="121">
        <f t="shared" si="80"/>
        <v>61462</v>
      </c>
      <c r="CB57" s="121">
        <f t="shared" si="81"/>
        <v>61462</v>
      </c>
      <c r="CC57" s="121">
        <f t="shared" si="82"/>
        <v>0</v>
      </c>
      <c r="CD57" s="121">
        <f t="shared" si="83"/>
        <v>0</v>
      </c>
      <c r="CE57" s="121">
        <f t="shared" si="84"/>
        <v>0</v>
      </c>
      <c r="CF57" s="121">
        <f t="shared" si="85"/>
        <v>105420</v>
      </c>
      <c r="CG57" s="121">
        <f t="shared" si="86"/>
        <v>0</v>
      </c>
      <c r="CH57" s="121">
        <f t="shared" si="87"/>
        <v>31062</v>
      </c>
      <c r="CI57" s="121">
        <f t="shared" si="88"/>
        <v>92524</v>
      </c>
    </row>
    <row r="58" spans="1:87" s="136" customFormat="1" ht="13.5" customHeight="1" x14ac:dyDescent="0.15">
      <c r="A58" s="119" t="s">
        <v>45</v>
      </c>
      <c r="B58" s="120" t="s">
        <v>477</v>
      </c>
      <c r="C58" s="119" t="s">
        <v>478</v>
      </c>
      <c r="D58" s="121">
        <f t="shared" si="47"/>
        <v>0</v>
      </c>
      <c r="E58" s="121">
        <f t="shared" si="48"/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 t="shared" si="49"/>
        <v>66176</v>
      </c>
      <c r="M58" s="121">
        <f t="shared" si="50"/>
        <v>10193</v>
      </c>
      <c r="N58" s="121">
        <v>10193</v>
      </c>
      <c r="O58" s="121">
        <v>0</v>
      </c>
      <c r="P58" s="121">
        <v>0</v>
      </c>
      <c r="Q58" s="121">
        <v>0</v>
      </c>
      <c r="R58" s="121">
        <f t="shared" si="51"/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 t="shared" si="52"/>
        <v>55983</v>
      </c>
      <c r="X58" s="121">
        <v>55983</v>
      </c>
      <c r="Y58" s="121">
        <v>0</v>
      </c>
      <c r="Z58" s="121">
        <v>0</v>
      </c>
      <c r="AA58" s="121">
        <v>0</v>
      </c>
      <c r="AB58" s="121">
        <v>83546</v>
      </c>
      <c r="AC58" s="121">
        <v>0</v>
      </c>
      <c r="AD58" s="121">
        <v>0</v>
      </c>
      <c r="AE58" s="121">
        <f t="shared" si="53"/>
        <v>66176</v>
      </c>
      <c r="AF58" s="121">
        <f t="shared" si="54"/>
        <v>0</v>
      </c>
      <c r="AG58" s="121">
        <f t="shared" si="55"/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 t="shared" si="56"/>
        <v>0</v>
      </c>
      <c r="AO58" s="121">
        <f t="shared" si="57"/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 t="shared" si="58"/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 t="shared" si="59"/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62228</v>
      </c>
      <c r="BE58" s="121">
        <v>0</v>
      </c>
      <c r="BF58" s="121">
        <v>0</v>
      </c>
      <c r="BG58" s="121">
        <f t="shared" si="60"/>
        <v>0</v>
      </c>
      <c r="BH58" s="121">
        <f t="shared" si="61"/>
        <v>0</v>
      </c>
      <c r="BI58" s="121">
        <f t="shared" si="62"/>
        <v>0</v>
      </c>
      <c r="BJ58" s="121">
        <f t="shared" si="63"/>
        <v>0</v>
      </c>
      <c r="BK58" s="121">
        <f t="shared" si="64"/>
        <v>0</v>
      </c>
      <c r="BL58" s="121">
        <f t="shared" si="65"/>
        <v>0</v>
      </c>
      <c r="BM58" s="121">
        <f t="shared" si="66"/>
        <v>0</v>
      </c>
      <c r="BN58" s="121">
        <f t="shared" si="67"/>
        <v>0</v>
      </c>
      <c r="BO58" s="121">
        <f t="shared" si="68"/>
        <v>0</v>
      </c>
      <c r="BP58" s="121">
        <f t="shared" si="69"/>
        <v>66176</v>
      </c>
      <c r="BQ58" s="121">
        <f t="shared" si="70"/>
        <v>10193</v>
      </c>
      <c r="BR58" s="121">
        <f t="shared" si="71"/>
        <v>10193</v>
      </c>
      <c r="BS58" s="121">
        <f t="shared" si="72"/>
        <v>0</v>
      </c>
      <c r="BT58" s="121">
        <f t="shared" si="73"/>
        <v>0</v>
      </c>
      <c r="BU58" s="121">
        <f t="shared" si="74"/>
        <v>0</v>
      </c>
      <c r="BV58" s="121">
        <f t="shared" si="75"/>
        <v>0</v>
      </c>
      <c r="BW58" s="121">
        <f t="shared" si="76"/>
        <v>0</v>
      </c>
      <c r="BX58" s="121">
        <f t="shared" si="77"/>
        <v>0</v>
      </c>
      <c r="BY58" s="121">
        <f t="shared" si="78"/>
        <v>0</v>
      </c>
      <c r="BZ58" s="121">
        <f t="shared" si="79"/>
        <v>0</v>
      </c>
      <c r="CA58" s="121">
        <f t="shared" si="80"/>
        <v>55983</v>
      </c>
      <c r="CB58" s="121">
        <f t="shared" si="81"/>
        <v>55983</v>
      </c>
      <c r="CC58" s="121">
        <f t="shared" si="82"/>
        <v>0</v>
      </c>
      <c r="CD58" s="121">
        <f t="shared" si="83"/>
        <v>0</v>
      </c>
      <c r="CE58" s="121">
        <f t="shared" si="84"/>
        <v>0</v>
      </c>
      <c r="CF58" s="121">
        <f t="shared" si="85"/>
        <v>145774</v>
      </c>
      <c r="CG58" s="121">
        <f t="shared" si="86"/>
        <v>0</v>
      </c>
      <c r="CH58" s="121">
        <f t="shared" si="87"/>
        <v>0</v>
      </c>
      <c r="CI58" s="121">
        <f t="shared" si="88"/>
        <v>66176</v>
      </c>
    </row>
    <row r="59" spans="1:87" s="136" customFormat="1" ht="13.5" customHeight="1" x14ac:dyDescent="0.15">
      <c r="A59" s="119" t="s">
        <v>45</v>
      </c>
      <c r="B59" s="120" t="s">
        <v>481</v>
      </c>
      <c r="C59" s="119" t="s">
        <v>482</v>
      </c>
      <c r="D59" s="121">
        <f t="shared" si="47"/>
        <v>0</v>
      </c>
      <c r="E59" s="121">
        <f t="shared" si="48"/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6948</v>
      </c>
      <c r="L59" s="121">
        <f t="shared" si="49"/>
        <v>74982</v>
      </c>
      <c r="M59" s="121">
        <f t="shared" si="50"/>
        <v>26638</v>
      </c>
      <c r="N59" s="121">
        <v>19390</v>
      </c>
      <c r="O59" s="121">
        <v>7248</v>
      </c>
      <c r="P59" s="121">
        <v>0</v>
      </c>
      <c r="Q59" s="121">
        <v>0</v>
      </c>
      <c r="R59" s="121">
        <f t="shared" si="51"/>
        <v>859</v>
      </c>
      <c r="S59" s="121">
        <v>859</v>
      </c>
      <c r="T59" s="121">
        <v>0</v>
      </c>
      <c r="U59" s="121">
        <v>0</v>
      </c>
      <c r="V59" s="121">
        <v>0</v>
      </c>
      <c r="W59" s="121">
        <f t="shared" si="52"/>
        <v>47485</v>
      </c>
      <c r="X59" s="121">
        <v>45585</v>
      </c>
      <c r="Y59" s="121">
        <v>1891</v>
      </c>
      <c r="Z59" s="121">
        <v>0</v>
      </c>
      <c r="AA59" s="121">
        <v>9</v>
      </c>
      <c r="AB59" s="121">
        <v>122770</v>
      </c>
      <c r="AC59" s="121">
        <v>0</v>
      </c>
      <c r="AD59" s="121">
        <v>801</v>
      </c>
      <c r="AE59" s="121">
        <f t="shared" si="53"/>
        <v>75783</v>
      </c>
      <c r="AF59" s="121">
        <f t="shared" si="54"/>
        <v>0</v>
      </c>
      <c r="AG59" s="121">
        <f t="shared" si="55"/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 t="shared" si="56"/>
        <v>0</v>
      </c>
      <c r="AO59" s="121">
        <f t="shared" si="57"/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 t="shared" si="58"/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 t="shared" si="59"/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44883</v>
      </c>
      <c r="BE59" s="121">
        <v>0</v>
      </c>
      <c r="BF59" s="121">
        <v>0</v>
      </c>
      <c r="BG59" s="121">
        <f t="shared" si="60"/>
        <v>0</v>
      </c>
      <c r="BH59" s="121">
        <f t="shared" si="61"/>
        <v>0</v>
      </c>
      <c r="BI59" s="121">
        <f t="shared" si="62"/>
        <v>0</v>
      </c>
      <c r="BJ59" s="121">
        <f t="shared" si="63"/>
        <v>0</v>
      </c>
      <c r="BK59" s="121">
        <f t="shared" si="64"/>
        <v>0</v>
      </c>
      <c r="BL59" s="121">
        <f t="shared" si="65"/>
        <v>0</v>
      </c>
      <c r="BM59" s="121">
        <f t="shared" si="66"/>
        <v>0</v>
      </c>
      <c r="BN59" s="121">
        <f t="shared" si="67"/>
        <v>0</v>
      </c>
      <c r="BO59" s="121">
        <f t="shared" si="68"/>
        <v>6948</v>
      </c>
      <c r="BP59" s="121">
        <f t="shared" si="69"/>
        <v>74982</v>
      </c>
      <c r="BQ59" s="121">
        <f t="shared" si="70"/>
        <v>26638</v>
      </c>
      <c r="BR59" s="121">
        <f t="shared" si="71"/>
        <v>19390</v>
      </c>
      <c r="BS59" s="121">
        <f t="shared" si="72"/>
        <v>7248</v>
      </c>
      <c r="BT59" s="121">
        <f t="shared" si="73"/>
        <v>0</v>
      </c>
      <c r="BU59" s="121">
        <f t="shared" si="74"/>
        <v>0</v>
      </c>
      <c r="BV59" s="121">
        <f t="shared" si="75"/>
        <v>859</v>
      </c>
      <c r="BW59" s="121">
        <f t="shared" si="76"/>
        <v>859</v>
      </c>
      <c r="BX59" s="121">
        <f t="shared" si="77"/>
        <v>0</v>
      </c>
      <c r="BY59" s="121">
        <f t="shared" si="78"/>
        <v>0</v>
      </c>
      <c r="BZ59" s="121">
        <f t="shared" si="79"/>
        <v>0</v>
      </c>
      <c r="CA59" s="121">
        <f t="shared" si="80"/>
        <v>47485</v>
      </c>
      <c r="CB59" s="121">
        <f t="shared" si="81"/>
        <v>45585</v>
      </c>
      <c r="CC59" s="121">
        <f t="shared" si="82"/>
        <v>1891</v>
      </c>
      <c r="CD59" s="121">
        <f t="shared" si="83"/>
        <v>0</v>
      </c>
      <c r="CE59" s="121">
        <f t="shared" si="84"/>
        <v>9</v>
      </c>
      <c r="CF59" s="121">
        <f t="shared" si="85"/>
        <v>167653</v>
      </c>
      <c r="CG59" s="121">
        <f t="shared" si="86"/>
        <v>0</v>
      </c>
      <c r="CH59" s="121">
        <f t="shared" si="87"/>
        <v>801</v>
      </c>
      <c r="CI59" s="121">
        <f t="shared" si="88"/>
        <v>75783</v>
      </c>
    </row>
    <row r="60" spans="1:87" s="136" customFormat="1" ht="13.5" customHeight="1" x14ac:dyDescent="0.15">
      <c r="A60" s="119" t="s">
        <v>45</v>
      </c>
      <c r="B60" s="120" t="s">
        <v>483</v>
      </c>
      <c r="C60" s="119" t="s">
        <v>484</v>
      </c>
      <c r="D60" s="121">
        <f t="shared" si="47"/>
        <v>13956</v>
      </c>
      <c r="E60" s="121">
        <f t="shared" si="48"/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13956</v>
      </c>
      <c r="K60" s="121">
        <v>0</v>
      </c>
      <c r="L60" s="121">
        <f t="shared" si="49"/>
        <v>21027</v>
      </c>
      <c r="M60" s="121">
        <f t="shared" si="50"/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 t="shared" si="51"/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 t="shared" si="52"/>
        <v>21027</v>
      </c>
      <c r="X60" s="121">
        <v>21027</v>
      </c>
      <c r="Y60" s="121">
        <v>0</v>
      </c>
      <c r="Z60" s="121">
        <v>0</v>
      </c>
      <c r="AA60" s="121">
        <v>0</v>
      </c>
      <c r="AB60" s="121">
        <v>46954</v>
      </c>
      <c r="AC60" s="121">
        <v>0</v>
      </c>
      <c r="AD60" s="121">
        <v>0</v>
      </c>
      <c r="AE60" s="121">
        <f t="shared" si="53"/>
        <v>34983</v>
      </c>
      <c r="AF60" s="121">
        <f t="shared" si="54"/>
        <v>3917915</v>
      </c>
      <c r="AG60" s="121">
        <f t="shared" si="55"/>
        <v>3888543</v>
      </c>
      <c r="AH60" s="121">
        <v>0</v>
      </c>
      <c r="AI60" s="121">
        <v>0</v>
      </c>
      <c r="AJ60" s="121">
        <v>0</v>
      </c>
      <c r="AK60" s="121">
        <v>3888543</v>
      </c>
      <c r="AL60" s="121">
        <v>29372</v>
      </c>
      <c r="AM60" s="121">
        <v>0</v>
      </c>
      <c r="AN60" s="121">
        <f t="shared" si="56"/>
        <v>0</v>
      </c>
      <c r="AO60" s="121">
        <f t="shared" si="57"/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 t="shared" si="58"/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 t="shared" si="59"/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21601</v>
      </c>
      <c r="BE60" s="121">
        <v>0</v>
      </c>
      <c r="BF60" s="121">
        <v>0</v>
      </c>
      <c r="BG60" s="121">
        <f t="shared" si="60"/>
        <v>3917915</v>
      </c>
      <c r="BH60" s="121">
        <f t="shared" si="61"/>
        <v>3931871</v>
      </c>
      <c r="BI60" s="121">
        <f t="shared" si="62"/>
        <v>3888543</v>
      </c>
      <c r="BJ60" s="121">
        <f t="shared" si="63"/>
        <v>0</v>
      </c>
      <c r="BK60" s="121">
        <f t="shared" si="64"/>
        <v>0</v>
      </c>
      <c r="BL60" s="121">
        <f t="shared" si="65"/>
        <v>0</v>
      </c>
      <c r="BM60" s="121">
        <f t="shared" si="66"/>
        <v>3888543</v>
      </c>
      <c r="BN60" s="121">
        <f t="shared" si="67"/>
        <v>43328</v>
      </c>
      <c r="BO60" s="121">
        <f t="shared" si="68"/>
        <v>0</v>
      </c>
      <c r="BP60" s="121">
        <f t="shared" si="69"/>
        <v>21027</v>
      </c>
      <c r="BQ60" s="121">
        <f t="shared" si="70"/>
        <v>0</v>
      </c>
      <c r="BR60" s="121">
        <f t="shared" si="71"/>
        <v>0</v>
      </c>
      <c r="BS60" s="121">
        <f t="shared" si="72"/>
        <v>0</v>
      </c>
      <c r="BT60" s="121">
        <f t="shared" si="73"/>
        <v>0</v>
      </c>
      <c r="BU60" s="121">
        <f t="shared" si="74"/>
        <v>0</v>
      </c>
      <c r="BV60" s="121">
        <f t="shared" si="75"/>
        <v>0</v>
      </c>
      <c r="BW60" s="121">
        <f t="shared" si="76"/>
        <v>0</v>
      </c>
      <c r="BX60" s="121">
        <f t="shared" si="77"/>
        <v>0</v>
      </c>
      <c r="BY60" s="121">
        <f t="shared" si="78"/>
        <v>0</v>
      </c>
      <c r="BZ60" s="121">
        <f t="shared" si="79"/>
        <v>0</v>
      </c>
      <c r="CA60" s="121">
        <f t="shared" si="80"/>
        <v>21027</v>
      </c>
      <c r="CB60" s="121">
        <f t="shared" si="81"/>
        <v>21027</v>
      </c>
      <c r="CC60" s="121">
        <f t="shared" si="82"/>
        <v>0</v>
      </c>
      <c r="CD60" s="121">
        <f t="shared" si="83"/>
        <v>0</v>
      </c>
      <c r="CE60" s="121">
        <f t="shared" si="84"/>
        <v>0</v>
      </c>
      <c r="CF60" s="121">
        <f t="shared" si="85"/>
        <v>68555</v>
      </c>
      <c r="CG60" s="121">
        <f t="shared" si="86"/>
        <v>0</v>
      </c>
      <c r="CH60" s="121">
        <f t="shared" si="87"/>
        <v>0</v>
      </c>
      <c r="CI60" s="121">
        <f t="shared" si="88"/>
        <v>3952898</v>
      </c>
    </row>
    <row r="61" spans="1:87" s="136" customFormat="1" ht="13.5" customHeight="1" x14ac:dyDescent="0.15">
      <c r="A61" s="119" t="s">
        <v>45</v>
      </c>
      <c r="B61" s="120" t="s">
        <v>485</v>
      </c>
      <c r="C61" s="119" t="s">
        <v>486</v>
      </c>
      <c r="D61" s="121">
        <f t="shared" si="47"/>
        <v>0</v>
      </c>
      <c r="E61" s="121">
        <f t="shared" si="48"/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 t="shared" si="49"/>
        <v>14601</v>
      </c>
      <c r="M61" s="121">
        <f t="shared" si="50"/>
        <v>3289</v>
      </c>
      <c r="N61" s="121">
        <v>3289</v>
      </c>
      <c r="O61" s="121">
        <v>0</v>
      </c>
      <c r="P61" s="121">
        <v>0</v>
      </c>
      <c r="Q61" s="121">
        <v>0</v>
      </c>
      <c r="R61" s="121">
        <f t="shared" si="51"/>
        <v>10608</v>
      </c>
      <c r="S61" s="121">
        <v>10608</v>
      </c>
      <c r="T61" s="121">
        <v>0</v>
      </c>
      <c r="U61" s="121">
        <v>0</v>
      </c>
      <c r="V61" s="121">
        <v>0</v>
      </c>
      <c r="W61" s="121">
        <f t="shared" si="52"/>
        <v>704</v>
      </c>
      <c r="X61" s="121">
        <v>0</v>
      </c>
      <c r="Y61" s="121">
        <v>0</v>
      </c>
      <c r="Z61" s="121">
        <v>0</v>
      </c>
      <c r="AA61" s="121">
        <v>704</v>
      </c>
      <c r="AB61" s="121">
        <v>33227</v>
      </c>
      <c r="AC61" s="121">
        <v>0</v>
      </c>
      <c r="AD61" s="121">
        <v>0</v>
      </c>
      <c r="AE61" s="121">
        <f t="shared" si="53"/>
        <v>14601</v>
      </c>
      <c r="AF61" s="121">
        <f t="shared" si="54"/>
        <v>0</v>
      </c>
      <c r="AG61" s="121">
        <f t="shared" si="55"/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 t="shared" si="56"/>
        <v>1409</v>
      </c>
      <c r="AO61" s="121">
        <f t="shared" si="57"/>
        <v>1409</v>
      </c>
      <c r="AP61" s="121">
        <v>1409</v>
      </c>
      <c r="AQ61" s="121">
        <v>0</v>
      </c>
      <c r="AR61" s="121">
        <v>0</v>
      </c>
      <c r="AS61" s="121">
        <v>0</v>
      </c>
      <c r="AT61" s="121">
        <f t="shared" si="58"/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 t="shared" si="59"/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15209</v>
      </c>
      <c r="BE61" s="121">
        <v>0</v>
      </c>
      <c r="BF61" s="121">
        <v>0</v>
      </c>
      <c r="BG61" s="121">
        <f t="shared" si="60"/>
        <v>1409</v>
      </c>
      <c r="BH61" s="121">
        <f t="shared" si="61"/>
        <v>0</v>
      </c>
      <c r="BI61" s="121">
        <f t="shared" si="62"/>
        <v>0</v>
      </c>
      <c r="BJ61" s="121">
        <f t="shared" si="63"/>
        <v>0</v>
      </c>
      <c r="BK61" s="121">
        <f t="shared" si="64"/>
        <v>0</v>
      </c>
      <c r="BL61" s="121">
        <f t="shared" si="65"/>
        <v>0</v>
      </c>
      <c r="BM61" s="121">
        <f t="shared" si="66"/>
        <v>0</v>
      </c>
      <c r="BN61" s="121">
        <f t="shared" si="67"/>
        <v>0</v>
      </c>
      <c r="BO61" s="121">
        <f t="shared" si="68"/>
        <v>0</v>
      </c>
      <c r="BP61" s="121">
        <f t="shared" si="69"/>
        <v>16010</v>
      </c>
      <c r="BQ61" s="121">
        <f t="shared" si="70"/>
        <v>4698</v>
      </c>
      <c r="BR61" s="121">
        <f t="shared" si="71"/>
        <v>4698</v>
      </c>
      <c r="BS61" s="121">
        <f t="shared" si="72"/>
        <v>0</v>
      </c>
      <c r="BT61" s="121">
        <f t="shared" si="73"/>
        <v>0</v>
      </c>
      <c r="BU61" s="121">
        <f t="shared" si="74"/>
        <v>0</v>
      </c>
      <c r="BV61" s="121">
        <f t="shared" si="75"/>
        <v>10608</v>
      </c>
      <c r="BW61" s="121">
        <f t="shared" si="76"/>
        <v>10608</v>
      </c>
      <c r="BX61" s="121">
        <f t="shared" si="77"/>
        <v>0</v>
      </c>
      <c r="BY61" s="121">
        <f t="shared" si="78"/>
        <v>0</v>
      </c>
      <c r="BZ61" s="121">
        <f t="shared" si="79"/>
        <v>0</v>
      </c>
      <c r="CA61" s="121">
        <f t="shared" si="80"/>
        <v>704</v>
      </c>
      <c r="CB61" s="121">
        <f t="shared" si="81"/>
        <v>0</v>
      </c>
      <c r="CC61" s="121">
        <f t="shared" si="82"/>
        <v>0</v>
      </c>
      <c r="CD61" s="121">
        <f t="shared" si="83"/>
        <v>0</v>
      </c>
      <c r="CE61" s="121">
        <f t="shared" si="84"/>
        <v>704</v>
      </c>
      <c r="CF61" s="121">
        <f t="shared" si="85"/>
        <v>48436</v>
      </c>
      <c r="CG61" s="121">
        <f t="shared" si="86"/>
        <v>0</v>
      </c>
      <c r="CH61" s="121">
        <f t="shared" si="87"/>
        <v>0</v>
      </c>
      <c r="CI61" s="121">
        <f t="shared" si="88"/>
        <v>16010</v>
      </c>
    </row>
    <row r="62" spans="1:87" s="136" customFormat="1" ht="13.5" customHeight="1" x14ac:dyDescent="0.15">
      <c r="A62" s="119" t="s">
        <v>45</v>
      </c>
      <c r="B62" s="120" t="s">
        <v>487</v>
      </c>
      <c r="C62" s="119" t="s">
        <v>488</v>
      </c>
      <c r="D62" s="121">
        <f t="shared" si="47"/>
        <v>0</v>
      </c>
      <c r="E62" s="121">
        <f t="shared" si="48"/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 t="shared" si="49"/>
        <v>162163</v>
      </c>
      <c r="M62" s="121">
        <f t="shared" si="50"/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 t="shared" si="51"/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 t="shared" si="52"/>
        <v>162163</v>
      </c>
      <c r="X62" s="121">
        <v>162163</v>
      </c>
      <c r="Y62" s="121">
        <v>0</v>
      </c>
      <c r="Z62" s="121">
        <v>0</v>
      </c>
      <c r="AA62" s="121">
        <v>0</v>
      </c>
      <c r="AB62" s="121">
        <v>220848</v>
      </c>
      <c r="AC62" s="121">
        <v>0</v>
      </c>
      <c r="AD62" s="121">
        <v>24860</v>
      </c>
      <c r="AE62" s="121">
        <f t="shared" si="53"/>
        <v>187023</v>
      </c>
      <c r="AF62" s="121">
        <f t="shared" si="54"/>
        <v>0</v>
      </c>
      <c r="AG62" s="121">
        <f t="shared" si="55"/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 t="shared" si="56"/>
        <v>13896</v>
      </c>
      <c r="AO62" s="121">
        <f t="shared" si="57"/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 t="shared" si="58"/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 t="shared" si="59"/>
        <v>13896</v>
      </c>
      <c r="AZ62" s="121">
        <v>0</v>
      </c>
      <c r="BA62" s="121">
        <v>0</v>
      </c>
      <c r="BB62" s="121">
        <v>0</v>
      </c>
      <c r="BC62" s="121">
        <v>13896</v>
      </c>
      <c r="BD62" s="121">
        <v>166328</v>
      </c>
      <c r="BE62" s="121">
        <v>0</v>
      </c>
      <c r="BF62" s="121">
        <v>17749</v>
      </c>
      <c r="BG62" s="121">
        <f t="shared" si="60"/>
        <v>31645</v>
      </c>
      <c r="BH62" s="121">
        <f t="shared" si="61"/>
        <v>0</v>
      </c>
      <c r="BI62" s="121">
        <f t="shared" si="62"/>
        <v>0</v>
      </c>
      <c r="BJ62" s="121">
        <f t="shared" si="63"/>
        <v>0</v>
      </c>
      <c r="BK62" s="121">
        <f t="shared" si="64"/>
        <v>0</v>
      </c>
      <c r="BL62" s="121">
        <f t="shared" si="65"/>
        <v>0</v>
      </c>
      <c r="BM62" s="121">
        <f t="shared" si="66"/>
        <v>0</v>
      </c>
      <c r="BN62" s="121">
        <f t="shared" si="67"/>
        <v>0</v>
      </c>
      <c r="BO62" s="121">
        <f t="shared" si="68"/>
        <v>0</v>
      </c>
      <c r="BP62" s="121">
        <f t="shared" si="69"/>
        <v>176059</v>
      </c>
      <c r="BQ62" s="121">
        <f t="shared" si="70"/>
        <v>0</v>
      </c>
      <c r="BR62" s="121">
        <f t="shared" si="71"/>
        <v>0</v>
      </c>
      <c r="BS62" s="121">
        <f t="shared" si="72"/>
        <v>0</v>
      </c>
      <c r="BT62" s="121">
        <f t="shared" si="73"/>
        <v>0</v>
      </c>
      <c r="BU62" s="121">
        <f t="shared" si="74"/>
        <v>0</v>
      </c>
      <c r="BV62" s="121">
        <f t="shared" si="75"/>
        <v>0</v>
      </c>
      <c r="BW62" s="121">
        <f t="shared" si="76"/>
        <v>0</v>
      </c>
      <c r="BX62" s="121">
        <f t="shared" si="77"/>
        <v>0</v>
      </c>
      <c r="BY62" s="121">
        <f t="shared" si="78"/>
        <v>0</v>
      </c>
      <c r="BZ62" s="121">
        <f t="shared" si="79"/>
        <v>0</v>
      </c>
      <c r="CA62" s="121">
        <f t="shared" si="80"/>
        <v>176059</v>
      </c>
      <c r="CB62" s="121">
        <f t="shared" si="81"/>
        <v>162163</v>
      </c>
      <c r="CC62" s="121">
        <f t="shared" si="82"/>
        <v>0</v>
      </c>
      <c r="CD62" s="121">
        <f t="shared" si="83"/>
        <v>0</v>
      </c>
      <c r="CE62" s="121">
        <f t="shared" si="84"/>
        <v>13896</v>
      </c>
      <c r="CF62" s="121">
        <f t="shared" si="85"/>
        <v>387176</v>
      </c>
      <c r="CG62" s="121">
        <f t="shared" si="86"/>
        <v>0</v>
      </c>
      <c r="CH62" s="121">
        <f t="shared" si="87"/>
        <v>42609</v>
      </c>
      <c r="CI62" s="121">
        <f t="shared" si="88"/>
        <v>218668</v>
      </c>
    </row>
    <row r="63" spans="1:87" s="136" customFormat="1" ht="13.5" customHeight="1" x14ac:dyDescent="0.15">
      <c r="A63" s="119" t="s">
        <v>45</v>
      </c>
      <c r="B63" s="120" t="s">
        <v>489</v>
      </c>
      <c r="C63" s="119" t="s">
        <v>490</v>
      </c>
      <c r="D63" s="121">
        <f t="shared" si="47"/>
        <v>2364</v>
      </c>
      <c r="E63" s="121">
        <f t="shared" si="48"/>
        <v>2364</v>
      </c>
      <c r="F63" s="121">
        <v>0</v>
      </c>
      <c r="G63" s="121">
        <v>2364</v>
      </c>
      <c r="H63" s="121">
        <v>0</v>
      </c>
      <c r="I63" s="121">
        <v>0</v>
      </c>
      <c r="J63" s="121">
        <v>0</v>
      </c>
      <c r="K63" s="121">
        <v>0</v>
      </c>
      <c r="L63" s="121">
        <f t="shared" si="49"/>
        <v>749669</v>
      </c>
      <c r="M63" s="121">
        <f t="shared" si="50"/>
        <v>37426</v>
      </c>
      <c r="N63" s="121">
        <v>37426</v>
      </c>
      <c r="O63" s="121">
        <v>0</v>
      </c>
      <c r="P63" s="121">
        <v>0</v>
      </c>
      <c r="Q63" s="121">
        <v>0</v>
      </c>
      <c r="R63" s="121">
        <f t="shared" ref="R63" si="89">+SUM(S63:U63)</f>
        <v>37727</v>
      </c>
      <c r="S63" s="121">
        <v>0</v>
      </c>
      <c r="T63" s="121">
        <v>37727</v>
      </c>
      <c r="U63" s="121">
        <v>0</v>
      </c>
      <c r="V63" s="121">
        <v>0</v>
      </c>
      <c r="W63" s="121">
        <f t="shared" si="52"/>
        <v>674516</v>
      </c>
      <c r="X63" s="121">
        <v>182885</v>
      </c>
      <c r="Y63" s="121">
        <v>491631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 t="shared" si="53"/>
        <v>752033</v>
      </c>
      <c r="AF63" s="121">
        <f t="shared" si="54"/>
        <v>0</v>
      </c>
      <c r="AG63" s="121">
        <f t="shared" si="55"/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 t="shared" si="56"/>
        <v>160378</v>
      </c>
      <c r="AO63" s="121">
        <f t="shared" si="57"/>
        <v>11167</v>
      </c>
      <c r="AP63" s="121">
        <v>11167</v>
      </c>
      <c r="AQ63" s="121">
        <v>0</v>
      </c>
      <c r="AR63" s="121">
        <v>0</v>
      </c>
      <c r="AS63" s="121">
        <v>0</v>
      </c>
      <c r="AT63" s="121">
        <f t="shared" ref="AT63" si="90">+SUM(AU63:AW63)</f>
        <v>98340</v>
      </c>
      <c r="AU63" s="121">
        <v>0</v>
      </c>
      <c r="AV63" s="121">
        <v>98340</v>
      </c>
      <c r="AW63" s="121">
        <v>0</v>
      </c>
      <c r="AX63" s="121">
        <v>0</v>
      </c>
      <c r="AY63" s="121">
        <f t="shared" si="59"/>
        <v>50871</v>
      </c>
      <c r="AZ63" s="121">
        <v>0</v>
      </c>
      <c r="BA63" s="121">
        <v>50871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 t="shared" si="60"/>
        <v>160378</v>
      </c>
      <c r="BH63" s="121">
        <f t="shared" si="61"/>
        <v>2364</v>
      </c>
      <c r="BI63" s="121">
        <f t="shared" si="62"/>
        <v>2364</v>
      </c>
      <c r="BJ63" s="121">
        <f t="shared" si="63"/>
        <v>0</v>
      </c>
      <c r="BK63" s="121">
        <f t="shared" si="64"/>
        <v>2364</v>
      </c>
      <c r="BL63" s="121">
        <f t="shared" si="65"/>
        <v>0</v>
      </c>
      <c r="BM63" s="121">
        <f t="shared" si="66"/>
        <v>0</v>
      </c>
      <c r="BN63" s="121">
        <f t="shared" si="67"/>
        <v>0</v>
      </c>
      <c r="BO63" s="121">
        <f t="shared" si="68"/>
        <v>0</v>
      </c>
      <c r="BP63" s="121">
        <f t="shared" si="69"/>
        <v>910047</v>
      </c>
      <c r="BQ63" s="121">
        <f t="shared" si="70"/>
        <v>48593</v>
      </c>
      <c r="BR63" s="121">
        <f t="shared" si="71"/>
        <v>48593</v>
      </c>
      <c r="BS63" s="121">
        <f t="shared" si="72"/>
        <v>0</v>
      </c>
      <c r="BT63" s="121">
        <f t="shared" si="73"/>
        <v>0</v>
      </c>
      <c r="BU63" s="121">
        <f t="shared" si="74"/>
        <v>0</v>
      </c>
      <c r="BV63" s="121">
        <f t="shared" si="75"/>
        <v>136067</v>
      </c>
      <c r="BW63" s="121">
        <f t="shared" si="76"/>
        <v>0</v>
      </c>
      <c r="BX63" s="121">
        <f t="shared" si="77"/>
        <v>136067</v>
      </c>
      <c r="BY63" s="121">
        <f t="shared" si="78"/>
        <v>0</v>
      </c>
      <c r="BZ63" s="121">
        <f t="shared" si="79"/>
        <v>0</v>
      </c>
      <c r="CA63" s="121">
        <f t="shared" si="80"/>
        <v>725387</v>
      </c>
      <c r="CB63" s="121">
        <f t="shared" si="81"/>
        <v>182885</v>
      </c>
      <c r="CC63" s="121">
        <f t="shared" si="82"/>
        <v>542502</v>
      </c>
      <c r="CD63" s="121">
        <f t="shared" si="83"/>
        <v>0</v>
      </c>
      <c r="CE63" s="121">
        <f t="shared" si="84"/>
        <v>0</v>
      </c>
      <c r="CF63" s="121">
        <f t="shared" si="85"/>
        <v>0</v>
      </c>
      <c r="CG63" s="121">
        <f t="shared" si="86"/>
        <v>0</v>
      </c>
      <c r="CH63" s="121">
        <f t="shared" si="87"/>
        <v>0</v>
      </c>
      <c r="CI63" s="121">
        <f t="shared" si="88"/>
        <v>912411</v>
      </c>
    </row>
    <row r="64" spans="1:87" s="136" customFormat="1" ht="13.5" customHeight="1" x14ac:dyDescent="0.15">
      <c r="A64" s="119" t="s">
        <v>45</v>
      </c>
      <c r="B64" s="120" t="s">
        <v>491</v>
      </c>
      <c r="C64" s="119" t="s">
        <v>492</v>
      </c>
      <c r="D64" s="121">
        <f t="shared" si="47"/>
        <v>0</v>
      </c>
      <c r="E64" s="121">
        <f t="shared" si="48"/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 t="shared" si="49"/>
        <v>188826</v>
      </c>
      <c r="M64" s="121">
        <f t="shared" si="50"/>
        <v>12988</v>
      </c>
      <c r="N64" s="121">
        <v>12988</v>
      </c>
      <c r="O64" s="121">
        <v>0</v>
      </c>
      <c r="P64" s="121">
        <v>0</v>
      </c>
      <c r="Q64" s="121">
        <v>0</v>
      </c>
      <c r="R64" s="121">
        <f t="shared" si="51"/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 t="shared" si="52"/>
        <v>175838</v>
      </c>
      <c r="X64" s="121">
        <v>164281</v>
      </c>
      <c r="Y64" s="121">
        <v>11361</v>
      </c>
      <c r="Z64" s="121">
        <v>0</v>
      </c>
      <c r="AA64" s="121">
        <v>196</v>
      </c>
      <c r="AB64" s="121">
        <v>175176</v>
      </c>
      <c r="AC64" s="121">
        <v>0</v>
      </c>
      <c r="AD64" s="121">
        <v>0</v>
      </c>
      <c r="AE64" s="121">
        <f t="shared" si="53"/>
        <v>188826</v>
      </c>
      <c r="AF64" s="121">
        <f t="shared" si="54"/>
        <v>19937</v>
      </c>
      <c r="AG64" s="121">
        <f t="shared" si="55"/>
        <v>19937</v>
      </c>
      <c r="AH64" s="121">
        <v>0</v>
      </c>
      <c r="AI64" s="121">
        <v>0</v>
      </c>
      <c r="AJ64" s="121">
        <v>19937</v>
      </c>
      <c r="AK64" s="121">
        <v>0</v>
      </c>
      <c r="AL64" s="121">
        <v>0</v>
      </c>
      <c r="AM64" s="121">
        <v>0</v>
      </c>
      <c r="AN64" s="121">
        <f t="shared" si="56"/>
        <v>82555</v>
      </c>
      <c r="AO64" s="121">
        <f t="shared" si="57"/>
        <v>14933</v>
      </c>
      <c r="AP64" s="121">
        <v>14933</v>
      </c>
      <c r="AQ64" s="121">
        <v>0</v>
      </c>
      <c r="AR64" s="121">
        <v>0</v>
      </c>
      <c r="AS64" s="121">
        <v>0</v>
      </c>
      <c r="AT64" s="121">
        <f t="shared" si="58"/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 t="shared" si="59"/>
        <v>67622</v>
      </c>
      <c r="AZ64" s="121">
        <v>0</v>
      </c>
      <c r="BA64" s="121">
        <v>0</v>
      </c>
      <c r="BB64" s="121">
        <v>67622</v>
      </c>
      <c r="BC64" s="121">
        <v>0</v>
      </c>
      <c r="BD64" s="121">
        <v>0</v>
      </c>
      <c r="BE64" s="121">
        <v>0</v>
      </c>
      <c r="BF64" s="121">
        <v>0</v>
      </c>
      <c r="BG64" s="121">
        <f t="shared" si="60"/>
        <v>102492</v>
      </c>
      <c r="BH64" s="121">
        <f t="shared" si="61"/>
        <v>19937</v>
      </c>
      <c r="BI64" s="121">
        <f t="shared" si="62"/>
        <v>19937</v>
      </c>
      <c r="BJ64" s="121">
        <f t="shared" si="63"/>
        <v>0</v>
      </c>
      <c r="BK64" s="121">
        <f t="shared" si="64"/>
        <v>0</v>
      </c>
      <c r="BL64" s="121">
        <f t="shared" si="65"/>
        <v>19937</v>
      </c>
      <c r="BM64" s="121">
        <f t="shared" si="66"/>
        <v>0</v>
      </c>
      <c r="BN64" s="121">
        <f t="shared" si="67"/>
        <v>0</v>
      </c>
      <c r="BO64" s="121">
        <f t="shared" si="68"/>
        <v>0</v>
      </c>
      <c r="BP64" s="121">
        <f t="shared" si="69"/>
        <v>271381</v>
      </c>
      <c r="BQ64" s="121">
        <f t="shared" si="70"/>
        <v>27921</v>
      </c>
      <c r="BR64" s="121">
        <f t="shared" si="71"/>
        <v>27921</v>
      </c>
      <c r="BS64" s="121">
        <f t="shared" si="72"/>
        <v>0</v>
      </c>
      <c r="BT64" s="121">
        <f t="shared" si="73"/>
        <v>0</v>
      </c>
      <c r="BU64" s="121">
        <f t="shared" si="74"/>
        <v>0</v>
      </c>
      <c r="BV64" s="121">
        <f t="shared" si="75"/>
        <v>0</v>
      </c>
      <c r="BW64" s="121">
        <f t="shared" si="76"/>
        <v>0</v>
      </c>
      <c r="BX64" s="121">
        <f t="shared" si="77"/>
        <v>0</v>
      </c>
      <c r="BY64" s="121">
        <f t="shared" si="78"/>
        <v>0</v>
      </c>
      <c r="BZ64" s="121">
        <f t="shared" si="79"/>
        <v>0</v>
      </c>
      <c r="CA64" s="121">
        <f t="shared" si="80"/>
        <v>243460</v>
      </c>
      <c r="CB64" s="121">
        <f t="shared" si="81"/>
        <v>164281</v>
      </c>
      <c r="CC64" s="121">
        <f t="shared" si="82"/>
        <v>11361</v>
      </c>
      <c r="CD64" s="121">
        <f t="shared" si="83"/>
        <v>67622</v>
      </c>
      <c r="CE64" s="121">
        <f t="shared" si="84"/>
        <v>196</v>
      </c>
      <c r="CF64" s="121">
        <f t="shared" si="85"/>
        <v>175176</v>
      </c>
      <c r="CG64" s="121">
        <f t="shared" si="86"/>
        <v>0</v>
      </c>
      <c r="CH64" s="121">
        <f t="shared" si="87"/>
        <v>0</v>
      </c>
      <c r="CI64" s="121">
        <f t="shared" si="88"/>
        <v>291318</v>
      </c>
    </row>
    <row r="65" spans="1:87" s="136" customFormat="1" ht="13.5" customHeight="1" x14ac:dyDescent="0.15">
      <c r="A65" s="119" t="s">
        <v>45</v>
      </c>
      <c r="B65" s="120" t="s">
        <v>494</v>
      </c>
      <c r="C65" s="119" t="s">
        <v>495</v>
      </c>
      <c r="D65" s="121">
        <f t="shared" si="47"/>
        <v>0</v>
      </c>
      <c r="E65" s="121">
        <f t="shared" si="48"/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9777</v>
      </c>
      <c r="L65" s="121">
        <f t="shared" si="49"/>
        <v>0</v>
      </c>
      <c r="M65" s="121">
        <f t="shared" si="50"/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 t="shared" si="51"/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 t="shared" si="52"/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33768</v>
      </c>
      <c r="AC65" s="121">
        <v>0</v>
      </c>
      <c r="AD65" s="121">
        <v>0</v>
      </c>
      <c r="AE65" s="121">
        <f t="shared" si="53"/>
        <v>0</v>
      </c>
      <c r="AF65" s="121">
        <f t="shared" si="54"/>
        <v>0</v>
      </c>
      <c r="AG65" s="121">
        <f t="shared" si="55"/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 t="shared" si="56"/>
        <v>0</v>
      </c>
      <c r="AO65" s="121">
        <f t="shared" si="57"/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 t="shared" si="58"/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 t="shared" si="59"/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18397</v>
      </c>
      <c r="BE65" s="121">
        <v>0</v>
      </c>
      <c r="BF65" s="121">
        <v>0</v>
      </c>
      <c r="BG65" s="121">
        <f t="shared" si="60"/>
        <v>0</v>
      </c>
      <c r="BH65" s="121">
        <f t="shared" si="61"/>
        <v>0</v>
      </c>
      <c r="BI65" s="121">
        <f t="shared" si="62"/>
        <v>0</v>
      </c>
      <c r="BJ65" s="121">
        <f t="shared" si="63"/>
        <v>0</v>
      </c>
      <c r="BK65" s="121">
        <f t="shared" si="64"/>
        <v>0</v>
      </c>
      <c r="BL65" s="121">
        <f t="shared" si="65"/>
        <v>0</v>
      </c>
      <c r="BM65" s="121">
        <f t="shared" si="66"/>
        <v>0</v>
      </c>
      <c r="BN65" s="121">
        <f t="shared" si="67"/>
        <v>0</v>
      </c>
      <c r="BO65" s="121">
        <f t="shared" si="68"/>
        <v>9777</v>
      </c>
      <c r="BP65" s="121">
        <f t="shared" si="69"/>
        <v>0</v>
      </c>
      <c r="BQ65" s="121">
        <f t="shared" si="70"/>
        <v>0</v>
      </c>
      <c r="BR65" s="121">
        <f t="shared" si="71"/>
        <v>0</v>
      </c>
      <c r="BS65" s="121">
        <f t="shared" si="72"/>
        <v>0</v>
      </c>
      <c r="BT65" s="121">
        <f t="shared" si="73"/>
        <v>0</v>
      </c>
      <c r="BU65" s="121">
        <f t="shared" si="74"/>
        <v>0</v>
      </c>
      <c r="BV65" s="121">
        <f t="shared" si="75"/>
        <v>0</v>
      </c>
      <c r="BW65" s="121">
        <f t="shared" si="76"/>
        <v>0</v>
      </c>
      <c r="BX65" s="121">
        <f t="shared" si="77"/>
        <v>0</v>
      </c>
      <c r="BY65" s="121">
        <f t="shared" si="78"/>
        <v>0</v>
      </c>
      <c r="BZ65" s="121">
        <f t="shared" si="79"/>
        <v>0</v>
      </c>
      <c r="CA65" s="121">
        <f t="shared" si="80"/>
        <v>0</v>
      </c>
      <c r="CB65" s="121">
        <f t="shared" si="81"/>
        <v>0</v>
      </c>
      <c r="CC65" s="121">
        <f t="shared" si="82"/>
        <v>0</v>
      </c>
      <c r="CD65" s="121">
        <f t="shared" si="83"/>
        <v>0</v>
      </c>
      <c r="CE65" s="121">
        <f t="shared" si="84"/>
        <v>0</v>
      </c>
      <c r="CF65" s="121">
        <f t="shared" si="85"/>
        <v>52165</v>
      </c>
      <c r="CG65" s="121">
        <f t="shared" si="86"/>
        <v>0</v>
      </c>
      <c r="CH65" s="121">
        <f t="shared" si="87"/>
        <v>0</v>
      </c>
      <c r="CI65" s="121">
        <f t="shared" si="88"/>
        <v>0</v>
      </c>
    </row>
    <row r="66" spans="1:87" s="136" customFormat="1" ht="13.5" customHeight="1" x14ac:dyDescent="0.15">
      <c r="A66" s="119" t="s">
        <v>45</v>
      </c>
      <c r="B66" s="120" t="s">
        <v>498</v>
      </c>
      <c r="C66" s="119" t="s">
        <v>499</v>
      </c>
      <c r="D66" s="121">
        <f t="shared" si="47"/>
        <v>0</v>
      </c>
      <c r="E66" s="121">
        <f t="shared" si="48"/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10592</v>
      </c>
      <c r="L66" s="121">
        <f t="shared" si="49"/>
        <v>21612</v>
      </c>
      <c r="M66" s="121">
        <f t="shared" si="50"/>
        <v>6728</v>
      </c>
      <c r="N66" s="121">
        <v>800</v>
      </c>
      <c r="O66" s="121">
        <v>5928</v>
      </c>
      <c r="P66" s="121">
        <v>0</v>
      </c>
      <c r="Q66" s="121">
        <v>0</v>
      </c>
      <c r="R66" s="121">
        <f t="shared" si="51"/>
        <v>8016</v>
      </c>
      <c r="S66" s="121">
        <v>8016</v>
      </c>
      <c r="T66" s="121">
        <v>0</v>
      </c>
      <c r="U66" s="121">
        <v>0</v>
      </c>
      <c r="V66" s="121">
        <v>0</v>
      </c>
      <c r="W66" s="121">
        <f t="shared" si="52"/>
        <v>6868</v>
      </c>
      <c r="X66" s="121">
        <v>6868</v>
      </c>
      <c r="Y66" s="121">
        <v>0</v>
      </c>
      <c r="Z66" s="121">
        <v>0</v>
      </c>
      <c r="AA66" s="121">
        <v>0</v>
      </c>
      <c r="AB66" s="121">
        <v>36582</v>
      </c>
      <c r="AC66" s="121">
        <v>0</v>
      </c>
      <c r="AD66" s="121">
        <v>319</v>
      </c>
      <c r="AE66" s="121">
        <f t="shared" si="53"/>
        <v>21931</v>
      </c>
      <c r="AF66" s="121">
        <f t="shared" si="54"/>
        <v>0</v>
      </c>
      <c r="AG66" s="121">
        <f t="shared" si="55"/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 t="shared" si="56"/>
        <v>0</v>
      </c>
      <c r="AO66" s="121">
        <f t="shared" si="57"/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 t="shared" si="58"/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 t="shared" si="59"/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20146</v>
      </c>
      <c r="BE66" s="121">
        <v>0</v>
      </c>
      <c r="BF66" s="121">
        <v>0</v>
      </c>
      <c r="BG66" s="121">
        <f t="shared" si="60"/>
        <v>0</v>
      </c>
      <c r="BH66" s="121">
        <f t="shared" si="61"/>
        <v>0</v>
      </c>
      <c r="BI66" s="121">
        <f t="shared" si="62"/>
        <v>0</v>
      </c>
      <c r="BJ66" s="121">
        <f t="shared" si="63"/>
        <v>0</v>
      </c>
      <c r="BK66" s="121">
        <f t="shared" si="64"/>
        <v>0</v>
      </c>
      <c r="BL66" s="121">
        <f t="shared" si="65"/>
        <v>0</v>
      </c>
      <c r="BM66" s="121">
        <f t="shared" si="66"/>
        <v>0</v>
      </c>
      <c r="BN66" s="121">
        <f t="shared" si="67"/>
        <v>0</v>
      </c>
      <c r="BO66" s="121">
        <f t="shared" si="68"/>
        <v>10592</v>
      </c>
      <c r="BP66" s="121">
        <f t="shared" si="69"/>
        <v>21612</v>
      </c>
      <c r="BQ66" s="121">
        <f t="shared" si="70"/>
        <v>6728</v>
      </c>
      <c r="BR66" s="121">
        <f t="shared" si="71"/>
        <v>800</v>
      </c>
      <c r="BS66" s="121">
        <f t="shared" si="72"/>
        <v>5928</v>
      </c>
      <c r="BT66" s="121">
        <f t="shared" si="73"/>
        <v>0</v>
      </c>
      <c r="BU66" s="121">
        <f t="shared" si="74"/>
        <v>0</v>
      </c>
      <c r="BV66" s="121">
        <f t="shared" si="75"/>
        <v>8016</v>
      </c>
      <c r="BW66" s="121">
        <f t="shared" si="76"/>
        <v>8016</v>
      </c>
      <c r="BX66" s="121">
        <f t="shared" si="77"/>
        <v>0</v>
      </c>
      <c r="BY66" s="121">
        <f t="shared" si="78"/>
        <v>0</v>
      </c>
      <c r="BZ66" s="121">
        <f t="shared" si="79"/>
        <v>0</v>
      </c>
      <c r="CA66" s="121">
        <f t="shared" si="80"/>
        <v>6868</v>
      </c>
      <c r="CB66" s="121">
        <f t="shared" si="81"/>
        <v>6868</v>
      </c>
      <c r="CC66" s="121">
        <f t="shared" si="82"/>
        <v>0</v>
      </c>
      <c r="CD66" s="121">
        <f t="shared" si="83"/>
        <v>0</v>
      </c>
      <c r="CE66" s="121">
        <f t="shared" si="84"/>
        <v>0</v>
      </c>
      <c r="CF66" s="121">
        <f t="shared" si="85"/>
        <v>56728</v>
      </c>
      <c r="CG66" s="121">
        <f t="shared" si="86"/>
        <v>0</v>
      </c>
      <c r="CH66" s="121">
        <f t="shared" si="87"/>
        <v>319</v>
      </c>
      <c r="CI66" s="121">
        <f t="shared" si="88"/>
        <v>21931</v>
      </c>
    </row>
    <row r="67" spans="1:87" s="136" customFormat="1" ht="13.5" customHeight="1" x14ac:dyDescent="0.15">
      <c r="A67" s="119" t="s">
        <v>45</v>
      </c>
      <c r="B67" s="120" t="s">
        <v>500</v>
      </c>
      <c r="C67" s="119" t="s">
        <v>501</v>
      </c>
      <c r="D67" s="121">
        <f t="shared" si="47"/>
        <v>0</v>
      </c>
      <c r="E67" s="121">
        <f t="shared" si="48"/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 t="shared" si="49"/>
        <v>390340</v>
      </c>
      <c r="M67" s="121">
        <f t="shared" si="50"/>
        <v>34030</v>
      </c>
      <c r="N67" s="121">
        <v>16349</v>
      </c>
      <c r="O67" s="121">
        <v>750</v>
      </c>
      <c r="P67" s="121">
        <v>16931</v>
      </c>
      <c r="Q67" s="121">
        <v>0</v>
      </c>
      <c r="R67" s="121">
        <f t="shared" si="51"/>
        <v>259271</v>
      </c>
      <c r="S67" s="121">
        <v>0</v>
      </c>
      <c r="T67" s="121">
        <v>154599</v>
      </c>
      <c r="U67" s="121">
        <v>104672</v>
      </c>
      <c r="V67" s="121">
        <v>0</v>
      </c>
      <c r="W67" s="121">
        <f t="shared" si="52"/>
        <v>97039</v>
      </c>
      <c r="X67" s="121">
        <v>97039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 t="shared" si="53"/>
        <v>390340</v>
      </c>
      <c r="AF67" s="121">
        <f t="shared" si="54"/>
        <v>0</v>
      </c>
      <c r="AG67" s="121">
        <f t="shared" si="55"/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 t="shared" si="56"/>
        <v>24276</v>
      </c>
      <c r="AO67" s="121">
        <f t="shared" si="57"/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 t="shared" si="58"/>
        <v>24276</v>
      </c>
      <c r="AU67" s="121">
        <v>0</v>
      </c>
      <c r="AV67" s="121">
        <v>0</v>
      </c>
      <c r="AW67" s="121">
        <v>24276</v>
      </c>
      <c r="AX67" s="121">
        <v>0</v>
      </c>
      <c r="AY67" s="121">
        <f t="shared" si="59"/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 t="shared" si="60"/>
        <v>24276</v>
      </c>
      <c r="BH67" s="121">
        <f t="shared" si="61"/>
        <v>0</v>
      </c>
      <c r="BI67" s="121">
        <f t="shared" si="62"/>
        <v>0</v>
      </c>
      <c r="BJ67" s="121">
        <f t="shared" si="63"/>
        <v>0</v>
      </c>
      <c r="BK67" s="121">
        <f t="shared" si="64"/>
        <v>0</v>
      </c>
      <c r="BL67" s="121">
        <f t="shared" si="65"/>
        <v>0</v>
      </c>
      <c r="BM67" s="121">
        <f t="shared" si="66"/>
        <v>0</v>
      </c>
      <c r="BN67" s="121">
        <f t="shared" si="67"/>
        <v>0</v>
      </c>
      <c r="BO67" s="121">
        <f t="shared" si="68"/>
        <v>0</v>
      </c>
      <c r="BP67" s="121">
        <f t="shared" si="69"/>
        <v>414616</v>
      </c>
      <c r="BQ67" s="121">
        <f t="shared" si="70"/>
        <v>34030</v>
      </c>
      <c r="BR67" s="121">
        <f t="shared" si="71"/>
        <v>16349</v>
      </c>
      <c r="BS67" s="121">
        <f t="shared" si="72"/>
        <v>750</v>
      </c>
      <c r="BT67" s="121">
        <f t="shared" si="73"/>
        <v>16931</v>
      </c>
      <c r="BU67" s="121">
        <f t="shared" si="74"/>
        <v>0</v>
      </c>
      <c r="BV67" s="121">
        <f t="shared" si="75"/>
        <v>283547</v>
      </c>
      <c r="BW67" s="121">
        <f t="shared" si="76"/>
        <v>0</v>
      </c>
      <c r="BX67" s="121">
        <f t="shared" si="77"/>
        <v>154599</v>
      </c>
      <c r="BY67" s="121">
        <f t="shared" si="78"/>
        <v>128948</v>
      </c>
      <c r="BZ67" s="121">
        <f t="shared" si="79"/>
        <v>0</v>
      </c>
      <c r="CA67" s="121">
        <f t="shared" si="80"/>
        <v>97039</v>
      </c>
      <c r="CB67" s="121">
        <f t="shared" si="81"/>
        <v>97039</v>
      </c>
      <c r="CC67" s="121">
        <f t="shared" si="82"/>
        <v>0</v>
      </c>
      <c r="CD67" s="121">
        <f t="shared" si="83"/>
        <v>0</v>
      </c>
      <c r="CE67" s="121">
        <f t="shared" si="84"/>
        <v>0</v>
      </c>
      <c r="CF67" s="121">
        <f t="shared" si="85"/>
        <v>0</v>
      </c>
      <c r="CG67" s="121">
        <f t="shared" si="86"/>
        <v>0</v>
      </c>
      <c r="CH67" s="121">
        <f t="shared" si="87"/>
        <v>0</v>
      </c>
      <c r="CI67" s="121">
        <f t="shared" si="88"/>
        <v>414616</v>
      </c>
    </row>
    <row r="68" spans="1:87" s="136" customFormat="1" ht="13.5" customHeight="1" x14ac:dyDescent="0.15">
      <c r="A68" s="119" t="s">
        <v>45</v>
      </c>
      <c r="B68" s="120" t="s">
        <v>496</v>
      </c>
      <c r="C68" s="119" t="s">
        <v>502</v>
      </c>
      <c r="D68" s="121">
        <f t="shared" si="47"/>
        <v>0</v>
      </c>
      <c r="E68" s="121">
        <f t="shared" si="48"/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 t="shared" si="49"/>
        <v>0</v>
      </c>
      <c r="M68" s="121">
        <f t="shared" si="50"/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 t="shared" si="51"/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 t="shared" si="52"/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 t="shared" si="53"/>
        <v>0</v>
      </c>
      <c r="AF68" s="121">
        <f t="shared" si="54"/>
        <v>0</v>
      </c>
      <c r="AG68" s="121">
        <f t="shared" si="55"/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 t="shared" si="56"/>
        <v>39909</v>
      </c>
      <c r="AO68" s="121">
        <f t="shared" si="57"/>
        <v>39909</v>
      </c>
      <c r="AP68" s="121">
        <v>6117</v>
      </c>
      <c r="AQ68" s="121">
        <v>0</v>
      </c>
      <c r="AR68" s="121">
        <v>33792</v>
      </c>
      <c r="AS68" s="121">
        <v>0</v>
      </c>
      <c r="AT68" s="121">
        <f t="shared" si="58"/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 t="shared" si="59"/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 t="shared" si="60"/>
        <v>39909</v>
      </c>
      <c r="BH68" s="121">
        <f t="shared" si="61"/>
        <v>0</v>
      </c>
      <c r="BI68" s="121">
        <f t="shared" si="62"/>
        <v>0</v>
      </c>
      <c r="BJ68" s="121">
        <f t="shared" si="63"/>
        <v>0</v>
      </c>
      <c r="BK68" s="121">
        <f t="shared" si="64"/>
        <v>0</v>
      </c>
      <c r="BL68" s="121">
        <f t="shared" si="65"/>
        <v>0</v>
      </c>
      <c r="BM68" s="121">
        <f t="shared" si="66"/>
        <v>0</v>
      </c>
      <c r="BN68" s="121">
        <f t="shared" si="67"/>
        <v>0</v>
      </c>
      <c r="BO68" s="121">
        <f t="shared" si="68"/>
        <v>0</v>
      </c>
      <c r="BP68" s="121">
        <f t="shared" si="69"/>
        <v>39909</v>
      </c>
      <c r="BQ68" s="121">
        <f t="shared" si="70"/>
        <v>39909</v>
      </c>
      <c r="BR68" s="121">
        <f t="shared" si="71"/>
        <v>6117</v>
      </c>
      <c r="BS68" s="121">
        <f t="shared" si="72"/>
        <v>0</v>
      </c>
      <c r="BT68" s="121">
        <f t="shared" si="73"/>
        <v>33792</v>
      </c>
      <c r="BU68" s="121">
        <f t="shared" si="74"/>
        <v>0</v>
      </c>
      <c r="BV68" s="121">
        <f t="shared" si="75"/>
        <v>0</v>
      </c>
      <c r="BW68" s="121">
        <f t="shared" si="76"/>
        <v>0</v>
      </c>
      <c r="BX68" s="121">
        <f t="shared" si="77"/>
        <v>0</v>
      </c>
      <c r="BY68" s="121">
        <f t="shared" si="78"/>
        <v>0</v>
      </c>
      <c r="BZ68" s="121">
        <f t="shared" si="79"/>
        <v>0</v>
      </c>
      <c r="CA68" s="121">
        <f t="shared" si="80"/>
        <v>0</v>
      </c>
      <c r="CB68" s="121">
        <f t="shared" si="81"/>
        <v>0</v>
      </c>
      <c r="CC68" s="121">
        <f t="shared" si="82"/>
        <v>0</v>
      </c>
      <c r="CD68" s="121">
        <f t="shared" si="83"/>
        <v>0</v>
      </c>
      <c r="CE68" s="121">
        <f t="shared" si="84"/>
        <v>0</v>
      </c>
      <c r="CF68" s="121">
        <f t="shared" si="85"/>
        <v>0</v>
      </c>
      <c r="CG68" s="121">
        <f t="shared" si="86"/>
        <v>0</v>
      </c>
      <c r="CH68" s="121">
        <f t="shared" si="87"/>
        <v>0</v>
      </c>
      <c r="CI68" s="121">
        <f t="shared" si="88"/>
        <v>39909</v>
      </c>
    </row>
    <row r="69" spans="1:87" s="136" customFormat="1" ht="13.5" customHeight="1" x14ac:dyDescent="0.15">
      <c r="A69" s="119" t="s">
        <v>45</v>
      </c>
      <c r="B69" s="120" t="s">
        <v>399</v>
      </c>
      <c r="C69" s="119" t="s">
        <v>400</v>
      </c>
      <c r="D69" s="121">
        <f t="shared" si="47"/>
        <v>34417</v>
      </c>
      <c r="E69" s="121">
        <f t="shared" si="48"/>
        <v>34417</v>
      </c>
      <c r="F69" s="121">
        <v>0</v>
      </c>
      <c r="G69" s="121">
        <v>34417</v>
      </c>
      <c r="H69" s="121">
        <v>0</v>
      </c>
      <c r="I69" s="121">
        <v>0</v>
      </c>
      <c r="J69" s="121">
        <v>0</v>
      </c>
      <c r="K69" s="121">
        <v>0</v>
      </c>
      <c r="L69" s="121">
        <f t="shared" si="49"/>
        <v>2464485</v>
      </c>
      <c r="M69" s="121">
        <f t="shared" si="50"/>
        <v>147809</v>
      </c>
      <c r="N69" s="121">
        <v>147809</v>
      </c>
      <c r="O69" s="121">
        <v>0</v>
      </c>
      <c r="P69" s="121">
        <v>0</v>
      </c>
      <c r="Q69" s="121">
        <v>0</v>
      </c>
      <c r="R69" s="121">
        <f t="shared" si="51"/>
        <v>462915</v>
      </c>
      <c r="S69" s="121">
        <v>0</v>
      </c>
      <c r="T69" s="121">
        <v>461257</v>
      </c>
      <c r="U69" s="121">
        <v>1658</v>
      </c>
      <c r="V69" s="121">
        <v>0</v>
      </c>
      <c r="W69" s="121">
        <f t="shared" si="52"/>
        <v>1853761</v>
      </c>
      <c r="X69" s="121">
        <v>0</v>
      </c>
      <c r="Y69" s="121">
        <v>1839924</v>
      </c>
      <c r="Z69" s="121">
        <v>13837</v>
      </c>
      <c r="AA69" s="121">
        <v>0</v>
      </c>
      <c r="AB69" s="121">
        <v>0</v>
      </c>
      <c r="AC69" s="121">
        <v>0</v>
      </c>
      <c r="AD69" s="121">
        <v>181184</v>
      </c>
      <c r="AE69" s="121">
        <f t="shared" si="53"/>
        <v>2680086</v>
      </c>
      <c r="AF69" s="121">
        <f t="shared" si="54"/>
        <v>0</v>
      </c>
      <c r="AG69" s="121">
        <f t="shared" si="55"/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 t="shared" si="56"/>
        <v>0</v>
      </c>
      <c r="AO69" s="121">
        <f t="shared" si="57"/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 t="shared" si="58"/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 t="shared" si="59"/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 t="shared" si="60"/>
        <v>0</v>
      </c>
      <c r="BH69" s="121">
        <f t="shared" si="61"/>
        <v>34417</v>
      </c>
      <c r="BI69" s="121">
        <f t="shared" si="62"/>
        <v>34417</v>
      </c>
      <c r="BJ69" s="121">
        <f t="shared" si="63"/>
        <v>0</v>
      </c>
      <c r="BK69" s="121">
        <f t="shared" si="64"/>
        <v>34417</v>
      </c>
      <c r="BL69" s="121">
        <f t="shared" si="65"/>
        <v>0</v>
      </c>
      <c r="BM69" s="121">
        <f t="shared" si="66"/>
        <v>0</v>
      </c>
      <c r="BN69" s="121">
        <f t="shared" si="67"/>
        <v>0</v>
      </c>
      <c r="BO69" s="121">
        <f t="shared" si="68"/>
        <v>0</v>
      </c>
      <c r="BP69" s="121">
        <f t="shared" si="69"/>
        <v>2464485</v>
      </c>
      <c r="BQ69" s="121">
        <f t="shared" si="70"/>
        <v>147809</v>
      </c>
      <c r="BR69" s="121">
        <f t="shared" si="71"/>
        <v>147809</v>
      </c>
      <c r="BS69" s="121">
        <f t="shared" si="72"/>
        <v>0</v>
      </c>
      <c r="BT69" s="121">
        <f t="shared" si="73"/>
        <v>0</v>
      </c>
      <c r="BU69" s="121">
        <f t="shared" si="74"/>
        <v>0</v>
      </c>
      <c r="BV69" s="121">
        <f t="shared" si="75"/>
        <v>462915</v>
      </c>
      <c r="BW69" s="121">
        <f t="shared" si="76"/>
        <v>0</v>
      </c>
      <c r="BX69" s="121">
        <f t="shared" si="77"/>
        <v>461257</v>
      </c>
      <c r="BY69" s="121">
        <f t="shared" si="78"/>
        <v>1658</v>
      </c>
      <c r="BZ69" s="121">
        <f t="shared" si="79"/>
        <v>0</v>
      </c>
      <c r="CA69" s="121">
        <f t="shared" si="80"/>
        <v>1853761</v>
      </c>
      <c r="CB69" s="121">
        <f t="shared" si="81"/>
        <v>0</v>
      </c>
      <c r="CC69" s="121">
        <f t="shared" si="82"/>
        <v>1839924</v>
      </c>
      <c r="CD69" s="121">
        <f t="shared" si="83"/>
        <v>13837</v>
      </c>
      <c r="CE69" s="121">
        <f t="shared" si="84"/>
        <v>0</v>
      </c>
      <c r="CF69" s="121">
        <f t="shared" si="85"/>
        <v>0</v>
      </c>
      <c r="CG69" s="121">
        <f t="shared" si="86"/>
        <v>0</v>
      </c>
      <c r="CH69" s="121">
        <f t="shared" si="87"/>
        <v>181184</v>
      </c>
      <c r="CI69" s="121">
        <f t="shared" si="88"/>
        <v>2680086</v>
      </c>
    </row>
    <row r="70" spans="1:87" s="136" customFormat="1" ht="13.5" customHeight="1" x14ac:dyDescent="0.15">
      <c r="A70" s="119" t="s">
        <v>45</v>
      </c>
      <c r="B70" s="120" t="s">
        <v>359</v>
      </c>
      <c r="C70" s="119" t="s">
        <v>360</v>
      </c>
      <c r="D70" s="121">
        <f t="shared" si="47"/>
        <v>0</v>
      </c>
      <c r="E70" s="121">
        <f t="shared" si="48"/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 t="shared" si="49"/>
        <v>0</v>
      </c>
      <c r="M70" s="121">
        <f t="shared" si="50"/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 t="shared" si="51"/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 t="shared" si="52"/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 t="shared" si="53"/>
        <v>0</v>
      </c>
      <c r="AF70" s="121">
        <f t="shared" si="54"/>
        <v>0</v>
      </c>
      <c r="AG70" s="121">
        <f t="shared" si="55"/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 t="shared" si="56"/>
        <v>198050</v>
      </c>
      <c r="AO70" s="121">
        <f t="shared" si="57"/>
        <v>30140</v>
      </c>
      <c r="AP70" s="121">
        <v>0</v>
      </c>
      <c r="AQ70" s="121">
        <v>0</v>
      </c>
      <c r="AR70" s="121">
        <v>30140</v>
      </c>
      <c r="AS70" s="121">
        <v>0</v>
      </c>
      <c r="AT70" s="121">
        <f t="shared" si="58"/>
        <v>98574</v>
      </c>
      <c r="AU70" s="121">
        <v>0</v>
      </c>
      <c r="AV70" s="121">
        <v>98574</v>
      </c>
      <c r="AW70" s="121">
        <v>0</v>
      </c>
      <c r="AX70" s="121">
        <v>0</v>
      </c>
      <c r="AY70" s="121">
        <f t="shared" si="59"/>
        <v>69336</v>
      </c>
      <c r="AZ70" s="121">
        <v>0</v>
      </c>
      <c r="BA70" s="121">
        <v>66598</v>
      </c>
      <c r="BB70" s="121">
        <v>2738</v>
      </c>
      <c r="BC70" s="121">
        <v>0</v>
      </c>
      <c r="BD70" s="121">
        <v>0</v>
      </c>
      <c r="BE70" s="121">
        <v>0</v>
      </c>
      <c r="BF70" s="121">
        <v>3647</v>
      </c>
      <c r="BG70" s="121">
        <f t="shared" si="60"/>
        <v>201697</v>
      </c>
      <c r="BH70" s="121">
        <f t="shared" si="61"/>
        <v>0</v>
      </c>
      <c r="BI70" s="121">
        <f t="shared" si="62"/>
        <v>0</v>
      </c>
      <c r="BJ70" s="121">
        <f t="shared" si="63"/>
        <v>0</v>
      </c>
      <c r="BK70" s="121">
        <f t="shared" si="64"/>
        <v>0</v>
      </c>
      <c r="BL70" s="121">
        <f t="shared" si="65"/>
        <v>0</v>
      </c>
      <c r="BM70" s="121">
        <f t="shared" si="66"/>
        <v>0</v>
      </c>
      <c r="BN70" s="121">
        <f t="shared" si="67"/>
        <v>0</v>
      </c>
      <c r="BO70" s="121">
        <f t="shared" si="68"/>
        <v>0</v>
      </c>
      <c r="BP70" s="121">
        <f t="shared" si="69"/>
        <v>198050</v>
      </c>
      <c r="BQ70" s="121">
        <f t="shared" si="70"/>
        <v>30140</v>
      </c>
      <c r="BR70" s="121">
        <f t="shared" si="71"/>
        <v>0</v>
      </c>
      <c r="BS70" s="121">
        <f t="shared" si="72"/>
        <v>0</v>
      </c>
      <c r="BT70" s="121">
        <f t="shared" si="73"/>
        <v>30140</v>
      </c>
      <c r="BU70" s="121">
        <f t="shared" si="74"/>
        <v>0</v>
      </c>
      <c r="BV70" s="121">
        <f t="shared" si="75"/>
        <v>98574</v>
      </c>
      <c r="BW70" s="121">
        <f t="shared" si="76"/>
        <v>0</v>
      </c>
      <c r="BX70" s="121">
        <f t="shared" si="77"/>
        <v>98574</v>
      </c>
      <c r="BY70" s="121">
        <f t="shared" si="78"/>
        <v>0</v>
      </c>
      <c r="BZ70" s="121">
        <f t="shared" si="79"/>
        <v>0</v>
      </c>
      <c r="CA70" s="121">
        <f t="shared" si="80"/>
        <v>69336</v>
      </c>
      <c r="CB70" s="121">
        <f t="shared" si="81"/>
        <v>0</v>
      </c>
      <c r="CC70" s="121">
        <f t="shared" si="82"/>
        <v>66598</v>
      </c>
      <c r="CD70" s="121">
        <f t="shared" si="83"/>
        <v>2738</v>
      </c>
      <c r="CE70" s="121">
        <f t="shared" si="84"/>
        <v>0</v>
      </c>
      <c r="CF70" s="121">
        <f t="shared" si="85"/>
        <v>0</v>
      </c>
      <c r="CG70" s="121">
        <f t="shared" si="86"/>
        <v>0</v>
      </c>
      <c r="CH70" s="121">
        <f t="shared" si="87"/>
        <v>3647</v>
      </c>
      <c r="CI70" s="121">
        <f t="shared" si="88"/>
        <v>201697</v>
      </c>
    </row>
    <row r="71" spans="1:87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 t="shared" ref="D71:D91" si="91">+SUM(E71,J71)</f>
        <v>0</v>
      </c>
      <c r="E71" s="121">
        <f t="shared" ref="E71:E91" si="92"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 t="shared" ref="L71:L91" si="93">+SUM(M71,R71,V71,W71,AC71)</f>
        <v>621142</v>
      </c>
      <c r="M71" s="121">
        <f t="shared" ref="M71:M91" si="94">+SUM(N71:Q71)</f>
        <v>29400</v>
      </c>
      <c r="N71" s="121">
        <v>22289</v>
      </c>
      <c r="O71" s="121">
        <v>0</v>
      </c>
      <c r="P71" s="121">
        <v>7111</v>
      </c>
      <c r="Q71" s="121">
        <v>0</v>
      </c>
      <c r="R71" s="121">
        <f t="shared" ref="R71:R91" si="95">+SUM(S71:U71)</f>
        <v>267347</v>
      </c>
      <c r="S71" s="121">
        <v>0</v>
      </c>
      <c r="T71" s="121">
        <v>267347</v>
      </c>
      <c r="U71" s="121">
        <v>0</v>
      </c>
      <c r="V71" s="121">
        <v>0</v>
      </c>
      <c r="W71" s="121">
        <f t="shared" ref="W71:W91" si="96">+SUM(X71:AA71)</f>
        <v>324395</v>
      </c>
      <c r="X71" s="121">
        <v>0</v>
      </c>
      <c r="Y71" s="121">
        <v>324395</v>
      </c>
      <c r="Z71" s="121">
        <v>0</v>
      </c>
      <c r="AA71" s="121">
        <v>0</v>
      </c>
      <c r="AB71" s="121">
        <v>0</v>
      </c>
      <c r="AC71" s="121">
        <v>0</v>
      </c>
      <c r="AD71" s="121">
        <v>3614</v>
      </c>
      <c r="AE71" s="121">
        <f t="shared" ref="AE71:AE91" si="97">+SUM(D71,L71,AD71)</f>
        <v>624756</v>
      </c>
      <c r="AF71" s="121">
        <f t="shared" ref="AF71:AF91" si="98">+SUM(AG71,AL71)</f>
        <v>0</v>
      </c>
      <c r="AG71" s="121">
        <f t="shared" ref="AG71:AG91" si="99"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 t="shared" ref="AN71:AN91" si="100">+SUM(AO71,AT71,AX71,AY71,BE71)</f>
        <v>147173</v>
      </c>
      <c r="AO71" s="121">
        <f t="shared" ref="AO71:AO91" si="101">+SUM(AP71:AS71)</f>
        <v>7271</v>
      </c>
      <c r="AP71" s="121">
        <v>7271</v>
      </c>
      <c r="AQ71" s="121">
        <v>0</v>
      </c>
      <c r="AR71" s="121">
        <v>0</v>
      </c>
      <c r="AS71" s="121">
        <v>0</v>
      </c>
      <c r="AT71" s="121">
        <f t="shared" ref="AT71:AT91" si="102">+SUM(AU71:AW71)</f>
        <v>96967</v>
      </c>
      <c r="AU71" s="121">
        <v>0</v>
      </c>
      <c r="AV71" s="121">
        <v>96967</v>
      </c>
      <c r="AW71" s="121">
        <v>0</v>
      </c>
      <c r="AX71" s="121">
        <v>0</v>
      </c>
      <c r="AY71" s="121">
        <f t="shared" ref="AY71:AY91" si="103">+SUM(AZ71:BC71)</f>
        <v>42935</v>
      </c>
      <c r="AZ71" s="121">
        <v>0</v>
      </c>
      <c r="BA71" s="121">
        <v>42935</v>
      </c>
      <c r="BB71" s="121">
        <v>0</v>
      </c>
      <c r="BC71" s="121">
        <v>0</v>
      </c>
      <c r="BD71" s="121">
        <v>0</v>
      </c>
      <c r="BE71" s="121">
        <v>0</v>
      </c>
      <c r="BF71" s="121">
        <v>3614</v>
      </c>
      <c r="BG71" s="121">
        <f t="shared" ref="BG71:BG91" si="104">+SUM(BF71,AN71,AF71)</f>
        <v>150787</v>
      </c>
      <c r="BH71" s="121">
        <f t="shared" si="61"/>
        <v>0</v>
      </c>
      <c r="BI71" s="121">
        <f t="shared" si="62"/>
        <v>0</v>
      </c>
      <c r="BJ71" s="121">
        <f t="shared" si="63"/>
        <v>0</v>
      </c>
      <c r="BK71" s="121">
        <f t="shared" si="64"/>
        <v>0</v>
      </c>
      <c r="BL71" s="121">
        <f t="shared" si="65"/>
        <v>0</v>
      </c>
      <c r="BM71" s="121">
        <f t="shared" si="66"/>
        <v>0</v>
      </c>
      <c r="BN71" s="121">
        <f t="shared" si="67"/>
        <v>0</v>
      </c>
      <c r="BO71" s="121">
        <f t="shared" si="68"/>
        <v>0</v>
      </c>
      <c r="BP71" s="121">
        <f t="shared" si="69"/>
        <v>768315</v>
      </c>
      <c r="BQ71" s="121">
        <f t="shared" si="70"/>
        <v>36671</v>
      </c>
      <c r="BR71" s="121">
        <f t="shared" si="71"/>
        <v>29560</v>
      </c>
      <c r="BS71" s="121">
        <f t="shared" si="72"/>
        <v>0</v>
      </c>
      <c r="BT71" s="121">
        <f t="shared" si="73"/>
        <v>7111</v>
      </c>
      <c r="BU71" s="121">
        <f t="shared" si="74"/>
        <v>0</v>
      </c>
      <c r="BV71" s="121">
        <f t="shared" si="75"/>
        <v>364314</v>
      </c>
      <c r="BW71" s="121">
        <f t="shared" si="76"/>
        <v>0</v>
      </c>
      <c r="BX71" s="121">
        <f t="shared" si="77"/>
        <v>364314</v>
      </c>
      <c r="BY71" s="121">
        <f t="shared" si="78"/>
        <v>0</v>
      </c>
      <c r="BZ71" s="121">
        <f t="shared" si="79"/>
        <v>0</v>
      </c>
      <c r="CA71" s="121">
        <f t="shared" si="80"/>
        <v>367330</v>
      </c>
      <c r="CB71" s="121">
        <f t="shared" si="81"/>
        <v>0</v>
      </c>
      <c r="CC71" s="121">
        <f t="shared" si="82"/>
        <v>367330</v>
      </c>
      <c r="CD71" s="121">
        <f t="shared" si="83"/>
        <v>0</v>
      </c>
      <c r="CE71" s="121">
        <f t="shared" si="84"/>
        <v>0</v>
      </c>
      <c r="CF71" s="121">
        <f t="shared" si="85"/>
        <v>0</v>
      </c>
      <c r="CG71" s="121">
        <f t="shared" si="86"/>
        <v>0</v>
      </c>
      <c r="CH71" s="121">
        <f t="shared" si="87"/>
        <v>7228</v>
      </c>
      <c r="CI71" s="121">
        <f t="shared" si="88"/>
        <v>775543</v>
      </c>
    </row>
    <row r="72" spans="1:87" s="136" customFormat="1" ht="13.5" customHeight="1" x14ac:dyDescent="0.15">
      <c r="A72" s="119" t="s">
        <v>45</v>
      </c>
      <c r="B72" s="120" t="s">
        <v>339</v>
      </c>
      <c r="C72" s="119" t="s">
        <v>383</v>
      </c>
      <c r="D72" s="121">
        <f t="shared" si="91"/>
        <v>0</v>
      </c>
      <c r="E72" s="121">
        <f t="shared" si="92"/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 t="shared" si="93"/>
        <v>0</v>
      </c>
      <c r="M72" s="121">
        <f t="shared" si="94"/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 t="shared" si="95"/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 t="shared" si="96"/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f t="shared" si="97"/>
        <v>0</v>
      </c>
      <c r="AF72" s="121">
        <f t="shared" si="98"/>
        <v>0</v>
      </c>
      <c r="AG72" s="121">
        <f t="shared" si="99"/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 t="shared" si="100"/>
        <v>155657</v>
      </c>
      <c r="AO72" s="121">
        <f t="shared" si="101"/>
        <v>38871</v>
      </c>
      <c r="AP72" s="121">
        <v>38871</v>
      </c>
      <c r="AQ72" s="121">
        <v>0</v>
      </c>
      <c r="AR72" s="121">
        <v>0</v>
      </c>
      <c r="AS72" s="121">
        <v>0</v>
      </c>
      <c r="AT72" s="121">
        <f t="shared" si="102"/>
        <v>100431</v>
      </c>
      <c r="AU72" s="121">
        <v>0</v>
      </c>
      <c r="AV72" s="121">
        <v>100431</v>
      </c>
      <c r="AW72" s="121">
        <v>0</v>
      </c>
      <c r="AX72" s="121">
        <v>0</v>
      </c>
      <c r="AY72" s="121">
        <f t="shared" si="103"/>
        <v>16355</v>
      </c>
      <c r="AZ72" s="121">
        <v>0</v>
      </c>
      <c r="BA72" s="121">
        <v>16355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 t="shared" si="104"/>
        <v>155657</v>
      </c>
      <c r="BH72" s="121">
        <f t="shared" ref="BH72:BH91" si="105">SUM(D72,AF72)</f>
        <v>0</v>
      </c>
      <c r="BI72" s="121">
        <f t="shared" ref="BI72:BI91" si="106">SUM(E72,AG72)</f>
        <v>0</v>
      </c>
      <c r="BJ72" s="121">
        <f t="shared" ref="BJ72:BJ91" si="107">SUM(F72,AH72)</f>
        <v>0</v>
      </c>
      <c r="BK72" s="121">
        <f t="shared" ref="BK72:BK91" si="108">SUM(G72,AI72)</f>
        <v>0</v>
      </c>
      <c r="BL72" s="121">
        <f t="shared" ref="BL72:BL91" si="109">SUM(H72,AJ72)</f>
        <v>0</v>
      </c>
      <c r="BM72" s="121">
        <f t="shared" ref="BM72:BM91" si="110">SUM(I72,AK72)</f>
        <v>0</v>
      </c>
      <c r="BN72" s="121">
        <f t="shared" ref="BN72:BN91" si="111">SUM(J72,AL72)</f>
        <v>0</v>
      </c>
      <c r="BO72" s="121">
        <f t="shared" ref="BO72:BO91" si="112">SUM(K72,AM72)</f>
        <v>0</v>
      </c>
      <c r="BP72" s="121">
        <f t="shared" ref="BP72:BP91" si="113">SUM(L72,AN72)</f>
        <v>155657</v>
      </c>
      <c r="BQ72" s="121">
        <f t="shared" ref="BQ72:BQ91" si="114">SUM(M72,AO72)</f>
        <v>38871</v>
      </c>
      <c r="BR72" s="121">
        <f t="shared" ref="BR72:BR91" si="115">SUM(N72,AP72)</f>
        <v>38871</v>
      </c>
      <c r="BS72" s="121">
        <f t="shared" ref="BS72:BS91" si="116">SUM(O72,AQ72)</f>
        <v>0</v>
      </c>
      <c r="BT72" s="121">
        <f t="shared" ref="BT72:BT91" si="117">SUM(P72,AR72)</f>
        <v>0</v>
      </c>
      <c r="BU72" s="121">
        <f t="shared" ref="BU72:BU91" si="118">SUM(Q72,AS72)</f>
        <v>0</v>
      </c>
      <c r="BV72" s="121">
        <f t="shared" ref="BV72:BV91" si="119">SUM(R72,AT72)</f>
        <v>100431</v>
      </c>
      <c r="BW72" s="121">
        <f t="shared" ref="BW72:BW91" si="120">SUM(S72,AU72)</f>
        <v>0</v>
      </c>
      <c r="BX72" s="121">
        <f t="shared" ref="BX72:BX91" si="121">SUM(T72,AV72)</f>
        <v>100431</v>
      </c>
      <c r="BY72" s="121">
        <f t="shared" ref="BY72:BY91" si="122">SUM(U72,AW72)</f>
        <v>0</v>
      </c>
      <c r="BZ72" s="121">
        <f t="shared" ref="BZ72:BZ91" si="123">SUM(V72,AX72)</f>
        <v>0</v>
      </c>
      <c r="CA72" s="121">
        <f t="shared" ref="CA72:CA91" si="124">SUM(W72,AY72)</f>
        <v>16355</v>
      </c>
      <c r="CB72" s="121">
        <f t="shared" ref="CB72:CB91" si="125">SUM(X72,AZ72)</f>
        <v>0</v>
      </c>
      <c r="CC72" s="121">
        <f t="shared" ref="CC72:CC91" si="126">SUM(Y72,BA72)</f>
        <v>16355</v>
      </c>
      <c r="CD72" s="121">
        <f t="shared" ref="CD72:CD91" si="127">SUM(Z72,BB72)</f>
        <v>0</v>
      </c>
      <c r="CE72" s="121">
        <f t="shared" ref="CE72:CE91" si="128">SUM(AA72,BC72)</f>
        <v>0</v>
      </c>
      <c r="CF72" s="121">
        <f t="shared" ref="CF72:CF91" si="129">SUM(AB72,BD72)</f>
        <v>0</v>
      </c>
      <c r="CG72" s="121">
        <f t="shared" ref="CG72:CG91" si="130">SUM(AC72,BE72)</f>
        <v>0</v>
      </c>
      <c r="CH72" s="121">
        <f t="shared" ref="CH72:CH91" si="131">SUM(AD72,BF72)</f>
        <v>0</v>
      </c>
      <c r="CI72" s="121">
        <f t="shared" ref="CI72:CI91" si="132">SUM(AE72,BG72)</f>
        <v>155657</v>
      </c>
    </row>
    <row r="73" spans="1:87" s="136" customFormat="1" ht="13.5" customHeight="1" x14ac:dyDescent="0.15">
      <c r="A73" s="119" t="s">
        <v>45</v>
      </c>
      <c r="B73" s="120" t="s">
        <v>413</v>
      </c>
      <c r="C73" s="119" t="s">
        <v>414</v>
      </c>
      <c r="D73" s="121">
        <f t="shared" si="91"/>
        <v>3400</v>
      </c>
      <c r="E73" s="121">
        <f t="shared" si="92"/>
        <v>3400</v>
      </c>
      <c r="F73" s="121">
        <v>0</v>
      </c>
      <c r="G73" s="121">
        <v>0</v>
      </c>
      <c r="H73" s="121">
        <v>3400</v>
      </c>
      <c r="I73" s="121">
        <v>0</v>
      </c>
      <c r="J73" s="121">
        <v>0</v>
      </c>
      <c r="K73" s="121">
        <v>0</v>
      </c>
      <c r="L73" s="121">
        <f t="shared" si="93"/>
        <v>363857</v>
      </c>
      <c r="M73" s="121">
        <f t="shared" si="94"/>
        <v>4044</v>
      </c>
      <c r="N73" s="121">
        <v>4044</v>
      </c>
      <c r="O73" s="121">
        <v>0</v>
      </c>
      <c r="P73" s="121">
        <v>0</v>
      </c>
      <c r="Q73" s="121">
        <v>0</v>
      </c>
      <c r="R73" s="121">
        <f t="shared" si="95"/>
        <v>165750</v>
      </c>
      <c r="S73" s="121">
        <v>0</v>
      </c>
      <c r="T73" s="121">
        <v>157025</v>
      </c>
      <c r="U73" s="121">
        <v>8725</v>
      </c>
      <c r="V73" s="121">
        <v>0</v>
      </c>
      <c r="W73" s="121">
        <f t="shared" si="96"/>
        <v>194063</v>
      </c>
      <c r="X73" s="121">
        <v>0</v>
      </c>
      <c r="Y73" s="121">
        <v>148451</v>
      </c>
      <c r="Z73" s="121">
        <v>45612</v>
      </c>
      <c r="AA73" s="121">
        <v>0</v>
      </c>
      <c r="AB73" s="121">
        <v>0</v>
      </c>
      <c r="AC73" s="121">
        <v>0</v>
      </c>
      <c r="AD73" s="121">
        <v>108156</v>
      </c>
      <c r="AE73" s="121">
        <f t="shared" si="97"/>
        <v>475413</v>
      </c>
      <c r="AF73" s="121">
        <f t="shared" si="98"/>
        <v>0</v>
      </c>
      <c r="AG73" s="121">
        <f t="shared" si="99"/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 t="shared" si="100"/>
        <v>0</v>
      </c>
      <c r="AO73" s="121">
        <f t="shared" si="101"/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 t="shared" si="102"/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 t="shared" si="103"/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 t="shared" si="104"/>
        <v>0</v>
      </c>
      <c r="BH73" s="121">
        <f t="shared" si="105"/>
        <v>3400</v>
      </c>
      <c r="BI73" s="121">
        <f t="shared" si="106"/>
        <v>3400</v>
      </c>
      <c r="BJ73" s="121">
        <f t="shared" si="107"/>
        <v>0</v>
      </c>
      <c r="BK73" s="121">
        <f t="shared" si="108"/>
        <v>0</v>
      </c>
      <c r="BL73" s="121">
        <f t="shared" si="109"/>
        <v>3400</v>
      </c>
      <c r="BM73" s="121">
        <f t="shared" si="110"/>
        <v>0</v>
      </c>
      <c r="BN73" s="121">
        <f t="shared" si="111"/>
        <v>0</v>
      </c>
      <c r="BO73" s="121">
        <f t="shared" si="112"/>
        <v>0</v>
      </c>
      <c r="BP73" s="121">
        <f t="shared" si="113"/>
        <v>363857</v>
      </c>
      <c r="BQ73" s="121">
        <f t="shared" si="114"/>
        <v>4044</v>
      </c>
      <c r="BR73" s="121">
        <f t="shared" si="115"/>
        <v>4044</v>
      </c>
      <c r="BS73" s="121">
        <f t="shared" si="116"/>
        <v>0</v>
      </c>
      <c r="BT73" s="121">
        <f t="shared" si="117"/>
        <v>0</v>
      </c>
      <c r="BU73" s="121">
        <f t="shared" si="118"/>
        <v>0</v>
      </c>
      <c r="BV73" s="121">
        <f t="shared" si="119"/>
        <v>165750</v>
      </c>
      <c r="BW73" s="121">
        <f t="shared" si="120"/>
        <v>0</v>
      </c>
      <c r="BX73" s="121">
        <f t="shared" si="121"/>
        <v>157025</v>
      </c>
      <c r="BY73" s="121">
        <f t="shared" si="122"/>
        <v>8725</v>
      </c>
      <c r="BZ73" s="121">
        <f t="shared" si="123"/>
        <v>0</v>
      </c>
      <c r="CA73" s="121">
        <f t="shared" si="124"/>
        <v>194063</v>
      </c>
      <c r="CB73" s="121">
        <f t="shared" si="125"/>
        <v>0</v>
      </c>
      <c r="CC73" s="121">
        <f t="shared" si="126"/>
        <v>148451</v>
      </c>
      <c r="CD73" s="121">
        <f t="shared" si="127"/>
        <v>45612</v>
      </c>
      <c r="CE73" s="121">
        <f t="shared" si="128"/>
        <v>0</v>
      </c>
      <c r="CF73" s="121">
        <f t="shared" si="129"/>
        <v>0</v>
      </c>
      <c r="CG73" s="121">
        <f t="shared" si="130"/>
        <v>0</v>
      </c>
      <c r="CH73" s="121">
        <f t="shared" si="131"/>
        <v>108156</v>
      </c>
      <c r="CI73" s="121">
        <f t="shared" si="132"/>
        <v>475413</v>
      </c>
    </row>
    <row r="74" spans="1:87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 t="shared" si="91"/>
        <v>0</v>
      </c>
      <c r="E74" s="121">
        <f t="shared" si="92"/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 t="shared" si="93"/>
        <v>1273902</v>
      </c>
      <c r="M74" s="121">
        <f t="shared" si="94"/>
        <v>90941</v>
      </c>
      <c r="N74" s="121">
        <v>62763</v>
      </c>
      <c r="O74" s="121">
        <v>0</v>
      </c>
      <c r="P74" s="121">
        <v>28178</v>
      </c>
      <c r="Q74" s="121">
        <v>0</v>
      </c>
      <c r="R74" s="121">
        <f t="shared" si="95"/>
        <v>810270</v>
      </c>
      <c r="S74" s="121">
        <v>0</v>
      </c>
      <c r="T74" s="121">
        <v>751090</v>
      </c>
      <c r="U74" s="121">
        <v>59180</v>
      </c>
      <c r="V74" s="121">
        <v>0</v>
      </c>
      <c r="W74" s="121">
        <f t="shared" si="96"/>
        <v>372691</v>
      </c>
      <c r="X74" s="121">
        <v>0</v>
      </c>
      <c r="Y74" s="121">
        <v>325849</v>
      </c>
      <c r="Z74" s="121">
        <v>18653</v>
      </c>
      <c r="AA74" s="121">
        <v>28189</v>
      </c>
      <c r="AB74" s="121">
        <v>0</v>
      </c>
      <c r="AC74" s="121">
        <v>0</v>
      </c>
      <c r="AD74" s="121">
        <v>93997</v>
      </c>
      <c r="AE74" s="121">
        <f t="shared" si="97"/>
        <v>1367899</v>
      </c>
      <c r="AF74" s="121">
        <f t="shared" si="98"/>
        <v>0</v>
      </c>
      <c r="AG74" s="121">
        <f t="shared" si="99"/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 t="shared" si="100"/>
        <v>0</v>
      </c>
      <c r="AO74" s="121">
        <f t="shared" si="101"/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 t="shared" si="102"/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 t="shared" si="103"/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 t="shared" si="104"/>
        <v>0</v>
      </c>
      <c r="BH74" s="121">
        <f t="shared" si="105"/>
        <v>0</v>
      </c>
      <c r="BI74" s="121">
        <f t="shared" si="106"/>
        <v>0</v>
      </c>
      <c r="BJ74" s="121">
        <f t="shared" si="107"/>
        <v>0</v>
      </c>
      <c r="BK74" s="121">
        <f t="shared" si="108"/>
        <v>0</v>
      </c>
      <c r="BL74" s="121">
        <f t="shared" si="109"/>
        <v>0</v>
      </c>
      <c r="BM74" s="121">
        <f t="shared" si="110"/>
        <v>0</v>
      </c>
      <c r="BN74" s="121">
        <f t="shared" si="111"/>
        <v>0</v>
      </c>
      <c r="BO74" s="121">
        <f t="shared" si="112"/>
        <v>0</v>
      </c>
      <c r="BP74" s="121">
        <f t="shared" si="113"/>
        <v>1273902</v>
      </c>
      <c r="BQ74" s="121">
        <f t="shared" si="114"/>
        <v>90941</v>
      </c>
      <c r="BR74" s="121">
        <f t="shared" si="115"/>
        <v>62763</v>
      </c>
      <c r="BS74" s="121">
        <f t="shared" si="116"/>
        <v>0</v>
      </c>
      <c r="BT74" s="121">
        <f t="shared" si="117"/>
        <v>28178</v>
      </c>
      <c r="BU74" s="121">
        <f t="shared" si="118"/>
        <v>0</v>
      </c>
      <c r="BV74" s="121">
        <f t="shared" si="119"/>
        <v>810270</v>
      </c>
      <c r="BW74" s="121">
        <f t="shared" si="120"/>
        <v>0</v>
      </c>
      <c r="BX74" s="121">
        <f t="shared" si="121"/>
        <v>751090</v>
      </c>
      <c r="BY74" s="121">
        <f t="shared" si="122"/>
        <v>59180</v>
      </c>
      <c r="BZ74" s="121">
        <f t="shared" si="123"/>
        <v>0</v>
      </c>
      <c r="CA74" s="121">
        <f t="shared" si="124"/>
        <v>372691</v>
      </c>
      <c r="CB74" s="121">
        <f t="shared" si="125"/>
        <v>0</v>
      </c>
      <c r="CC74" s="121">
        <f t="shared" si="126"/>
        <v>325849</v>
      </c>
      <c r="CD74" s="121">
        <f t="shared" si="127"/>
        <v>18653</v>
      </c>
      <c r="CE74" s="121">
        <f t="shared" si="128"/>
        <v>28189</v>
      </c>
      <c r="CF74" s="121">
        <f t="shared" si="129"/>
        <v>0</v>
      </c>
      <c r="CG74" s="121">
        <f t="shared" si="130"/>
        <v>0</v>
      </c>
      <c r="CH74" s="121">
        <f t="shared" si="131"/>
        <v>93997</v>
      </c>
      <c r="CI74" s="121">
        <f t="shared" si="132"/>
        <v>1367899</v>
      </c>
    </row>
    <row r="75" spans="1:87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 t="shared" si="91"/>
        <v>0</v>
      </c>
      <c r="E75" s="121">
        <f t="shared" si="92"/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 t="shared" si="93"/>
        <v>287499</v>
      </c>
      <c r="M75" s="121">
        <f t="shared" si="94"/>
        <v>87162</v>
      </c>
      <c r="N75" s="121">
        <v>29860</v>
      </c>
      <c r="O75" s="121">
        <v>0</v>
      </c>
      <c r="P75" s="121">
        <v>57302</v>
      </c>
      <c r="Q75" s="121">
        <v>0</v>
      </c>
      <c r="R75" s="121">
        <f t="shared" si="95"/>
        <v>200337</v>
      </c>
      <c r="S75" s="121">
        <v>0</v>
      </c>
      <c r="T75" s="121">
        <v>179731</v>
      </c>
      <c r="U75" s="121">
        <v>20606</v>
      </c>
      <c r="V75" s="121">
        <v>0</v>
      </c>
      <c r="W75" s="121">
        <f t="shared" si="96"/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7542</v>
      </c>
      <c r="AE75" s="121">
        <f t="shared" si="97"/>
        <v>295041</v>
      </c>
      <c r="AF75" s="121">
        <f t="shared" si="98"/>
        <v>0</v>
      </c>
      <c r="AG75" s="121">
        <f t="shared" si="99"/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 t="shared" si="100"/>
        <v>111384</v>
      </c>
      <c r="AO75" s="121">
        <f t="shared" si="101"/>
        <v>23357</v>
      </c>
      <c r="AP75" s="121">
        <v>0</v>
      </c>
      <c r="AQ75" s="121">
        <v>0</v>
      </c>
      <c r="AR75" s="121">
        <v>23357</v>
      </c>
      <c r="AS75" s="121">
        <v>0</v>
      </c>
      <c r="AT75" s="121">
        <f t="shared" si="102"/>
        <v>88027</v>
      </c>
      <c r="AU75" s="121">
        <v>0</v>
      </c>
      <c r="AV75" s="121">
        <v>88027</v>
      </c>
      <c r="AW75" s="121">
        <v>0</v>
      </c>
      <c r="AX75" s="121">
        <v>0</v>
      </c>
      <c r="AY75" s="121">
        <f t="shared" si="103"/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 t="shared" si="104"/>
        <v>111384</v>
      </c>
      <c r="BH75" s="121">
        <f t="shared" si="105"/>
        <v>0</v>
      </c>
      <c r="BI75" s="121">
        <f t="shared" si="106"/>
        <v>0</v>
      </c>
      <c r="BJ75" s="121">
        <f t="shared" si="107"/>
        <v>0</v>
      </c>
      <c r="BK75" s="121">
        <f t="shared" si="108"/>
        <v>0</v>
      </c>
      <c r="BL75" s="121">
        <f t="shared" si="109"/>
        <v>0</v>
      </c>
      <c r="BM75" s="121">
        <f t="shared" si="110"/>
        <v>0</v>
      </c>
      <c r="BN75" s="121">
        <f t="shared" si="111"/>
        <v>0</v>
      </c>
      <c r="BO75" s="121">
        <f t="shared" si="112"/>
        <v>0</v>
      </c>
      <c r="BP75" s="121">
        <f t="shared" si="113"/>
        <v>398883</v>
      </c>
      <c r="BQ75" s="121">
        <f t="shared" si="114"/>
        <v>110519</v>
      </c>
      <c r="BR75" s="121">
        <f t="shared" si="115"/>
        <v>29860</v>
      </c>
      <c r="BS75" s="121">
        <f t="shared" si="116"/>
        <v>0</v>
      </c>
      <c r="BT75" s="121">
        <f t="shared" si="117"/>
        <v>80659</v>
      </c>
      <c r="BU75" s="121">
        <f t="shared" si="118"/>
        <v>0</v>
      </c>
      <c r="BV75" s="121">
        <f t="shared" si="119"/>
        <v>288364</v>
      </c>
      <c r="BW75" s="121">
        <f t="shared" si="120"/>
        <v>0</v>
      </c>
      <c r="BX75" s="121">
        <f t="shared" si="121"/>
        <v>267758</v>
      </c>
      <c r="BY75" s="121">
        <f t="shared" si="122"/>
        <v>20606</v>
      </c>
      <c r="BZ75" s="121">
        <f t="shared" si="123"/>
        <v>0</v>
      </c>
      <c r="CA75" s="121">
        <f t="shared" si="124"/>
        <v>0</v>
      </c>
      <c r="CB75" s="121">
        <f t="shared" si="125"/>
        <v>0</v>
      </c>
      <c r="CC75" s="121">
        <f t="shared" si="126"/>
        <v>0</v>
      </c>
      <c r="CD75" s="121">
        <f t="shared" si="127"/>
        <v>0</v>
      </c>
      <c r="CE75" s="121">
        <f t="shared" si="128"/>
        <v>0</v>
      </c>
      <c r="CF75" s="121">
        <f t="shared" si="129"/>
        <v>0</v>
      </c>
      <c r="CG75" s="121">
        <f t="shared" si="130"/>
        <v>0</v>
      </c>
      <c r="CH75" s="121">
        <f t="shared" si="131"/>
        <v>7542</v>
      </c>
      <c r="CI75" s="121">
        <f t="shared" si="132"/>
        <v>406425</v>
      </c>
    </row>
    <row r="76" spans="1:87" s="136" customFormat="1" ht="13.5" customHeight="1" x14ac:dyDescent="0.15">
      <c r="A76" s="119" t="s">
        <v>45</v>
      </c>
      <c r="B76" s="120" t="s">
        <v>401</v>
      </c>
      <c r="C76" s="119" t="s">
        <v>402</v>
      </c>
      <c r="D76" s="121">
        <f t="shared" si="91"/>
        <v>0</v>
      </c>
      <c r="E76" s="121">
        <f t="shared" si="92"/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 t="shared" si="93"/>
        <v>0</v>
      </c>
      <c r="M76" s="121">
        <f t="shared" si="94"/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 t="shared" si="95"/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 t="shared" si="96"/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121">
        <v>0</v>
      </c>
      <c r="AD76" s="121">
        <v>0</v>
      </c>
      <c r="AE76" s="121">
        <f t="shared" si="97"/>
        <v>0</v>
      </c>
      <c r="AF76" s="121">
        <f t="shared" si="98"/>
        <v>0</v>
      </c>
      <c r="AG76" s="121">
        <f t="shared" si="99"/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 t="shared" si="100"/>
        <v>111671</v>
      </c>
      <c r="AO76" s="121">
        <f t="shared" si="101"/>
        <v>2709</v>
      </c>
      <c r="AP76" s="121">
        <v>2709</v>
      </c>
      <c r="AQ76" s="121">
        <v>0</v>
      </c>
      <c r="AR76" s="121">
        <v>0</v>
      </c>
      <c r="AS76" s="121">
        <v>0</v>
      </c>
      <c r="AT76" s="121">
        <f t="shared" si="102"/>
        <v>3506</v>
      </c>
      <c r="AU76" s="121">
        <v>0</v>
      </c>
      <c r="AV76" s="121">
        <v>3506</v>
      </c>
      <c r="AW76" s="121">
        <v>0</v>
      </c>
      <c r="AX76" s="121">
        <v>0</v>
      </c>
      <c r="AY76" s="121">
        <f t="shared" si="103"/>
        <v>105456</v>
      </c>
      <c r="AZ76" s="121">
        <v>0</v>
      </c>
      <c r="BA76" s="121">
        <v>101370</v>
      </c>
      <c r="BB76" s="121">
        <v>4086</v>
      </c>
      <c r="BC76" s="121">
        <v>0</v>
      </c>
      <c r="BD76" s="121">
        <v>0</v>
      </c>
      <c r="BE76" s="121">
        <v>0</v>
      </c>
      <c r="BF76" s="121">
        <v>9635</v>
      </c>
      <c r="BG76" s="121">
        <f t="shared" si="104"/>
        <v>121306</v>
      </c>
      <c r="BH76" s="121">
        <f t="shared" si="105"/>
        <v>0</v>
      </c>
      <c r="BI76" s="121">
        <f t="shared" si="106"/>
        <v>0</v>
      </c>
      <c r="BJ76" s="121">
        <f t="shared" si="107"/>
        <v>0</v>
      </c>
      <c r="BK76" s="121">
        <f t="shared" si="108"/>
        <v>0</v>
      </c>
      <c r="BL76" s="121">
        <f t="shared" si="109"/>
        <v>0</v>
      </c>
      <c r="BM76" s="121">
        <f t="shared" si="110"/>
        <v>0</v>
      </c>
      <c r="BN76" s="121">
        <f t="shared" si="111"/>
        <v>0</v>
      </c>
      <c r="BO76" s="121">
        <f t="shared" si="112"/>
        <v>0</v>
      </c>
      <c r="BP76" s="121">
        <f t="shared" si="113"/>
        <v>111671</v>
      </c>
      <c r="BQ76" s="121">
        <f t="shared" si="114"/>
        <v>2709</v>
      </c>
      <c r="BR76" s="121">
        <f t="shared" si="115"/>
        <v>2709</v>
      </c>
      <c r="BS76" s="121">
        <f t="shared" si="116"/>
        <v>0</v>
      </c>
      <c r="BT76" s="121">
        <f t="shared" si="117"/>
        <v>0</v>
      </c>
      <c r="BU76" s="121">
        <f t="shared" si="118"/>
        <v>0</v>
      </c>
      <c r="BV76" s="121">
        <f t="shared" si="119"/>
        <v>3506</v>
      </c>
      <c r="BW76" s="121">
        <f t="shared" si="120"/>
        <v>0</v>
      </c>
      <c r="BX76" s="121">
        <f t="shared" si="121"/>
        <v>3506</v>
      </c>
      <c r="BY76" s="121">
        <f t="shared" si="122"/>
        <v>0</v>
      </c>
      <c r="BZ76" s="121">
        <f t="shared" si="123"/>
        <v>0</v>
      </c>
      <c r="CA76" s="121">
        <f t="shared" si="124"/>
        <v>105456</v>
      </c>
      <c r="CB76" s="121">
        <f t="shared" si="125"/>
        <v>0</v>
      </c>
      <c r="CC76" s="121">
        <f t="shared" si="126"/>
        <v>101370</v>
      </c>
      <c r="CD76" s="121">
        <f t="shared" si="127"/>
        <v>4086</v>
      </c>
      <c r="CE76" s="121">
        <f t="shared" si="128"/>
        <v>0</v>
      </c>
      <c r="CF76" s="121">
        <f t="shared" si="129"/>
        <v>0</v>
      </c>
      <c r="CG76" s="121">
        <f t="shared" si="130"/>
        <v>0</v>
      </c>
      <c r="CH76" s="121">
        <f t="shared" si="131"/>
        <v>9635</v>
      </c>
      <c r="CI76" s="121">
        <f t="shared" si="132"/>
        <v>121306</v>
      </c>
    </row>
    <row r="77" spans="1:87" s="136" customFormat="1" ht="13.5" customHeight="1" x14ac:dyDescent="0.15">
      <c r="A77" s="119" t="s">
        <v>45</v>
      </c>
      <c r="B77" s="120" t="s">
        <v>375</v>
      </c>
      <c r="C77" s="119" t="s">
        <v>376</v>
      </c>
      <c r="D77" s="121">
        <f t="shared" si="91"/>
        <v>66651</v>
      </c>
      <c r="E77" s="121">
        <f t="shared" si="92"/>
        <v>66651</v>
      </c>
      <c r="F77" s="121">
        <v>0</v>
      </c>
      <c r="G77" s="121">
        <v>66651</v>
      </c>
      <c r="H77" s="121">
        <v>0</v>
      </c>
      <c r="I77" s="121">
        <v>0</v>
      </c>
      <c r="J77" s="121">
        <v>0</v>
      </c>
      <c r="K77" s="121">
        <v>0</v>
      </c>
      <c r="L77" s="121">
        <f t="shared" si="93"/>
        <v>262000</v>
      </c>
      <c r="M77" s="121">
        <f t="shared" si="94"/>
        <v>81945</v>
      </c>
      <c r="N77" s="121">
        <v>37821</v>
      </c>
      <c r="O77" s="121">
        <v>0</v>
      </c>
      <c r="P77" s="121">
        <v>44124</v>
      </c>
      <c r="Q77" s="121">
        <v>0</v>
      </c>
      <c r="R77" s="121">
        <f t="shared" si="95"/>
        <v>89529</v>
      </c>
      <c r="S77" s="121">
        <v>0</v>
      </c>
      <c r="T77" s="121">
        <v>87438</v>
      </c>
      <c r="U77" s="121">
        <v>2091</v>
      </c>
      <c r="V77" s="121">
        <v>0</v>
      </c>
      <c r="W77" s="121">
        <f t="shared" si="96"/>
        <v>90526</v>
      </c>
      <c r="X77" s="121">
        <v>0</v>
      </c>
      <c r="Y77" s="121">
        <v>89195</v>
      </c>
      <c r="Z77" s="121">
        <v>1331</v>
      </c>
      <c r="AA77" s="121">
        <v>0</v>
      </c>
      <c r="AB77" s="121">
        <v>0</v>
      </c>
      <c r="AC77" s="121">
        <v>0</v>
      </c>
      <c r="AD77" s="121">
        <v>32391</v>
      </c>
      <c r="AE77" s="121">
        <f t="shared" si="97"/>
        <v>361042</v>
      </c>
      <c r="AF77" s="121">
        <f t="shared" si="98"/>
        <v>0</v>
      </c>
      <c r="AG77" s="121">
        <f t="shared" si="99"/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 t="shared" si="100"/>
        <v>0</v>
      </c>
      <c r="AO77" s="121">
        <f t="shared" si="101"/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 t="shared" si="102"/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 t="shared" si="103"/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 t="shared" si="104"/>
        <v>0</v>
      </c>
      <c r="BH77" s="121">
        <f t="shared" si="105"/>
        <v>66651</v>
      </c>
      <c r="BI77" s="121">
        <f t="shared" si="106"/>
        <v>66651</v>
      </c>
      <c r="BJ77" s="121">
        <f t="shared" si="107"/>
        <v>0</v>
      </c>
      <c r="BK77" s="121">
        <f t="shared" si="108"/>
        <v>66651</v>
      </c>
      <c r="BL77" s="121">
        <f t="shared" si="109"/>
        <v>0</v>
      </c>
      <c r="BM77" s="121">
        <f t="shared" si="110"/>
        <v>0</v>
      </c>
      <c r="BN77" s="121">
        <f t="shared" si="111"/>
        <v>0</v>
      </c>
      <c r="BO77" s="121">
        <f t="shared" si="112"/>
        <v>0</v>
      </c>
      <c r="BP77" s="121">
        <f t="shared" si="113"/>
        <v>262000</v>
      </c>
      <c r="BQ77" s="121">
        <f t="shared" si="114"/>
        <v>81945</v>
      </c>
      <c r="BR77" s="121">
        <f t="shared" si="115"/>
        <v>37821</v>
      </c>
      <c r="BS77" s="121">
        <f t="shared" si="116"/>
        <v>0</v>
      </c>
      <c r="BT77" s="121">
        <f t="shared" si="117"/>
        <v>44124</v>
      </c>
      <c r="BU77" s="121">
        <f t="shared" si="118"/>
        <v>0</v>
      </c>
      <c r="BV77" s="121">
        <f t="shared" si="119"/>
        <v>89529</v>
      </c>
      <c r="BW77" s="121">
        <f t="shared" si="120"/>
        <v>0</v>
      </c>
      <c r="BX77" s="121">
        <f t="shared" si="121"/>
        <v>87438</v>
      </c>
      <c r="BY77" s="121">
        <f t="shared" si="122"/>
        <v>2091</v>
      </c>
      <c r="BZ77" s="121">
        <f t="shared" si="123"/>
        <v>0</v>
      </c>
      <c r="CA77" s="121">
        <f t="shared" si="124"/>
        <v>90526</v>
      </c>
      <c r="CB77" s="121">
        <f t="shared" si="125"/>
        <v>0</v>
      </c>
      <c r="CC77" s="121">
        <f t="shared" si="126"/>
        <v>89195</v>
      </c>
      <c r="CD77" s="121">
        <f t="shared" si="127"/>
        <v>1331</v>
      </c>
      <c r="CE77" s="121">
        <f t="shared" si="128"/>
        <v>0</v>
      </c>
      <c r="CF77" s="121">
        <f t="shared" si="129"/>
        <v>0</v>
      </c>
      <c r="CG77" s="121">
        <f t="shared" si="130"/>
        <v>0</v>
      </c>
      <c r="CH77" s="121">
        <f t="shared" si="131"/>
        <v>32391</v>
      </c>
      <c r="CI77" s="121">
        <f t="shared" si="132"/>
        <v>361042</v>
      </c>
    </row>
    <row r="78" spans="1:87" s="136" customFormat="1" ht="13.5" customHeight="1" x14ac:dyDescent="0.15">
      <c r="A78" s="119" t="s">
        <v>45</v>
      </c>
      <c r="B78" s="120" t="s">
        <v>371</v>
      </c>
      <c r="C78" s="119" t="s">
        <v>372</v>
      </c>
      <c r="D78" s="121">
        <f t="shared" si="91"/>
        <v>0</v>
      </c>
      <c r="E78" s="121">
        <f t="shared" si="92"/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 t="shared" si="93"/>
        <v>706314</v>
      </c>
      <c r="M78" s="121">
        <f t="shared" si="94"/>
        <v>15267</v>
      </c>
      <c r="N78" s="121">
        <v>15267</v>
      </c>
      <c r="O78" s="121">
        <v>0</v>
      </c>
      <c r="P78" s="121">
        <v>0</v>
      </c>
      <c r="Q78" s="121">
        <v>0</v>
      </c>
      <c r="R78" s="121">
        <f t="shared" si="95"/>
        <v>24316</v>
      </c>
      <c r="S78" s="121">
        <v>0</v>
      </c>
      <c r="T78" s="121">
        <v>24316</v>
      </c>
      <c r="U78" s="121">
        <v>0</v>
      </c>
      <c r="V78" s="121">
        <v>0</v>
      </c>
      <c r="W78" s="121">
        <f t="shared" si="96"/>
        <v>666731</v>
      </c>
      <c r="X78" s="121">
        <v>46457</v>
      </c>
      <c r="Y78" s="121">
        <v>75040</v>
      </c>
      <c r="Z78" s="121">
        <v>542113</v>
      </c>
      <c r="AA78" s="121">
        <v>3121</v>
      </c>
      <c r="AB78" s="121">
        <v>0</v>
      </c>
      <c r="AC78" s="121">
        <v>0</v>
      </c>
      <c r="AD78" s="121">
        <v>130778</v>
      </c>
      <c r="AE78" s="121">
        <f t="shared" si="97"/>
        <v>837092</v>
      </c>
      <c r="AF78" s="121">
        <f t="shared" si="98"/>
        <v>0</v>
      </c>
      <c r="AG78" s="121">
        <f t="shared" si="99"/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 t="shared" si="100"/>
        <v>0</v>
      </c>
      <c r="AO78" s="121">
        <f t="shared" si="101"/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 t="shared" si="102"/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 t="shared" si="103"/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 t="shared" si="104"/>
        <v>0</v>
      </c>
      <c r="BH78" s="121">
        <f t="shared" si="105"/>
        <v>0</v>
      </c>
      <c r="BI78" s="121">
        <f t="shared" si="106"/>
        <v>0</v>
      </c>
      <c r="BJ78" s="121">
        <f t="shared" si="107"/>
        <v>0</v>
      </c>
      <c r="BK78" s="121">
        <f t="shared" si="108"/>
        <v>0</v>
      </c>
      <c r="BL78" s="121">
        <f t="shared" si="109"/>
        <v>0</v>
      </c>
      <c r="BM78" s="121">
        <f t="shared" si="110"/>
        <v>0</v>
      </c>
      <c r="BN78" s="121">
        <f t="shared" si="111"/>
        <v>0</v>
      </c>
      <c r="BO78" s="121">
        <f t="shared" si="112"/>
        <v>0</v>
      </c>
      <c r="BP78" s="121">
        <f t="shared" si="113"/>
        <v>706314</v>
      </c>
      <c r="BQ78" s="121">
        <f t="shared" si="114"/>
        <v>15267</v>
      </c>
      <c r="BR78" s="121">
        <f t="shared" si="115"/>
        <v>15267</v>
      </c>
      <c r="BS78" s="121">
        <f t="shared" si="116"/>
        <v>0</v>
      </c>
      <c r="BT78" s="121">
        <f t="shared" si="117"/>
        <v>0</v>
      </c>
      <c r="BU78" s="121">
        <f t="shared" si="118"/>
        <v>0</v>
      </c>
      <c r="BV78" s="121">
        <f t="shared" si="119"/>
        <v>24316</v>
      </c>
      <c r="BW78" s="121">
        <f t="shared" si="120"/>
        <v>0</v>
      </c>
      <c r="BX78" s="121">
        <f t="shared" si="121"/>
        <v>24316</v>
      </c>
      <c r="BY78" s="121">
        <f t="shared" si="122"/>
        <v>0</v>
      </c>
      <c r="BZ78" s="121">
        <f t="shared" si="123"/>
        <v>0</v>
      </c>
      <c r="CA78" s="121">
        <f t="shared" si="124"/>
        <v>666731</v>
      </c>
      <c r="CB78" s="121">
        <f t="shared" si="125"/>
        <v>46457</v>
      </c>
      <c r="CC78" s="121">
        <f t="shared" si="126"/>
        <v>75040</v>
      </c>
      <c r="CD78" s="121">
        <f t="shared" si="127"/>
        <v>542113</v>
      </c>
      <c r="CE78" s="121">
        <f t="shared" si="128"/>
        <v>3121</v>
      </c>
      <c r="CF78" s="121">
        <f t="shared" si="129"/>
        <v>0</v>
      </c>
      <c r="CG78" s="121">
        <f t="shared" si="130"/>
        <v>0</v>
      </c>
      <c r="CH78" s="121">
        <f t="shared" si="131"/>
        <v>130778</v>
      </c>
      <c r="CI78" s="121">
        <f t="shared" si="132"/>
        <v>837092</v>
      </c>
    </row>
    <row r="79" spans="1:87" s="136" customFormat="1" ht="13.5" customHeight="1" x14ac:dyDescent="0.15">
      <c r="A79" s="119" t="s">
        <v>45</v>
      </c>
      <c r="B79" s="120" t="s">
        <v>395</v>
      </c>
      <c r="C79" s="119" t="s">
        <v>396</v>
      </c>
      <c r="D79" s="121">
        <f t="shared" si="91"/>
        <v>12540</v>
      </c>
      <c r="E79" s="121">
        <f t="shared" si="92"/>
        <v>12540</v>
      </c>
      <c r="F79" s="121">
        <v>12540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 t="shared" si="93"/>
        <v>141144</v>
      </c>
      <c r="M79" s="121">
        <f t="shared" si="94"/>
        <v>3441</v>
      </c>
      <c r="N79" s="121">
        <v>3441</v>
      </c>
      <c r="O79" s="121">
        <v>0</v>
      </c>
      <c r="P79" s="121">
        <v>0</v>
      </c>
      <c r="Q79" s="121">
        <v>0</v>
      </c>
      <c r="R79" s="121">
        <f t="shared" si="95"/>
        <v>21154</v>
      </c>
      <c r="S79" s="121">
        <v>0</v>
      </c>
      <c r="T79" s="121">
        <v>20432</v>
      </c>
      <c r="U79" s="121">
        <v>722</v>
      </c>
      <c r="V79" s="121">
        <v>0</v>
      </c>
      <c r="W79" s="121">
        <f t="shared" si="96"/>
        <v>116549</v>
      </c>
      <c r="X79" s="121">
        <v>0</v>
      </c>
      <c r="Y79" s="121">
        <v>19552</v>
      </c>
      <c r="Z79" s="121">
        <v>54763</v>
      </c>
      <c r="AA79" s="121">
        <v>42234</v>
      </c>
      <c r="AB79" s="121">
        <v>0</v>
      </c>
      <c r="AC79" s="121">
        <v>0</v>
      </c>
      <c r="AD79" s="121">
        <v>39994</v>
      </c>
      <c r="AE79" s="121">
        <f t="shared" si="97"/>
        <v>193678</v>
      </c>
      <c r="AF79" s="121">
        <f t="shared" si="98"/>
        <v>0</v>
      </c>
      <c r="AG79" s="121">
        <f t="shared" si="99"/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 t="shared" si="100"/>
        <v>0</v>
      </c>
      <c r="AO79" s="121">
        <f t="shared" si="101"/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 t="shared" si="102"/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 t="shared" si="103"/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0</v>
      </c>
      <c r="BG79" s="121">
        <f t="shared" si="104"/>
        <v>0</v>
      </c>
      <c r="BH79" s="121">
        <f t="shared" si="105"/>
        <v>12540</v>
      </c>
      <c r="BI79" s="121">
        <f t="shared" si="106"/>
        <v>12540</v>
      </c>
      <c r="BJ79" s="121">
        <f t="shared" si="107"/>
        <v>12540</v>
      </c>
      <c r="BK79" s="121">
        <f t="shared" si="108"/>
        <v>0</v>
      </c>
      <c r="BL79" s="121">
        <f t="shared" si="109"/>
        <v>0</v>
      </c>
      <c r="BM79" s="121">
        <f t="shared" si="110"/>
        <v>0</v>
      </c>
      <c r="BN79" s="121">
        <f t="shared" si="111"/>
        <v>0</v>
      </c>
      <c r="BO79" s="121">
        <f t="shared" si="112"/>
        <v>0</v>
      </c>
      <c r="BP79" s="121">
        <f t="shared" si="113"/>
        <v>141144</v>
      </c>
      <c r="BQ79" s="121">
        <f t="shared" si="114"/>
        <v>3441</v>
      </c>
      <c r="BR79" s="121">
        <f t="shared" si="115"/>
        <v>3441</v>
      </c>
      <c r="BS79" s="121">
        <f t="shared" si="116"/>
        <v>0</v>
      </c>
      <c r="BT79" s="121">
        <f t="shared" si="117"/>
        <v>0</v>
      </c>
      <c r="BU79" s="121">
        <f t="shared" si="118"/>
        <v>0</v>
      </c>
      <c r="BV79" s="121">
        <f t="shared" si="119"/>
        <v>21154</v>
      </c>
      <c r="BW79" s="121">
        <f t="shared" si="120"/>
        <v>0</v>
      </c>
      <c r="BX79" s="121">
        <f t="shared" si="121"/>
        <v>20432</v>
      </c>
      <c r="BY79" s="121">
        <f t="shared" si="122"/>
        <v>722</v>
      </c>
      <c r="BZ79" s="121">
        <f t="shared" si="123"/>
        <v>0</v>
      </c>
      <c r="CA79" s="121">
        <f t="shared" si="124"/>
        <v>116549</v>
      </c>
      <c r="CB79" s="121">
        <f t="shared" si="125"/>
        <v>0</v>
      </c>
      <c r="CC79" s="121">
        <f t="shared" si="126"/>
        <v>19552</v>
      </c>
      <c r="CD79" s="121">
        <f t="shared" si="127"/>
        <v>54763</v>
      </c>
      <c r="CE79" s="121">
        <f t="shared" si="128"/>
        <v>42234</v>
      </c>
      <c r="CF79" s="121">
        <f t="shared" si="129"/>
        <v>0</v>
      </c>
      <c r="CG79" s="121">
        <f t="shared" si="130"/>
        <v>0</v>
      </c>
      <c r="CH79" s="121">
        <f t="shared" si="131"/>
        <v>39994</v>
      </c>
      <c r="CI79" s="121">
        <f t="shared" si="132"/>
        <v>193678</v>
      </c>
    </row>
    <row r="80" spans="1:87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 t="shared" si="91"/>
        <v>1364910</v>
      </c>
      <c r="E80" s="121">
        <f t="shared" si="92"/>
        <v>1364910</v>
      </c>
      <c r="F80" s="121">
        <v>0</v>
      </c>
      <c r="G80" s="121">
        <v>1364910</v>
      </c>
      <c r="H80" s="121">
        <v>0</v>
      </c>
      <c r="I80" s="121">
        <v>0</v>
      </c>
      <c r="J80" s="121">
        <v>0</v>
      </c>
      <c r="K80" s="121">
        <v>0</v>
      </c>
      <c r="L80" s="121">
        <f t="shared" si="93"/>
        <v>644133</v>
      </c>
      <c r="M80" s="121">
        <f t="shared" si="94"/>
        <v>62308</v>
      </c>
      <c r="N80" s="121">
        <v>58262</v>
      </c>
      <c r="O80" s="121">
        <v>0</v>
      </c>
      <c r="P80" s="121">
        <v>4046</v>
      </c>
      <c r="Q80" s="121">
        <v>0</v>
      </c>
      <c r="R80" s="121">
        <f t="shared" si="95"/>
        <v>287836</v>
      </c>
      <c r="S80" s="121">
        <v>0</v>
      </c>
      <c r="T80" s="121">
        <v>287836</v>
      </c>
      <c r="U80" s="121">
        <v>0</v>
      </c>
      <c r="V80" s="121">
        <v>0</v>
      </c>
      <c r="W80" s="121">
        <f t="shared" si="96"/>
        <v>293989</v>
      </c>
      <c r="X80" s="121">
        <v>0</v>
      </c>
      <c r="Y80" s="121">
        <v>246951</v>
      </c>
      <c r="Z80" s="121">
        <v>47038</v>
      </c>
      <c r="AA80" s="121">
        <v>0</v>
      </c>
      <c r="AB80" s="121">
        <v>0</v>
      </c>
      <c r="AC80" s="121">
        <v>0</v>
      </c>
      <c r="AD80" s="121">
        <v>79372</v>
      </c>
      <c r="AE80" s="121">
        <f t="shared" si="97"/>
        <v>2088415</v>
      </c>
      <c r="AF80" s="121">
        <f t="shared" si="98"/>
        <v>0</v>
      </c>
      <c r="AG80" s="121">
        <f t="shared" si="99"/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 t="shared" si="100"/>
        <v>0</v>
      </c>
      <c r="AO80" s="121">
        <f t="shared" si="101"/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 t="shared" si="102"/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 t="shared" si="103"/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 t="shared" si="104"/>
        <v>0</v>
      </c>
      <c r="BH80" s="121">
        <f t="shared" si="105"/>
        <v>1364910</v>
      </c>
      <c r="BI80" s="121">
        <f t="shared" si="106"/>
        <v>1364910</v>
      </c>
      <c r="BJ80" s="121">
        <f t="shared" si="107"/>
        <v>0</v>
      </c>
      <c r="BK80" s="121">
        <f t="shared" si="108"/>
        <v>1364910</v>
      </c>
      <c r="BL80" s="121">
        <f t="shared" si="109"/>
        <v>0</v>
      </c>
      <c r="BM80" s="121">
        <f t="shared" si="110"/>
        <v>0</v>
      </c>
      <c r="BN80" s="121">
        <f t="shared" si="111"/>
        <v>0</v>
      </c>
      <c r="BO80" s="121">
        <f t="shared" si="112"/>
        <v>0</v>
      </c>
      <c r="BP80" s="121">
        <f t="shared" si="113"/>
        <v>644133</v>
      </c>
      <c r="BQ80" s="121">
        <f t="shared" si="114"/>
        <v>62308</v>
      </c>
      <c r="BR80" s="121">
        <f t="shared" si="115"/>
        <v>58262</v>
      </c>
      <c r="BS80" s="121">
        <f t="shared" si="116"/>
        <v>0</v>
      </c>
      <c r="BT80" s="121">
        <f t="shared" si="117"/>
        <v>4046</v>
      </c>
      <c r="BU80" s="121">
        <f t="shared" si="118"/>
        <v>0</v>
      </c>
      <c r="BV80" s="121">
        <f t="shared" si="119"/>
        <v>287836</v>
      </c>
      <c r="BW80" s="121">
        <f t="shared" si="120"/>
        <v>0</v>
      </c>
      <c r="BX80" s="121">
        <f t="shared" si="121"/>
        <v>287836</v>
      </c>
      <c r="BY80" s="121">
        <f t="shared" si="122"/>
        <v>0</v>
      </c>
      <c r="BZ80" s="121">
        <f t="shared" si="123"/>
        <v>0</v>
      </c>
      <c r="CA80" s="121">
        <f t="shared" si="124"/>
        <v>293989</v>
      </c>
      <c r="CB80" s="121">
        <f t="shared" si="125"/>
        <v>0</v>
      </c>
      <c r="CC80" s="121">
        <f t="shared" si="126"/>
        <v>246951</v>
      </c>
      <c r="CD80" s="121">
        <f t="shared" si="127"/>
        <v>47038</v>
      </c>
      <c r="CE80" s="121">
        <f t="shared" si="128"/>
        <v>0</v>
      </c>
      <c r="CF80" s="121">
        <f t="shared" si="129"/>
        <v>0</v>
      </c>
      <c r="CG80" s="121">
        <f t="shared" si="130"/>
        <v>0</v>
      </c>
      <c r="CH80" s="121">
        <f t="shared" si="131"/>
        <v>79372</v>
      </c>
      <c r="CI80" s="121">
        <f t="shared" si="132"/>
        <v>2088415</v>
      </c>
    </row>
    <row r="81" spans="1:87" s="136" customFormat="1" ht="13.5" customHeight="1" x14ac:dyDescent="0.15">
      <c r="A81" s="119" t="s">
        <v>45</v>
      </c>
      <c r="B81" s="120" t="s">
        <v>431</v>
      </c>
      <c r="C81" s="119" t="s">
        <v>445</v>
      </c>
      <c r="D81" s="121">
        <f t="shared" si="91"/>
        <v>0</v>
      </c>
      <c r="E81" s="121">
        <f t="shared" si="92"/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 t="shared" si="93"/>
        <v>1284553</v>
      </c>
      <c r="M81" s="121">
        <f t="shared" si="94"/>
        <v>75420</v>
      </c>
      <c r="N81" s="121">
        <v>75420</v>
      </c>
      <c r="O81" s="121">
        <v>0</v>
      </c>
      <c r="P81" s="121">
        <v>0</v>
      </c>
      <c r="Q81" s="121">
        <v>0</v>
      </c>
      <c r="R81" s="121">
        <f t="shared" si="95"/>
        <v>640018</v>
      </c>
      <c r="S81" s="121">
        <v>0</v>
      </c>
      <c r="T81" s="121">
        <v>627004</v>
      </c>
      <c r="U81" s="121">
        <v>13014</v>
      </c>
      <c r="V81" s="121">
        <v>0</v>
      </c>
      <c r="W81" s="121">
        <f t="shared" si="96"/>
        <v>569115</v>
      </c>
      <c r="X81" s="121">
        <v>50447</v>
      </c>
      <c r="Y81" s="121">
        <v>518668</v>
      </c>
      <c r="Z81" s="121">
        <v>0</v>
      </c>
      <c r="AA81" s="121">
        <v>0</v>
      </c>
      <c r="AB81" s="121">
        <v>0</v>
      </c>
      <c r="AC81" s="121">
        <v>0</v>
      </c>
      <c r="AD81" s="121">
        <v>175041</v>
      </c>
      <c r="AE81" s="121">
        <f t="shared" si="97"/>
        <v>1459594</v>
      </c>
      <c r="AF81" s="121">
        <f t="shared" si="98"/>
        <v>0</v>
      </c>
      <c r="AG81" s="121">
        <f t="shared" si="99"/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 t="shared" si="100"/>
        <v>93835</v>
      </c>
      <c r="AO81" s="121">
        <f t="shared" si="101"/>
        <v>7006</v>
      </c>
      <c r="AP81" s="121">
        <v>7006</v>
      </c>
      <c r="AQ81" s="121">
        <v>0</v>
      </c>
      <c r="AR81" s="121">
        <v>0</v>
      </c>
      <c r="AS81" s="121">
        <v>0</v>
      </c>
      <c r="AT81" s="121">
        <f t="shared" si="102"/>
        <v>36544</v>
      </c>
      <c r="AU81" s="121">
        <v>0</v>
      </c>
      <c r="AV81" s="121">
        <v>36544</v>
      </c>
      <c r="AW81" s="121">
        <v>0</v>
      </c>
      <c r="AX81" s="121">
        <v>0</v>
      </c>
      <c r="AY81" s="121">
        <f t="shared" si="103"/>
        <v>50285</v>
      </c>
      <c r="AZ81" s="121">
        <v>0</v>
      </c>
      <c r="BA81" s="121">
        <v>50285</v>
      </c>
      <c r="BB81" s="121">
        <v>0</v>
      </c>
      <c r="BC81" s="121">
        <v>0</v>
      </c>
      <c r="BD81" s="121">
        <v>0</v>
      </c>
      <c r="BE81" s="121">
        <v>0</v>
      </c>
      <c r="BF81" s="121">
        <v>5480</v>
      </c>
      <c r="BG81" s="121">
        <f t="shared" si="104"/>
        <v>99315</v>
      </c>
      <c r="BH81" s="121">
        <f t="shared" si="105"/>
        <v>0</v>
      </c>
      <c r="BI81" s="121">
        <f t="shared" si="106"/>
        <v>0</v>
      </c>
      <c r="BJ81" s="121">
        <f t="shared" si="107"/>
        <v>0</v>
      </c>
      <c r="BK81" s="121">
        <f t="shared" si="108"/>
        <v>0</v>
      </c>
      <c r="BL81" s="121">
        <f t="shared" si="109"/>
        <v>0</v>
      </c>
      <c r="BM81" s="121">
        <f t="shared" si="110"/>
        <v>0</v>
      </c>
      <c r="BN81" s="121">
        <f t="shared" si="111"/>
        <v>0</v>
      </c>
      <c r="BO81" s="121">
        <f t="shared" si="112"/>
        <v>0</v>
      </c>
      <c r="BP81" s="121">
        <f t="shared" si="113"/>
        <v>1378388</v>
      </c>
      <c r="BQ81" s="121">
        <f t="shared" si="114"/>
        <v>82426</v>
      </c>
      <c r="BR81" s="121">
        <f t="shared" si="115"/>
        <v>82426</v>
      </c>
      <c r="BS81" s="121">
        <f t="shared" si="116"/>
        <v>0</v>
      </c>
      <c r="BT81" s="121">
        <f t="shared" si="117"/>
        <v>0</v>
      </c>
      <c r="BU81" s="121">
        <f t="shared" si="118"/>
        <v>0</v>
      </c>
      <c r="BV81" s="121">
        <f t="shared" si="119"/>
        <v>676562</v>
      </c>
      <c r="BW81" s="121">
        <f t="shared" si="120"/>
        <v>0</v>
      </c>
      <c r="BX81" s="121">
        <f t="shared" si="121"/>
        <v>663548</v>
      </c>
      <c r="BY81" s="121">
        <f t="shared" si="122"/>
        <v>13014</v>
      </c>
      <c r="BZ81" s="121">
        <f t="shared" si="123"/>
        <v>0</v>
      </c>
      <c r="CA81" s="121">
        <f t="shared" si="124"/>
        <v>619400</v>
      </c>
      <c r="CB81" s="121">
        <f t="shared" si="125"/>
        <v>50447</v>
      </c>
      <c r="CC81" s="121">
        <f t="shared" si="126"/>
        <v>568953</v>
      </c>
      <c r="CD81" s="121">
        <f t="shared" si="127"/>
        <v>0</v>
      </c>
      <c r="CE81" s="121">
        <f t="shared" si="128"/>
        <v>0</v>
      </c>
      <c r="CF81" s="121">
        <f t="shared" si="129"/>
        <v>0</v>
      </c>
      <c r="CG81" s="121">
        <f t="shared" si="130"/>
        <v>0</v>
      </c>
      <c r="CH81" s="121">
        <f t="shared" si="131"/>
        <v>180521</v>
      </c>
      <c r="CI81" s="121">
        <f t="shared" si="132"/>
        <v>1558909</v>
      </c>
    </row>
    <row r="82" spans="1:87" s="136" customFormat="1" ht="13.5" customHeight="1" x14ac:dyDescent="0.15">
      <c r="A82" s="119" t="s">
        <v>45</v>
      </c>
      <c r="B82" s="120" t="s">
        <v>379</v>
      </c>
      <c r="C82" s="119" t="s">
        <v>503</v>
      </c>
      <c r="D82" s="121">
        <f t="shared" si="91"/>
        <v>49256</v>
      </c>
      <c r="E82" s="121">
        <f t="shared" si="92"/>
        <v>49256</v>
      </c>
      <c r="F82" s="121">
        <v>0</v>
      </c>
      <c r="G82" s="121">
        <v>0</v>
      </c>
      <c r="H82" s="121">
        <v>49256</v>
      </c>
      <c r="I82" s="121">
        <v>0</v>
      </c>
      <c r="J82" s="121">
        <v>0</v>
      </c>
      <c r="K82" s="121">
        <v>0</v>
      </c>
      <c r="L82" s="121">
        <f t="shared" si="93"/>
        <v>2047231</v>
      </c>
      <c r="M82" s="121">
        <f t="shared" si="94"/>
        <v>67519</v>
      </c>
      <c r="N82" s="121">
        <v>55647</v>
      </c>
      <c r="O82" s="121">
        <v>0</v>
      </c>
      <c r="P82" s="121">
        <v>11872</v>
      </c>
      <c r="Q82" s="121">
        <v>0</v>
      </c>
      <c r="R82" s="121">
        <f t="shared" si="95"/>
        <v>282968</v>
      </c>
      <c r="S82" s="121">
        <v>0</v>
      </c>
      <c r="T82" s="121">
        <v>275784</v>
      </c>
      <c r="U82" s="121">
        <v>7184</v>
      </c>
      <c r="V82" s="121">
        <v>0</v>
      </c>
      <c r="W82" s="121">
        <f t="shared" si="96"/>
        <v>1696744</v>
      </c>
      <c r="X82" s="121">
        <v>662241</v>
      </c>
      <c r="Y82" s="121">
        <v>988833</v>
      </c>
      <c r="Z82" s="121">
        <v>42321</v>
      </c>
      <c r="AA82" s="121">
        <v>3349</v>
      </c>
      <c r="AB82" s="121">
        <v>0</v>
      </c>
      <c r="AC82" s="121">
        <v>0</v>
      </c>
      <c r="AD82" s="121">
        <v>0</v>
      </c>
      <c r="AE82" s="121">
        <f t="shared" si="97"/>
        <v>2096487</v>
      </c>
      <c r="AF82" s="121">
        <f t="shared" si="98"/>
        <v>0</v>
      </c>
      <c r="AG82" s="121">
        <f t="shared" si="99"/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 t="shared" si="100"/>
        <v>394345</v>
      </c>
      <c r="AO82" s="121">
        <f t="shared" si="101"/>
        <v>61016</v>
      </c>
      <c r="AP82" s="121">
        <v>27118</v>
      </c>
      <c r="AQ82" s="121">
        <v>0</v>
      </c>
      <c r="AR82" s="121">
        <v>33898</v>
      </c>
      <c r="AS82" s="121">
        <v>0</v>
      </c>
      <c r="AT82" s="121">
        <f t="shared" si="102"/>
        <v>167181</v>
      </c>
      <c r="AU82" s="121">
        <v>0</v>
      </c>
      <c r="AV82" s="121">
        <v>167181</v>
      </c>
      <c r="AW82" s="121">
        <v>0</v>
      </c>
      <c r="AX82" s="121">
        <v>0</v>
      </c>
      <c r="AY82" s="121">
        <f t="shared" si="103"/>
        <v>166148</v>
      </c>
      <c r="AZ82" s="121">
        <v>166148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 t="shared" si="104"/>
        <v>394345</v>
      </c>
      <c r="BH82" s="121">
        <f t="shared" si="105"/>
        <v>49256</v>
      </c>
      <c r="BI82" s="121">
        <f t="shared" si="106"/>
        <v>49256</v>
      </c>
      <c r="BJ82" s="121">
        <f t="shared" si="107"/>
        <v>0</v>
      </c>
      <c r="BK82" s="121">
        <f t="shared" si="108"/>
        <v>0</v>
      </c>
      <c r="BL82" s="121">
        <f t="shared" si="109"/>
        <v>49256</v>
      </c>
      <c r="BM82" s="121">
        <f t="shared" si="110"/>
        <v>0</v>
      </c>
      <c r="BN82" s="121">
        <f t="shared" si="111"/>
        <v>0</v>
      </c>
      <c r="BO82" s="121">
        <f t="shared" si="112"/>
        <v>0</v>
      </c>
      <c r="BP82" s="121">
        <f t="shared" si="113"/>
        <v>2441576</v>
      </c>
      <c r="BQ82" s="121">
        <f t="shared" si="114"/>
        <v>128535</v>
      </c>
      <c r="BR82" s="121">
        <f t="shared" si="115"/>
        <v>82765</v>
      </c>
      <c r="BS82" s="121">
        <f t="shared" si="116"/>
        <v>0</v>
      </c>
      <c r="BT82" s="121">
        <f t="shared" si="117"/>
        <v>45770</v>
      </c>
      <c r="BU82" s="121">
        <f t="shared" si="118"/>
        <v>0</v>
      </c>
      <c r="BV82" s="121">
        <f t="shared" si="119"/>
        <v>450149</v>
      </c>
      <c r="BW82" s="121">
        <f t="shared" si="120"/>
        <v>0</v>
      </c>
      <c r="BX82" s="121">
        <f t="shared" si="121"/>
        <v>442965</v>
      </c>
      <c r="BY82" s="121">
        <f t="shared" si="122"/>
        <v>7184</v>
      </c>
      <c r="BZ82" s="121">
        <f t="shared" si="123"/>
        <v>0</v>
      </c>
      <c r="CA82" s="121">
        <f t="shared" si="124"/>
        <v>1862892</v>
      </c>
      <c r="CB82" s="121">
        <f t="shared" si="125"/>
        <v>828389</v>
      </c>
      <c r="CC82" s="121">
        <f t="shared" si="126"/>
        <v>988833</v>
      </c>
      <c r="CD82" s="121">
        <f t="shared" si="127"/>
        <v>42321</v>
      </c>
      <c r="CE82" s="121">
        <f t="shared" si="128"/>
        <v>3349</v>
      </c>
      <c r="CF82" s="121">
        <f t="shared" si="129"/>
        <v>0</v>
      </c>
      <c r="CG82" s="121">
        <f t="shared" si="130"/>
        <v>0</v>
      </c>
      <c r="CH82" s="121">
        <f t="shared" si="131"/>
        <v>0</v>
      </c>
      <c r="CI82" s="121">
        <f t="shared" si="132"/>
        <v>2490832</v>
      </c>
    </row>
    <row r="83" spans="1:87" s="136" customFormat="1" ht="13.5" customHeight="1" x14ac:dyDescent="0.15">
      <c r="A83" s="119" t="s">
        <v>45</v>
      </c>
      <c r="B83" s="120" t="s">
        <v>384</v>
      </c>
      <c r="C83" s="119" t="s">
        <v>388</v>
      </c>
      <c r="D83" s="121">
        <f t="shared" si="91"/>
        <v>0</v>
      </c>
      <c r="E83" s="121">
        <f t="shared" si="92"/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 t="shared" si="93"/>
        <v>1315197</v>
      </c>
      <c r="M83" s="121">
        <f t="shared" si="94"/>
        <v>52280</v>
      </c>
      <c r="N83" s="121">
        <v>52280</v>
      </c>
      <c r="O83" s="121">
        <v>0</v>
      </c>
      <c r="P83" s="121">
        <v>0</v>
      </c>
      <c r="Q83" s="121">
        <v>0</v>
      </c>
      <c r="R83" s="121">
        <f t="shared" si="95"/>
        <v>21942</v>
      </c>
      <c r="S83" s="121">
        <v>0</v>
      </c>
      <c r="T83" s="121">
        <v>21942</v>
      </c>
      <c r="U83" s="121">
        <v>0</v>
      </c>
      <c r="V83" s="121">
        <v>0</v>
      </c>
      <c r="W83" s="121">
        <f t="shared" si="96"/>
        <v>1240975</v>
      </c>
      <c r="X83" s="121">
        <v>0</v>
      </c>
      <c r="Y83" s="121">
        <v>1240975</v>
      </c>
      <c r="Z83" s="121">
        <v>0</v>
      </c>
      <c r="AA83" s="121">
        <v>0</v>
      </c>
      <c r="AB83" s="121">
        <v>0</v>
      </c>
      <c r="AC83" s="121">
        <v>0</v>
      </c>
      <c r="AD83" s="121">
        <v>66582</v>
      </c>
      <c r="AE83" s="121">
        <f t="shared" si="97"/>
        <v>1381779</v>
      </c>
      <c r="AF83" s="121">
        <f t="shared" si="98"/>
        <v>0</v>
      </c>
      <c r="AG83" s="121">
        <f t="shared" si="99"/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 t="shared" si="100"/>
        <v>0</v>
      </c>
      <c r="AO83" s="121">
        <f t="shared" si="101"/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 t="shared" si="102"/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 t="shared" si="103"/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 t="shared" si="104"/>
        <v>0</v>
      </c>
      <c r="BH83" s="121">
        <f t="shared" si="105"/>
        <v>0</v>
      </c>
      <c r="BI83" s="121">
        <f t="shared" si="106"/>
        <v>0</v>
      </c>
      <c r="BJ83" s="121">
        <f t="shared" si="107"/>
        <v>0</v>
      </c>
      <c r="BK83" s="121">
        <f t="shared" si="108"/>
        <v>0</v>
      </c>
      <c r="BL83" s="121">
        <f t="shared" si="109"/>
        <v>0</v>
      </c>
      <c r="BM83" s="121">
        <f t="shared" si="110"/>
        <v>0</v>
      </c>
      <c r="BN83" s="121">
        <f t="shared" si="111"/>
        <v>0</v>
      </c>
      <c r="BO83" s="121">
        <f t="shared" si="112"/>
        <v>0</v>
      </c>
      <c r="BP83" s="121">
        <f t="shared" si="113"/>
        <v>1315197</v>
      </c>
      <c r="BQ83" s="121">
        <f t="shared" si="114"/>
        <v>52280</v>
      </c>
      <c r="BR83" s="121">
        <f t="shared" si="115"/>
        <v>52280</v>
      </c>
      <c r="BS83" s="121">
        <f t="shared" si="116"/>
        <v>0</v>
      </c>
      <c r="BT83" s="121">
        <f t="shared" si="117"/>
        <v>0</v>
      </c>
      <c r="BU83" s="121">
        <f t="shared" si="118"/>
        <v>0</v>
      </c>
      <c r="BV83" s="121">
        <f t="shared" si="119"/>
        <v>21942</v>
      </c>
      <c r="BW83" s="121">
        <f t="shared" si="120"/>
        <v>0</v>
      </c>
      <c r="BX83" s="121">
        <f t="shared" si="121"/>
        <v>21942</v>
      </c>
      <c r="BY83" s="121">
        <f t="shared" si="122"/>
        <v>0</v>
      </c>
      <c r="BZ83" s="121">
        <f t="shared" si="123"/>
        <v>0</v>
      </c>
      <c r="CA83" s="121">
        <f t="shared" si="124"/>
        <v>1240975</v>
      </c>
      <c r="CB83" s="121">
        <f t="shared" si="125"/>
        <v>0</v>
      </c>
      <c r="CC83" s="121">
        <f t="shared" si="126"/>
        <v>1240975</v>
      </c>
      <c r="CD83" s="121">
        <f t="shared" si="127"/>
        <v>0</v>
      </c>
      <c r="CE83" s="121">
        <f t="shared" si="128"/>
        <v>0</v>
      </c>
      <c r="CF83" s="121">
        <f t="shared" si="129"/>
        <v>0</v>
      </c>
      <c r="CG83" s="121">
        <f t="shared" si="130"/>
        <v>0</v>
      </c>
      <c r="CH83" s="121">
        <f t="shared" si="131"/>
        <v>66582</v>
      </c>
      <c r="CI83" s="121">
        <f t="shared" si="132"/>
        <v>1381779</v>
      </c>
    </row>
    <row r="84" spans="1:87" s="136" customFormat="1" ht="13.5" customHeight="1" x14ac:dyDescent="0.15">
      <c r="A84" s="119" t="s">
        <v>45</v>
      </c>
      <c r="B84" s="120" t="s">
        <v>391</v>
      </c>
      <c r="C84" s="119" t="s">
        <v>392</v>
      </c>
      <c r="D84" s="121">
        <f t="shared" si="91"/>
        <v>0</v>
      </c>
      <c r="E84" s="121">
        <f t="shared" si="92"/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 t="shared" si="93"/>
        <v>358515</v>
      </c>
      <c r="M84" s="121">
        <f t="shared" si="94"/>
        <v>26862</v>
      </c>
      <c r="N84" s="121">
        <v>26862</v>
      </c>
      <c r="O84" s="121">
        <v>0</v>
      </c>
      <c r="P84" s="121">
        <v>0</v>
      </c>
      <c r="Q84" s="121">
        <v>0</v>
      </c>
      <c r="R84" s="121">
        <f t="shared" si="95"/>
        <v>67336</v>
      </c>
      <c r="S84" s="121">
        <v>0</v>
      </c>
      <c r="T84" s="121">
        <v>57966</v>
      </c>
      <c r="U84" s="121">
        <v>9370</v>
      </c>
      <c r="V84" s="121">
        <v>0</v>
      </c>
      <c r="W84" s="121">
        <f t="shared" si="96"/>
        <v>264317</v>
      </c>
      <c r="X84" s="121">
        <v>0</v>
      </c>
      <c r="Y84" s="121">
        <v>258753</v>
      </c>
      <c r="Z84" s="121">
        <v>5564</v>
      </c>
      <c r="AA84" s="121">
        <v>0</v>
      </c>
      <c r="AB84" s="121">
        <v>0</v>
      </c>
      <c r="AC84" s="121">
        <v>0</v>
      </c>
      <c r="AD84" s="121">
        <v>138914</v>
      </c>
      <c r="AE84" s="121">
        <f t="shared" si="97"/>
        <v>497429</v>
      </c>
      <c r="AF84" s="121">
        <f t="shared" si="98"/>
        <v>0</v>
      </c>
      <c r="AG84" s="121">
        <f t="shared" si="99"/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 t="shared" si="100"/>
        <v>44048</v>
      </c>
      <c r="AO84" s="121">
        <f t="shared" si="101"/>
        <v>6930</v>
      </c>
      <c r="AP84" s="121">
        <v>6930</v>
      </c>
      <c r="AQ84" s="121">
        <v>0</v>
      </c>
      <c r="AR84" s="121">
        <v>0</v>
      </c>
      <c r="AS84" s="121">
        <v>0</v>
      </c>
      <c r="AT84" s="121">
        <f t="shared" si="102"/>
        <v>22765</v>
      </c>
      <c r="AU84" s="121">
        <v>0</v>
      </c>
      <c r="AV84" s="121">
        <v>22765</v>
      </c>
      <c r="AW84" s="121">
        <v>0</v>
      </c>
      <c r="AX84" s="121">
        <v>0</v>
      </c>
      <c r="AY84" s="121">
        <f t="shared" si="103"/>
        <v>14353</v>
      </c>
      <c r="AZ84" s="121">
        <v>0</v>
      </c>
      <c r="BA84" s="121">
        <v>14353</v>
      </c>
      <c r="BB84" s="121">
        <v>0</v>
      </c>
      <c r="BC84" s="121">
        <v>0</v>
      </c>
      <c r="BD84" s="121">
        <v>0</v>
      </c>
      <c r="BE84" s="121">
        <v>0</v>
      </c>
      <c r="BF84" s="121">
        <v>1626</v>
      </c>
      <c r="BG84" s="121">
        <f t="shared" si="104"/>
        <v>45674</v>
      </c>
      <c r="BH84" s="121">
        <f t="shared" si="105"/>
        <v>0</v>
      </c>
      <c r="BI84" s="121">
        <f t="shared" si="106"/>
        <v>0</v>
      </c>
      <c r="BJ84" s="121">
        <f t="shared" si="107"/>
        <v>0</v>
      </c>
      <c r="BK84" s="121">
        <f t="shared" si="108"/>
        <v>0</v>
      </c>
      <c r="BL84" s="121">
        <f t="shared" si="109"/>
        <v>0</v>
      </c>
      <c r="BM84" s="121">
        <f t="shared" si="110"/>
        <v>0</v>
      </c>
      <c r="BN84" s="121">
        <f t="shared" si="111"/>
        <v>0</v>
      </c>
      <c r="BO84" s="121">
        <f t="shared" si="112"/>
        <v>0</v>
      </c>
      <c r="BP84" s="121">
        <f t="shared" si="113"/>
        <v>402563</v>
      </c>
      <c r="BQ84" s="121">
        <f t="shared" si="114"/>
        <v>33792</v>
      </c>
      <c r="BR84" s="121">
        <f t="shared" si="115"/>
        <v>33792</v>
      </c>
      <c r="BS84" s="121">
        <f t="shared" si="116"/>
        <v>0</v>
      </c>
      <c r="BT84" s="121">
        <f t="shared" si="117"/>
        <v>0</v>
      </c>
      <c r="BU84" s="121">
        <f t="shared" si="118"/>
        <v>0</v>
      </c>
      <c r="BV84" s="121">
        <f t="shared" si="119"/>
        <v>90101</v>
      </c>
      <c r="BW84" s="121">
        <f t="shared" si="120"/>
        <v>0</v>
      </c>
      <c r="BX84" s="121">
        <f t="shared" si="121"/>
        <v>80731</v>
      </c>
      <c r="BY84" s="121">
        <f t="shared" si="122"/>
        <v>9370</v>
      </c>
      <c r="BZ84" s="121">
        <f t="shared" si="123"/>
        <v>0</v>
      </c>
      <c r="CA84" s="121">
        <f t="shared" si="124"/>
        <v>278670</v>
      </c>
      <c r="CB84" s="121">
        <f t="shared" si="125"/>
        <v>0</v>
      </c>
      <c r="CC84" s="121">
        <f t="shared" si="126"/>
        <v>273106</v>
      </c>
      <c r="CD84" s="121">
        <f t="shared" si="127"/>
        <v>5564</v>
      </c>
      <c r="CE84" s="121">
        <f t="shared" si="128"/>
        <v>0</v>
      </c>
      <c r="CF84" s="121">
        <f t="shared" si="129"/>
        <v>0</v>
      </c>
      <c r="CG84" s="121">
        <f t="shared" si="130"/>
        <v>0</v>
      </c>
      <c r="CH84" s="121">
        <f t="shared" si="131"/>
        <v>140540</v>
      </c>
      <c r="CI84" s="121">
        <f t="shared" si="132"/>
        <v>543103</v>
      </c>
    </row>
    <row r="85" spans="1:87" s="136" customFormat="1" ht="13.5" customHeight="1" x14ac:dyDescent="0.15">
      <c r="A85" s="119" t="s">
        <v>45</v>
      </c>
      <c r="B85" s="120" t="s">
        <v>353</v>
      </c>
      <c r="C85" s="119" t="s">
        <v>354</v>
      </c>
      <c r="D85" s="121">
        <f t="shared" si="91"/>
        <v>0</v>
      </c>
      <c r="E85" s="121">
        <f t="shared" si="92"/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 t="shared" si="93"/>
        <v>412649</v>
      </c>
      <c r="M85" s="121">
        <f t="shared" si="94"/>
        <v>102765</v>
      </c>
      <c r="N85" s="121">
        <v>23715</v>
      </c>
      <c r="O85" s="121">
        <v>0</v>
      </c>
      <c r="P85" s="121">
        <v>71145</v>
      </c>
      <c r="Q85" s="121">
        <v>7905</v>
      </c>
      <c r="R85" s="121">
        <f t="shared" si="95"/>
        <v>273699</v>
      </c>
      <c r="S85" s="121">
        <v>0</v>
      </c>
      <c r="T85" s="121">
        <v>269112</v>
      </c>
      <c r="U85" s="121">
        <v>4587</v>
      </c>
      <c r="V85" s="121">
        <v>0</v>
      </c>
      <c r="W85" s="121">
        <f t="shared" si="96"/>
        <v>36185</v>
      </c>
      <c r="X85" s="121">
        <v>0</v>
      </c>
      <c r="Y85" s="121">
        <v>26303</v>
      </c>
      <c r="Z85" s="121">
        <v>9882</v>
      </c>
      <c r="AA85" s="121">
        <v>0</v>
      </c>
      <c r="AB85" s="121">
        <v>0</v>
      </c>
      <c r="AC85" s="121">
        <v>0</v>
      </c>
      <c r="AD85" s="121">
        <v>60598</v>
      </c>
      <c r="AE85" s="121">
        <f t="shared" si="97"/>
        <v>473247</v>
      </c>
      <c r="AF85" s="121">
        <f t="shared" si="98"/>
        <v>0</v>
      </c>
      <c r="AG85" s="121">
        <f t="shared" si="99"/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 t="shared" si="100"/>
        <v>175988</v>
      </c>
      <c r="AO85" s="121">
        <f t="shared" si="101"/>
        <v>51383</v>
      </c>
      <c r="AP85" s="121">
        <v>22021</v>
      </c>
      <c r="AQ85" s="121">
        <v>0</v>
      </c>
      <c r="AR85" s="121">
        <v>29362</v>
      </c>
      <c r="AS85" s="121">
        <v>0</v>
      </c>
      <c r="AT85" s="121">
        <f t="shared" si="102"/>
        <v>116104</v>
      </c>
      <c r="AU85" s="121">
        <v>0</v>
      </c>
      <c r="AV85" s="121">
        <v>116104</v>
      </c>
      <c r="AW85" s="121">
        <v>0</v>
      </c>
      <c r="AX85" s="121">
        <v>0</v>
      </c>
      <c r="AY85" s="121">
        <f t="shared" si="103"/>
        <v>8501</v>
      </c>
      <c r="AZ85" s="121">
        <v>0</v>
      </c>
      <c r="BA85" s="121">
        <v>8199</v>
      </c>
      <c r="BB85" s="121">
        <v>0</v>
      </c>
      <c r="BC85" s="121">
        <v>302</v>
      </c>
      <c r="BD85" s="121">
        <v>0</v>
      </c>
      <c r="BE85" s="121">
        <v>0</v>
      </c>
      <c r="BF85" s="121">
        <v>0</v>
      </c>
      <c r="BG85" s="121">
        <f t="shared" si="104"/>
        <v>175988</v>
      </c>
      <c r="BH85" s="121">
        <f t="shared" si="105"/>
        <v>0</v>
      </c>
      <c r="BI85" s="121">
        <f t="shared" si="106"/>
        <v>0</v>
      </c>
      <c r="BJ85" s="121">
        <f t="shared" si="107"/>
        <v>0</v>
      </c>
      <c r="BK85" s="121">
        <f t="shared" si="108"/>
        <v>0</v>
      </c>
      <c r="BL85" s="121">
        <f t="shared" si="109"/>
        <v>0</v>
      </c>
      <c r="BM85" s="121">
        <f t="shared" si="110"/>
        <v>0</v>
      </c>
      <c r="BN85" s="121">
        <f t="shared" si="111"/>
        <v>0</v>
      </c>
      <c r="BO85" s="121">
        <f t="shared" si="112"/>
        <v>0</v>
      </c>
      <c r="BP85" s="121">
        <f t="shared" si="113"/>
        <v>588637</v>
      </c>
      <c r="BQ85" s="121">
        <f t="shared" si="114"/>
        <v>154148</v>
      </c>
      <c r="BR85" s="121">
        <f t="shared" si="115"/>
        <v>45736</v>
      </c>
      <c r="BS85" s="121">
        <f t="shared" si="116"/>
        <v>0</v>
      </c>
      <c r="BT85" s="121">
        <f t="shared" si="117"/>
        <v>100507</v>
      </c>
      <c r="BU85" s="121">
        <f t="shared" si="118"/>
        <v>7905</v>
      </c>
      <c r="BV85" s="121">
        <f t="shared" si="119"/>
        <v>389803</v>
      </c>
      <c r="BW85" s="121">
        <f t="shared" si="120"/>
        <v>0</v>
      </c>
      <c r="BX85" s="121">
        <f t="shared" si="121"/>
        <v>385216</v>
      </c>
      <c r="BY85" s="121">
        <f t="shared" si="122"/>
        <v>4587</v>
      </c>
      <c r="BZ85" s="121">
        <f t="shared" si="123"/>
        <v>0</v>
      </c>
      <c r="CA85" s="121">
        <f t="shared" si="124"/>
        <v>44686</v>
      </c>
      <c r="CB85" s="121">
        <f t="shared" si="125"/>
        <v>0</v>
      </c>
      <c r="CC85" s="121">
        <f t="shared" si="126"/>
        <v>34502</v>
      </c>
      <c r="CD85" s="121">
        <f t="shared" si="127"/>
        <v>9882</v>
      </c>
      <c r="CE85" s="121">
        <f t="shared" si="128"/>
        <v>302</v>
      </c>
      <c r="CF85" s="121">
        <f t="shared" si="129"/>
        <v>0</v>
      </c>
      <c r="CG85" s="121">
        <f t="shared" si="130"/>
        <v>0</v>
      </c>
      <c r="CH85" s="121">
        <f t="shared" si="131"/>
        <v>60598</v>
      </c>
      <c r="CI85" s="121">
        <f t="shared" si="132"/>
        <v>649235</v>
      </c>
    </row>
    <row r="86" spans="1:87" s="136" customFormat="1" ht="13.5" customHeight="1" x14ac:dyDescent="0.15">
      <c r="A86" s="119" t="s">
        <v>45</v>
      </c>
      <c r="B86" s="120" t="s">
        <v>333</v>
      </c>
      <c r="C86" s="119" t="s">
        <v>334</v>
      </c>
      <c r="D86" s="121">
        <f t="shared" si="91"/>
        <v>0</v>
      </c>
      <c r="E86" s="121">
        <f t="shared" si="92"/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 t="shared" si="93"/>
        <v>893136</v>
      </c>
      <c r="M86" s="121">
        <f t="shared" si="94"/>
        <v>74574</v>
      </c>
      <c r="N86" s="121">
        <v>65460</v>
      </c>
      <c r="O86" s="121">
        <v>0</v>
      </c>
      <c r="P86" s="121">
        <v>9114</v>
      </c>
      <c r="Q86" s="121">
        <v>0</v>
      </c>
      <c r="R86" s="121">
        <f t="shared" si="95"/>
        <v>390156</v>
      </c>
      <c r="S86" s="121">
        <v>0</v>
      </c>
      <c r="T86" s="121">
        <v>385585</v>
      </c>
      <c r="U86" s="121">
        <v>4571</v>
      </c>
      <c r="V86" s="121">
        <v>0</v>
      </c>
      <c r="W86" s="121">
        <f t="shared" si="96"/>
        <v>428406</v>
      </c>
      <c r="X86" s="121">
        <v>0</v>
      </c>
      <c r="Y86" s="121">
        <v>428406</v>
      </c>
      <c r="Z86" s="121">
        <v>0</v>
      </c>
      <c r="AA86" s="121">
        <v>0</v>
      </c>
      <c r="AB86" s="121">
        <v>0</v>
      </c>
      <c r="AC86" s="121">
        <v>0</v>
      </c>
      <c r="AD86" s="121">
        <v>512</v>
      </c>
      <c r="AE86" s="121">
        <f t="shared" si="97"/>
        <v>893648</v>
      </c>
      <c r="AF86" s="121">
        <f t="shared" si="98"/>
        <v>0</v>
      </c>
      <c r="AG86" s="121">
        <f t="shared" si="99"/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 t="shared" si="100"/>
        <v>0</v>
      </c>
      <c r="AO86" s="121">
        <f t="shared" si="101"/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 t="shared" si="102"/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 t="shared" si="103"/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 t="shared" si="104"/>
        <v>0</v>
      </c>
      <c r="BH86" s="121">
        <f t="shared" si="105"/>
        <v>0</v>
      </c>
      <c r="BI86" s="121">
        <f t="shared" si="106"/>
        <v>0</v>
      </c>
      <c r="BJ86" s="121">
        <f t="shared" si="107"/>
        <v>0</v>
      </c>
      <c r="BK86" s="121">
        <f t="shared" si="108"/>
        <v>0</v>
      </c>
      <c r="BL86" s="121">
        <f t="shared" si="109"/>
        <v>0</v>
      </c>
      <c r="BM86" s="121">
        <f t="shared" si="110"/>
        <v>0</v>
      </c>
      <c r="BN86" s="121">
        <f t="shared" si="111"/>
        <v>0</v>
      </c>
      <c r="BO86" s="121">
        <f t="shared" si="112"/>
        <v>0</v>
      </c>
      <c r="BP86" s="121">
        <f t="shared" si="113"/>
        <v>893136</v>
      </c>
      <c r="BQ86" s="121">
        <f t="shared" si="114"/>
        <v>74574</v>
      </c>
      <c r="BR86" s="121">
        <f t="shared" si="115"/>
        <v>65460</v>
      </c>
      <c r="BS86" s="121">
        <f t="shared" si="116"/>
        <v>0</v>
      </c>
      <c r="BT86" s="121">
        <f t="shared" si="117"/>
        <v>9114</v>
      </c>
      <c r="BU86" s="121">
        <f t="shared" si="118"/>
        <v>0</v>
      </c>
      <c r="BV86" s="121">
        <f t="shared" si="119"/>
        <v>390156</v>
      </c>
      <c r="BW86" s="121">
        <f t="shared" si="120"/>
        <v>0</v>
      </c>
      <c r="BX86" s="121">
        <f t="shared" si="121"/>
        <v>385585</v>
      </c>
      <c r="BY86" s="121">
        <f t="shared" si="122"/>
        <v>4571</v>
      </c>
      <c r="BZ86" s="121">
        <f t="shared" si="123"/>
        <v>0</v>
      </c>
      <c r="CA86" s="121">
        <f t="shared" si="124"/>
        <v>428406</v>
      </c>
      <c r="CB86" s="121">
        <f t="shared" si="125"/>
        <v>0</v>
      </c>
      <c r="CC86" s="121">
        <f t="shared" si="126"/>
        <v>428406</v>
      </c>
      <c r="CD86" s="121">
        <f t="shared" si="127"/>
        <v>0</v>
      </c>
      <c r="CE86" s="121">
        <f t="shared" si="128"/>
        <v>0</v>
      </c>
      <c r="CF86" s="121">
        <f t="shared" si="129"/>
        <v>0</v>
      </c>
      <c r="CG86" s="121">
        <f t="shared" si="130"/>
        <v>0</v>
      </c>
      <c r="CH86" s="121">
        <f t="shared" si="131"/>
        <v>512</v>
      </c>
      <c r="CI86" s="121">
        <f t="shared" si="132"/>
        <v>893648</v>
      </c>
    </row>
    <row r="87" spans="1:87" s="136" customFormat="1" ht="13.5" customHeight="1" x14ac:dyDescent="0.15">
      <c r="A87" s="119" t="s">
        <v>45</v>
      </c>
      <c r="B87" s="120" t="s">
        <v>363</v>
      </c>
      <c r="C87" s="119" t="s">
        <v>364</v>
      </c>
      <c r="D87" s="121">
        <f t="shared" si="91"/>
        <v>0</v>
      </c>
      <c r="E87" s="121">
        <f t="shared" si="92"/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 t="shared" si="93"/>
        <v>0</v>
      </c>
      <c r="M87" s="121">
        <f t="shared" si="94"/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f t="shared" si="95"/>
        <v>0</v>
      </c>
      <c r="S87" s="121">
        <v>0</v>
      </c>
      <c r="T87" s="121">
        <v>0</v>
      </c>
      <c r="U87" s="121">
        <v>0</v>
      </c>
      <c r="V87" s="121">
        <v>0</v>
      </c>
      <c r="W87" s="121">
        <f t="shared" si="96"/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f t="shared" si="97"/>
        <v>0</v>
      </c>
      <c r="AF87" s="121">
        <f t="shared" si="98"/>
        <v>483399</v>
      </c>
      <c r="AG87" s="121">
        <f t="shared" si="99"/>
        <v>483399</v>
      </c>
      <c r="AH87" s="121">
        <v>0</v>
      </c>
      <c r="AI87" s="121">
        <v>483399</v>
      </c>
      <c r="AJ87" s="121">
        <v>0</v>
      </c>
      <c r="AK87" s="121">
        <v>0</v>
      </c>
      <c r="AL87" s="121">
        <v>0</v>
      </c>
      <c r="AM87" s="121">
        <v>0</v>
      </c>
      <c r="AN87" s="121">
        <f t="shared" si="100"/>
        <v>222690</v>
      </c>
      <c r="AO87" s="121">
        <f t="shared" si="101"/>
        <v>7547</v>
      </c>
      <c r="AP87" s="121">
        <v>7547</v>
      </c>
      <c r="AQ87" s="121">
        <v>0</v>
      </c>
      <c r="AR87" s="121">
        <v>0</v>
      </c>
      <c r="AS87" s="121">
        <v>0</v>
      </c>
      <c r="AT87" s="121">
        <f t="shared" si="102"/>
        <v>164669</v>
      </c>
      <c r="AU87" s="121">
        <v>0</v>
      </c>
      <c r="AV87" s="121">
        <v>164669</v>
      </c>
      <c r="AW87" s="121">
        <v>0</v>
      </c>
      <c r="AX87" s="121">
        <v>0</v>
      </c>
      <c r="AY87" s="121">
        <f t="shared" si="103"/>
        <v>50474</v>
      </c>
      <c r="AZ87" s="121">
        <v>0</v>
      </c>
      <c r="BA87" s="121">
        <v>50474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 t="shared" si="104"/>
        <v>706089</v>
      </c>
      <c r="BH87" s="121">
        <f t="shared" si="105"/>
        <v>483399</v>
      </c>
      <c r="BI87" s="121">
        <f t="shared" si="106"/>
        <v>483399</v>
      </c>
      <c r="BJ87" s="121">
        <f t="shared" si="107"/>
        <v>0</v>
      </c>
      <c r="BK87" s="121">
        <f t="shared" si="108"/>
        <v>483399</v>
      </c>
      <c r="BL87" s="121">
        <f t="shared" si="109"/>
        <v>0</v>
      </c>
      <c r="BM87" s="121">
        <f t="shared" si="110"/>
        <v>0</v>
      </c>
      <c r="BN87" s="121">
        <f t="shared" si="111"/>
        <v>0</v>
      </c>
      <c r="BO87" s="121">
        <f t="shared" si="112"/>
        <v>0</v>
      </c>
      <c r="BP87" s="121">
        <f t="shared" si="113"/>
        <v>222690</v>
      </c>
      <c r="BQ87" s="121">
        <f t="shared" si="114"/>
        <v>7547</v>
      </c>
      <c r="BR87" s="121">
        <f t="shared" si="115"/>
        <v>7547</v>
      </c>
      <c r="BS87" s="121">
        <f t="shared" si="116"/>
        <v>0</v>
      </c>
      <c r="BT87" s="121">
        <f t="shared" si="117"/>
        <v>0</v>
      </c>
      <c r="BU87" s="121">
        <f t="shared" si="118"/>
        <v>0</v>
      </c>
      <c r="BV87" s="121">
        <f t="shared" si="119"/>
        <v>164669</v>
      </c>
      <c r="BW87" s="121">
        <f t="shared" si="120"/>
        <v>0</v>
      </c>
      <c r="BX87" s="121">
        <f t="shared" si="121"/>
        <v>164669</v>
      </c>
      <c r="BY87" s="121">
        <f t="shared" si="122"/>
        <v>0</v>
      </c>
      <c r="BZ87" s="121">
        <f t="shared" si="123"/>
        <v>0</v>
      </c>
      <c r="CA87" s="121">
        <f t="shared" si="124"/>
        <v>50474</v>
      </c>
      <c r="CB87" s="121">
        <f t="shared" si="125"/>
        <v>0</v>
      </c>
      <c r="CC87" s="121">
        <f t="shared" si="126"/>
        <v>50474</v>
      </c>
      <c r="CD87" s="121">
        <f t="shared" si="127"/>
        <v>0</v>
      </c>
      <c r="CE87" s="121">
        <f t="shared" si="128"/>
        <v>0</v>
      </c>
      <c r="CF87" s="121">
        <f t="shared" si="129"/>
        <v>0</v>
      </c>
      <c r="CG87" s="121">
        <f t="shared" si="130"/>
        <v>0</v>
      </c>
      <c r="CH87" s="121">
        <f t="shared" si="131"/>
        <v>0</v>
      </c>
      <c r="CI87" s="121">
        <f t="shared" si="132"/>
        <v>706089</v>
      </c>
    </row>
    <row r="88" spans="1:87" s="136" customFormat="1" ht="13.5" customHeight="1" x14ac:dyDescent="0.15">
      <c r="A88" s="119" t="s">
        <v>45</v>
      </c>
      <c r="B88" s="120" t="s">
        <v>427</v>
      </c>
      <c r="C88" s="119" t="s">
        <v>428</v>
      </c>
      <c r="D88" s="121">
        <f t="shared" si="91"/>
        <v>0</v>
      </c>
      <c r="E88" s="121">
        <f t="shared" si="92"/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 t="shared" si="93"/>
        <v>182375</v>
      </c>
      <c r="M88" s="121">
        <f t="shared" si="94"/>
        <v>2287</v>
      </c>
      <c r="N88" s="121">
        <v>2287</v>
      </c>
      <c r="O88" s="121">
        <v>0</v>
      </c>
      <c r="P88" s="121">
        <v>0</v>
      </c>
      <c r="Q88" s="121">
        <v>0</v>
      </c>
      <c r="R88" s="121">
        <f t="shared" si="95"/>
        <v>26235</v>
      </c>
      <c r="S88" s="121">
        <v>0</v>
      </c>
      <c r="T88" s="121">
        <v>26235</v>
      </c>
      <c r="U88" s="121">
        <v>0</v>
      </c>
      <c r="V88" s="121">
        <v>0</v>
      </c>
      <c r="W88" s="121">
        <f t="shared" si="96"/>
        <v>153853</v>
      </c>
      <c r="X88" s="121">
        <v>191</v>
      </c>
      <c r="Y88" s="121">
        <v>153662</v>
      </c>
      <c r="Z88" s="121">
        <v>0</v>
      </c>
      <c r="AA88" s="121">
        <v>0</v>
      </c>
      <c r="AB88" s="121">
        <v>0</v>
      </c>
      <c r="AC88" s="121">
        <v>0</v>
      </c>
      <c r="AD88" s="121">
        <v>17350</v>
      </c>
      <c r="AE88" s="121">
        <f t="shared" si="97"/>
        <v>199725</v>
      </c>
      <c r="AF88" s="121">
        <f t="shared" si="98"/>
        <v>0</v>
      </c>
      <c r="AG88" s="121">
        <f t="shared" si="99"/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 t="shared" si="100"/>
        <v>93194</v>
      </c>
      <c r="AO88" s="121">
        <f t="shared" si="101"/>
        <v>6788</v>
      </c>
      <c r="AP88" s="121">
        <v>6788</v>
      </c>
      <c r="AQ88" s="121">
        <v>0</v>
      </c>
      <c r="AR88" s="121">
        <v>0</v>
      </c>
      <c r="AS88" s="121">
        <v>0</v>
      </c>
      <c r="AT88" s="121">
        <f t="shared" si="102"/>
        <v>38283</v>
      </c>
      <c r="AU88" s="121">
        <v>0</v>
      </c>
      <c r="AV88" s="121">
        <v>38283</v>
      </c>
      <c r="AW88" s="121">
        <v>0</v>
      </c>
      <c r="AX88" s="121">
        <v>0</v>
      </c>
      <c r="AY88" s="121">
        <f t="shared" si="103"/>
        <v>48123</v>
      </c>
      <c r="AZ88" s="121">
        <v>594</v>
      </c>
      <c r="BA88" s="121">
        <v>47529</v>
      </c>
      <c r="BB88" s="121">
        <v>0</v>
      </c>
      <c r="BC88" s="121">
        <v>0</v>
      </c>
      <c r="BD88" s="121">
        <v>0</v>
      </c>
      <c r="BE88" s="121">
        <v>0</v>
      </c>
      <c r="BF88" s="121">
        <v>16169</v>
      </c>
      <c r="BG88" s="121">
        <f t="shared" si="104"/>
        <v>109363</v>
      </c>
      <c r="BH88" s="121">
        <f t="shared" si="105"/>
        <v>0</v>
      </c>
      <c r="BI88" s="121">
        <f t="shared" si="106"/>
        <v>0</v>
      </c>
      <c r="BJ88" s="121">
        <f t="shared" si="107"/>
        <v>0</v>
      </c>
      <c r="BK88" s="121">
        <f t="shared" si="108"/>
        <v>0</v>
      </c>
      <c r="BL88" s="121">
        <f t="shared" si="109"/>
        <v>0</v>
      </c>
      <c r="BM88" s="121">
        <f t="shared" si="110"/>
        <v>0</v>
      </c>
      <c r="BN88" s="121">
        <f t="shared" si="111"/>
        <v>0</v>
      </c>
      <c r="BO88" s="121">
        <f t="shared" si="112"/>
        <v>0</v>
      </c>
      <c r="BP88" s="121">
        <f t="shared" si="113"/>
        <v>275569</v>
      </c>
      <c r="BQ88" s="121">
        <f t="shared" si="114"/>
        <v>9075</v>
      </c>
      <c r="BR88" s="121">
        <f t="shared" si="115"/>
        <v>9075</v>
      </c>
      <c r="BS88" s="121">
        <f t="shared" si="116"/>
        <v>0</v>
      </c>
      <c r="BT88" s="121">
        <f t="shared" si="117"/>
        <v>0</v>
      </c>
      <c r="BU88" s="121">
        <f t="shared" si="118"/>
        <v>0</v>
      </c>
      <c r="BV88" s="121">
        <f t="shared" si="119"/>
        <v>64518</v>
      </c>
      <c r="BW88" s="121">
        <f t="shared" si="120"/>
        <v>0</v>
      </c>
      <c r="BX88" s="121">
        <f t="shared" si="121"/>
        <v>64518</v>
      </c>
      <c r="BY88" s="121">
        <f t="shared" si="122"/>
        <v>0</v>
      </c>
      <c r="BZ88" s="121">
        <f t="shared" si="123"/>
        <v>0</v>
      </c>
      <c r="CA88" s="121">
        <f t="shared" si="124"/>
        <v>201976</v>
      </c>
      <c r="CB88" s="121">
        <f t="shared" si="125"/>
        <v>785</v>
      </c>
      <c r="CC88" s="121">
        <f t="shared" si="126"/>
        <v>201191</v>
      </c>
      <c r="CD88" s="121">
        <f t="shared" si="127"/>
        <v>0</v>
      </c>
      <c r="CE88" s="121">
        <f t="shared" si="128"/>
        <v>0</v>
      </c>
      <c r="CF88" s="121">
        <f t="shared" si="129"/>
        <v>0</v>
      </c>
      <c r="CG88" s="121">
        <f t="shared" si="130"/>
        <v>0</v>
      </c>
      <c r="CH88" s="121">
        <f t="shared" si="131"/>
        <v>33519</v>
      </c>
      <c r="CI88" s="121">
        <f t="shared" si="132"/>
        <v>309088</v>
      </c>
    </row>
    <row r="89" spans="1:87" s="136" customFormat="1" ht="13.5" customHeight="1" x14ac:dyDescent="0.15">
      <c r="A89" s="119" t="s">
        <v>45</v>
      </c>
      <c r="B89" s="120" t="s">
        <v>329</v>
      </c>
      <c r="C89" s="119" t="s">
        <v>330</v>
      </c>
      <c r="D89" s="121">
        <f t="shared" si="91"/>
        <v>0</v>
      </c>
      <c r="E89" s="121">
        <f t="shared" si="92"/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 t="shared" si="93"/>
        <v>722794</v>
      </c>
      <c r="M89" s="121">
        <f t="shared" si="94"/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 t="shared" si="95"/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 t="shared" si="96"/>
        <v>722794</v>
      </c>
      <c r="X89" s="121">
        <v>0</v>
      </c>
      <c r="Y89" s="121">
        <v>594822</v>
      </c>
      <c r="Z89" s="121">
        <v>127339</v>
      </c>
      <c r="AA89" s="121">
        <v>633</v>
      </c>
      <c r="AB89" s="121">
        <v>0</v>
      </c>
      <c r="AC89" s="121">
        <v>0</v>
      </c>
      <c r="AD89" s="121">
        <v>2787475</v>
      </c>
      <c r="AE89" s="121">
        <f t="shared" si="97"/>
        <v>3510269</v>
      </c>
      <c r="AF89" s="121">
        <f t="shared" si="98"/>
        <v>0</v>
      </c>
      <c r="AG89" s="121">
        <f t="shared" si="99"/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 t="shared" si="100"/>
        <v>0</v>
      </c>
      <c r="AO89" s="121">
        <f t="shared" si="101"/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 t="shared" si="102"/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 t="shared" si="103"/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 t="shared" si="104"/>
        <v>0</v>
      </c>
      <c r="BH89" s="121">
        <f t="shared" si="105"/>
        <v>0</v>
      </c>
      <c r="BI89" s="121">
        <f t="shared" si="106"/>
        <v>0</v>
      </c>
      <c r="BJ89" s="121">
        <f t="shared" si="107"/>
        <v>0</v>
      </c>
      <c r="BK89" s="121">
        <f t="shared" si="108"/>
        <v>0</v>
      </c>
      <c r="BL89" s="121">
        <f t="shared" si="109"/>
        <v>0</v>
      </c>
      <c r="BM89" s="121">
        <f t="shared" si="110"/>
        <v>0</v>
      </c>
      <c r="BN89" s="121">
        <f t="shared" si="111"/>
        <v>0</v>
      </c>
      <c r="BO89" s="121">
        <f t="shared" si="112"/>
        <v>0</v>
      </c>
      <c r="BP89" s="121">
        <f t="shared" si="113"/>
        <v>722794</v>
      </c>
      <c r="BQ89" s="121">
        <f t="shared" si="114"/>
        <v>0</v>
      </c>
      <c r="BR89" s="121">
        <f t="shared" si="115"/>
        <v>0</v>
      </c>
      <c r="BS89" s="121">
        <f t="shared" si="116"/>
        <v>0</v>
      </c>
      <c r="BT89" s="121">
        <f t="shared" si="117"/>
        <v>0</v>
      </c>
      <c r="BU89" s="121">
        <f t="shared" si="118"/>
        <v>0</v>
      </c>
      <c r="BV89" s="121">
        <f t="shared" si="119"/>
        <v>0</v>
      </c>
      <c r="BW89" s="121">
        <f t="shared" si="120"/>
        <v>0</v>
      </c>
      <c r="BX89" s="121">
        <f t="shared" si="121"/>
        <v>0</v>
      </c>
      <c r="BY89" s="121">
        <f t="shared" si="122"/>
        <v>0</v>
      </c>
      <c r="BZ89" s="121">
        <f t="shared" si="123"/>
        <v>0</v>
      </c>
      <c r="CA89" s="121">
        <f t="shared" si="124"/>
        <v>722794</v>
      </c>
      <c r="CB89" s="121">
        <f t="shared" si="125"/>
        <v>0</v>
      </c>
      <c r="CC89" s="121">
        <f t="shared" si="126"/>
        <v>594822</v>
      </c>
      <c r="CD89" s="121">
        <f t="shared" si="127"/>
        <v>127339</v>
      </c>
      <c r="CE89" s="121">
        <f t="shared" si="128"/>
        <v>633</v>
      </c>
      <c r="CF89" s="121">
        <f t="shared" si="129"/>
        <v>0</v>
      </c>
      <c r="CG89" s="121">
        <f t="shared" si="130"/>
        <v>0</v>
      </c>
      <c r="CH89" s="121">
        <f t="shared" si="131"/>
        <v>2787475</v>
      </c>
      <c r="CI89" s="121">
        <f t="shared" si="132"/>
        <v>3510269</v>
      </c>
    </row>
    <row r="90" spans="1:87" s="136" customFormat="1" ht="13.5" customHeight="1" x14ac:dyDescent="0.15">
      <c r="A90" s="119" t="s">
        <v>45</v>
      </c>
      <c r="B90" s="120" t="s">
        <v>479</v>
      </c>
      <c r="C90" s="119" t="s">
        <v>480</v>
      </c>
      <c r="D90" s="121">
        <f t="shared" si="91"/>
        <v>0</v>
      </c>
      <c r="E90" s="121">
        <f t="shared" si="92"/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 t="shared" si="93"/>
        <v>170406</v>
      </c>
      <c r="M90" s="121">
        <f t="shared" si="94"/>
        <v>25700</v>
      </c>
      <c r="N90" s="121">
        <v>2980</v>
      </c>
      <c r="O90" s="121">
        <v>0</v>
      </c>
      <c r="P90" s="121">
        <v>22720</v>
      </c>
      <c r="Q90" s="121">
        <v>0</v>
      </c>
      <c r="R90" s="121">
        <f t="shared" si="95"/>
        <v>72496</v>
      </c>
      <c r="S90" s="121">
        <v>0</v>
      </c>
      <c r="T90" s="121">
        <v>72496</v>
      </c>
      <c r="U90" s="121">
        <v>0</v>
      </c>
      <c r="V90" s="121">
        <v>0</v>
      </c>
      <c r="W90" s="121">
        <f t="shared" si="96"/>
        <v>72210</v>
      </c>
      <c r="X90" s="121">
        <v>105</v>
      </c>
      <c r="Y90" s="121">
        <v>23551</v>
      </c>
      <c r="Z90" s="121">
        <v>42012</v>
      </c>
      <c r="AA90" s="121">
        <v>6542</v>
      </c>
      <c r="AB90" s="121">
        <v>0</v>
      </c>
      <c r="AC90" s="121">
        <v>0</v>
      </c>
      <c r="AD90" s="121">
        <v>128059</v>
      </c>
      <c r="AE90" s="121">
        <f t="shared" si="97"/>
        <v>298465</v>
      </c>
      <c r="AF90" s="121">
        <f t="shared" si="98"/>
        <v>0</v>
      </c>
      <c r="AG90" s="121">
        <f t="shared" si="99"/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 t="shared" si="100"/>
        <v>147151</v>
      </c>
      <c r="AO90" s="121">
        <f t="shared" si="101"/>
        <v>21035</v>
      </c>
      <c r="AP90" s="121">
        <v>6262</v>
      </c>
      <c r="AQ90" s="121">
        <v>0</v>
      </c>
      <c r="AR90" s="121">
        <v>14773</v>
      </c>
      <c r="AS90" s="121">
        <v>0</v>
      </c>
      <c r="AT90" s="121">
        <f t="shared" si="102"/>
        <v>114980</v>
      </c>
      <c r="AU90" s="121">
        <v>0</v>
      </c>
      <c r="AV90" s="121">
        <v>114980</v>
      </c>
      <c r="AW90" s="121">
        <v>0</v>
      </c>
      <c r="AX90" s="121">
        <v>0</v>
      </c>
      <c r="AY90" s="121">
        <f t="shared" si="103"/>
        <v>11136</v>
      </c>
      <c r="AZ90" s="121">
        <v>0</v>
      </c>
      <c r="BA90" s="121">
        <v>2988</v>
      </c>
      <c r="BB90" s="121">
        <v>0</v>
      </c>
      <c r="BC90" s="121">
        <v>8148</v>
      </c>
      <c r="BD90" s="121">
        <v>0</v>
      </c>
      <c r="BE90" s="121">
        <v>0</v>
      </c>
      <c r="BF90" s="121">
        <v>84954</v>
      </c>
      <c r="BG90" s="121">
        <f t="shared" si="104"/>
        <v>232105</v>
      </c>
      <c r="BH90" s="121">
        <f t="shared" si="105"/>
        <v>0</v>
      </c>
      <c r="BI90" s="121">
        <f t="shared" si="106"/>
        <v>0</v>
      </c>
      <c r="BJ90" s="121">
        <f t="shared" si="107"/>
        <v>0</v>
      </c>
      <c r="BK90" s="121">
        <f t="shared" si="108"/>
        <v>0</v>
      </c>
      <c r="BL90" s="121">
        <f t="shared" si="109"/>
        <v>0</v>
      </c>
      <c r="BM90" s="121">
        <f t="shared" si="110"/>
        <v>0</v>
      </c>
      <c r="BN90" s="121">
        <f t="shared" si="111"/>
        <v>0</v>
      </c>
      <c r="BO90" s="121">
        <f t="shared" si="112"/>
        <v>0</v>
      </c>
      <c r="BP90" s="121">
        <f t="shared" si="113"/>
        <v>317557</v>
      </c>
      <c r="BQ90" s="121">
        <f t="shared" si="114"/>
        <v>46735</v>
      </c>
      <c r="BR90" s="121">
        <f t="shared" si="115"/>
        <v>9242</v>
      </c>
      <c r="BS90" s="121">
        <f t="shared" si="116"/>
        <v>0</v>
      </c>
      <c r="BT90" s="121">
        <f t="shared" si="117"/>
        <v>37493</v>
      </c>
      <c r="BU90" s="121">
        <f t="shared" si="118"/>
        <v>0</v>
      </c>
      <c r="BV90" s="121">
        <f t="shared" si="119"/>
        <v>187476</v>
      </c>
      <c r="BW90" s="121">
        <f t="shared" si="120"/>
        <v>0</v>
      </c>
      <c r="BX90" s="121">
        <f t="shared" si="121"/>
        <v>187476</v>
      </c>
      <c r="BY90" s="121">
        <f t="shared" si="122"/>
        <v>0</v>
      </c>
      <c r="BZ90" s="121">
        <f t="shared" si="123"/>
        <v>0</v>
      </c>
      <c r="CA90" s="121">
        <f t="shared" si="124"/>
        <v>83346</v>
      </c>
      <c r="CB90" s="121">
        <f t="shared" si="125"/>
        <v>105</v>
      </c>
      <c r="CC90" s="121">
        <f t="shared" si="126"/>
        <v>26539</v>
      </c>
      <c r="CD90" s="121">
        <f t="shared" si="127"/>
        <v>42012</v>
      </c>
      <c r="CE90" s="121">
        <f t="shared" si="128"/>
        <v>14690</v>
      </c>
      <c r="CF90" s="121">
        <f t="shared" si="129"/>
        <v>0</v>
      </c>
      <c r="CG90" s="121">
        <f t="shared" si="130"/>
        <v>0</v>
      </c>
      <c r="CH90" s="121">
        <f t="shared" si="131"/>
        <v>213013</v>
      </c>
      <c r="CI90" s="121">
        <f t="shared" si="132"/>
        <v>530570</v>
      </c>
    </row>
    <row r="91" spans="1:87" s="136" customFormat="1" ht="13.5" customHeight="1" x14ac:dyDescent="0.15">
      <c r="A91" s="119" t="s">
        <v>45</v>
      </c>
      <c r="B91" s="120" t="s">
        <v>349</v>
      </c>
      <c r="C91" s="119" t="s">
        <v>350</v>
      </c>
      <c r="D91" s="121">
        <f t="shared" si="91"/>
        <v>0</v>
      </c>
      <c r="E91" s="121">
        <f t="shared" si="92"/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 t="shared" si="93"/>
        <v>2045985</v>
      </c>
      <c r="M91" s="121">
        <f t="shared" si="94"/>
        <v>49336</v>
      </c>
      <c r="N91" s="121">
        <v>37951</v>
      </c>
      <c r="O91" s="121">
        <v>0</v>
      </c>
      <c r="P91" s="121">
        <v>11385</v>
      </c>
      <c r="Q91" s="121">
        <v>0</v>
      </c>
      <c r="R91" s="121">
        <f t="shared" si="95"/>
        <v>1043021</v>
      </c>
      <c r="S91" s="121">
        <v>0</v>
      </c>
      <c r="T91" s="121">
        <v>1043021</v>
      </c>
      <c r="U91" s="121">
        <v>0</v>
      </c>
      <c r="V91" s="121">
        <v>0</v>
      </c>
      <c r="W91" s="121">
        <f t="shared" si="96"/>
        <v>953628</v>
      </c>
      <c r="X91" s="121">
        <v>0</v>
      </c>
      <c r="Y91" s="121">
        <v>765290</v>
      </c>
      <c r="Z91" s="121">
        <v>188338</v>
      </c>
      <c r="AA91" s="121">
        <v>0</v>
      </c>
      <c r="AB91" s="121">
        <v>0</v>
      </c>
      <c r="AC91" s="121">
        <v>0</v>
      </c>
      <c r="AD91" s="121">
        <v>0</v>
      </c>
      <c r="AE91" s="121">
        <f t="shared" si="97"/>
        <v>2045985</v>
      </c>
      <c r="AF91" s="121">
        <f t="shared" si="98"/>
        <v>0</v>
      </c>
      <c r="AG91" s="121">
        <f t="shared" si="99"/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 t="shared" si="100"/>
        <v>744683</v>
      </c>
      <c r="AO91" s="121">
        <f t="shared" si="101"/>
        <v>45902</v>
      </c>
      <c r="AP91" s="121">
        <v>22951</v>
      </c>
      <c r="AQ91" s="121">
        <v>0</v>
      </c>
      <c r="AR91" s="121">
        <v>22951</v>
      </c>
      <c r="AS91" s="121">
        <v>0</v>
      </c>
      <c r="AT91" s="121">
        <f t="shared" si="102"/>
        <v>541265</v>
      </c>
      <c r="AU91" s="121">
        <v>0</v>
      </c>
      <c r="AV91" s="121">
        <v>541265</v>
      </c>
      <c r="AW91" s="121">
        <v>0</v>
      </c>
      <c r="AX91" s="121">
        <v>0</v>
      </c>
      <c r="AY91" s="121">
        <f t="shared" si="103"/>
        <v>157516</v>
      </c>
      <c r="AZ91" s="121">
        <v>0</v>
      </c>
      <c r="BA91" s="121">
        <v>157516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 t="shared" si="104"/>
        <v>744683</v>
      </c>
      <c r="BH91" s="121">
        <f t="shared" si="105"/>
        <v>0</v>
      </c>
      <c r="BI91" s="121">
        <f t="shared" si="106"/>
        <v>0</v>
      </c>
      <c r="BJ91" s="121">
        <f t="shared" si="107"/>
        <v>0</v>
      </c>
      <c r="BK91" s="121">
        <f t="shared" si="108"/>
        <v>0</v>
      </c>
      <c r="BL91" s="121">
        <f t="shared" si="109"/>
        <v>0</v>
      </c>
      <c r="BM91" s="121">
        <f t="shared" si="110"/>
        <v>0</v>
      </c>
      <c r="BN91" s="121">
        <f t="shared" si="111"/>
        <v>0</v>
      </c>
      <c r="BO91" s="121">
        <f t="shared" si="112"/>
        <v>0</v>
      </c>
      <c r="BP91" s="121">
        <f t="shared" si="113"/>
        <v>2790668</v>
      </c>
      <c r="BQ91" s="121">
        <f t="shared" si="114"/>
        <v>95238</v>
      </c>
      <c r="BR91" s="121">
        <f t="shared" si="115"/>
        <v>60902</v>
      </c>
      <c r="BS91" s="121">
        <f t="shared" si="116"/>
        <v>0</v>
      </c>
      <c r="BT91" s="121">
        <f t="shared" si="117"/>
        <v>34336</v>
      </c>
      <c r="BU91" s="121">
        <f t="shared" si="118"/>
        <v>0</v>
      </c>
      <c r="BV91" s="121">
        <f t="shared" si="119"/>
        <v>1584286</v>
      </c>
      <c r="BW91" s="121">
        <f t="shared" si="120"/>
        <v>0</v>
      </c>
      <c r="BX91" s="121">
        <f t="shared" si="121"/>
        <v>1584286</v>
      </c>
      <c r="BY91" s="121">
        <f t="shared" si="122"/>
        <v>0</v>
      </c>
      <c r="BZ91" s="121">
        <f t="shared" si="123"/>
        <v>0</v>
      </c>
      <c r="CA91" s="121">
        <f t="shared" si="124"/>
        <v>1111144</v>
      </c>
      <c r="CB91" s="121">
        <f t="shared" si="125"/>
        <v>0</v>
      </c>
      <c r="CC91" s="121">
        <f t="shared" si="126"/>
        <v>922806</v>
      </c>
      <c r="CD91" s="121">
        <f t="shared" si="127"/>
        <v>188338</v>
      </c>
      <c r="CE91" s="121">
        <f t="shared" si="128"/>
        <v>0</v>
      </c>
      <c r="CF91" s="121">
        <f t="shared" si="129"/>
        <v>0</v>
      </c>
      <c r="CG91" s="121">
        <f t="shared" si="130"/>
        <v>0</v>
      </c>
      <c r="CH91" s="121">
        <f t="shared" si="131"/>
        <v>0</v>
      </c>
      <c r="CI91" s="121">
        <f t="shared" si="132"/>
        <v>2790668</v>
      </c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xmlns:xlrd2="http://schemas.microsoft.com/office/spreadsheetml/2017/richdata2" ref="A8:XFD91">
    <sortCondition ref="A8:A91"/>
    <sortCondition ref="B8:B91"/>
    <sortCondition ref="C8:C9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90" man="1"/>
    <brk id="67" min="1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2" t="s">
        <v>269</v>
      </c>
      <c r="B2" s="162" t="s">
        <v>270</v>
      </c>
      <c r="C2" s="174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3"/>
      <c r="B3" s="163"/>
      <c r="C3" s="175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3"/>
      <c r="B4" s="163"/>
      <c r="C4" s="171"/>
      <c r="D4" s="108" t="s">
        <v>308</v>
      </c>
      <c r="E4" s="101"/>
      <c r="F4" s="107"/>
      <c r="G4" s="108" t="s">
        <v>309</v>
      </c>
      <c r="H4" s="101"/>
      <c r="I4" s="107"/>
      <c r="J4" s="172" t="s">
        <v>316</v>
      </c>
      <c r="K4" s="170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2" t="s">
        <v>316</v>
      </c>
      <c r="S4" s="170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2" t="s">
        <v>316</v>
      </c>
      <c r="AA4" s="170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2" t="s">
        <v>316</v>
      </c>
      <c r="AI4" s="170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2" t="s">
        <v>316</v>
      </c>
      <c r="AQ4" s="170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2" t="s">
        <v>316</v>
      </c>
      <c r="AY4" s="170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3"/>
      <c r="B5" s="163"/>
      <c r="C5" s="171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3"/>
      <c r="K5" s="171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3"/>
      <c r="S5" s="171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3"/>
      <c r="AA5" s="171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3"/>
      <c r="AI5" s="171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3"/>
      <c r="AQ5" s="171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3"/>
      <c r="AY5" s="171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3"/>
      <c r="B6" s="163"/>
      <c r="C6" s="171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3"/>
      <c r="K6" s="171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3"/>
      <c r="S6" s="171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3"/>
      <c r="AA6" s="171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3"/>
      <c r="AI6" s="171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3"/>
      <c r="AQ6" s="171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3"/>
      <c r="AY6" s="171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 t="shared" ref="D7:D38" si="0">SUM(L7,T7,AB7,AJ7,AR7,AZ7)</f>
        <v>1501740</v>
      </c>
      <c r="E7" s="140">
        <f t="shared" ref="E7:E38" si="1">SUM(M7,U7,AC7,AK7,AS7,BA7)</f>
        <v>13544127</v>
      </c>
      <c r="F7" s="140">
        <f t="shared" ref="F7:F38" si="2">SUM(D7:E7)</f>
        <v>15045867</v>
      </c>
      <c r="G7" s="140">
        <f t="shared" ref="G7:G38" si="3">SUM(O7,W7,AE7,AM7,AU7,BC7)</f>
        <v>312909</v>
      </c>
      <c r="H7" s="140">
        <f t="shared" ref="H7:H38" si="4">SUM(P7,X7,AF7,AN7,AV7,BD7)</f>
        <v>2486718</v>
      </c>
      <c r="I7" s="140">
        <f t="shared" ref="I7:I38" si="5">SUM(G7:H7)</f>
        <v>2799627</v>
      </c>
      <c r="J7" s="141">
        <f>COUNTIF(J$8:J$207,"&lt;&gt;")</f>
        <v>53</v>
      </c>
      <c r="K7" s="141">
        <f>COUNTIF(K$8:K$207,"&lt;&gt;")</f>
        <v>53</v>
      </c>
      <c r="L7" s="140">
        <f>SUM(L$8:L$207)</f>
        <v>1117694</v>
      </c>
      <c r="M7" s="140">
        <f>SUM(M$8:M$207)</f>
        <v>11710559</v>
      </c>
      <c r="N7" s="140">
        <f t="shared" ref="N7:N38" si="6">IF(AND(L7&lt;&gt;"",M7&lt;&gt;""),SUM(L7:M7),"")</f>
        <v>12828253</v>
      </c>
      <c r="O7" s="140">
        <f>SUM(O$8:O$207)</f>
        <v>447</v>
      </c>
      <c r="P7" s="140">
        <f>SUM(P$8:P$207)</f>
        <v>2111733</v>
      </c>
      <c r="Q7" s="140">
        <f t="shared" ref="Q7:Q38" si="7">IF(AND(O7&lt;&gt;"",P7&lt;&gt;""),SUM(O7:P7),"")</f>
        <v>2112180</v>
      </c>
      <c r="R7" s="141">
        <f>COUNTIF(R$8:R$207,"&lt;&gt;")</f>
        <v>20</v>
      </c>
      <c r="S7" s="141">
        <f>COUNTIF(S$8:S$207,"&lt;&gt;")</f>
        <v>20</v>
      </c>
      <c r="T7" s="140">
        <f>SUM(T$8:T$207)</f>
        <v>34323</v>
      </c>
      <c r="U7" s="140">
        <f>SUM(U$8:U$207)</f>
        <v>1459784</v>
      </c>
      <c r="V7" s="140">
        <f t="shared" ref="V7:V38" si="8">IF(AND(T7&lt;&gt;"",U7&lt;&gt;""),SUM(T7:U7),"")</f>
        <v>1494107</v>
      </c>
      <c r="W7" s="140">
        <f>SUM(W$8:W$207)</f>
        <v>312462</v>
      </c>
      <c r="X7" s="140">
        <f>SUM(X$8:X$207)</f>
        <v>374985</v>
      </c>
      <c r="Y7" s="140">
        <f t="shared" ref="Y7:Y38" si="9">IF(AND(W7&lt;&gt;"",X7&lt;&gt;""),SUM(W7:X7),"")</f>
        <v>687447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252706</v>
      </c>
      <c r="AC7" s="140">
        <f>SUM(AC$8:AC$207)</f>
        <v>328029</v>
      </c>
      <c r="AD7" s="140">
        <f t="shared" ref="AD7:AD38" si="10">IF(AND(AB7&lt;&gt;"",AC7&lt;&gt;""),SUM(AB7:AC7),"")</f>
        <v>580735</v>
      </c>
      <c r="AE7" s="140">
        <f>SUM(AE$8:AE$207)</f>
        <v>0</v>
      </c>
      <c r="AF7" s="140">
        <f>SUM(AF$8:AF$207)</f>
        <v>0</v>
      </c>
      <c r="AG7" s="140">
        <f t="shared" ref="AG7:AG38" si="11">IF(AND(AE7&lt;&gt;"",AF7&lt;&gt;""),SUM(AE7:AF7),"")</f>
        <v>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97017</v>
      </c>
      <c r="AK7" s="140">
        <f>SUM(AK$8:AK$207)</f>
        <v>45755</v>
      </c>
      <c r="AL7" s="140">
        <f t="shared" ref="AL7:AL38" si="12">IF(AND(AJ7&lt;&gt;"",AK7&lt;&gt;""),SUM(AJ7:AK7),"")</f>
        <v>142772</v>
      </c>
      <c r="AM7" s="140">
        <f>SUM(AM$8:AM$207)</f>
        <v>0</v>
      </c>
      <c r="AN7" s="140">
        <f>SUM(AN$8:AN$207)</f>
        <v>0</v>
      </c>
      <c r="AO7" s="140">
        <f t="shared" ref="AO7:AO38" si="13"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38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38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38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38" si="17"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0</v>
      </c>
      <c r="I8" s="121">
        <f t="shared" si="5"/>
        <v>0</v>
      </c>
      <c r="J8" s="120"/>
      <c r="K8" s="119"/>
      <c r="L8" s="121"/>
      <c r="M8" s="121"/>
      <c r="N8" s="121" t="str">
        <f t="shared" si="6"/>
        <v/>
      </c>
      <c r="O8" s="121"/>
      <c r="P8" s="121"/>
      <c r="Q8" s="121" t="str">
        <f t="shared" si="7"/>
        <v/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 t="shared" si="0"/>
        <v>345924</v>
      </c>
      <c r="E9" s="121">
        <f t="shared" si="1"/>
        <v>0</v>
      </c>
      <c r="F9" s="121">
        <f t="shared" si="2"/>
        <v>345924</v>
      </c>
      <c r="G9" s="121">
        <f t="shared" si="3"/>
        <v>0</v>
      </c>
      <c r="H9" s="121">
        <f t="shared" si="4"/>
        <v>0</v>
      </c>
      <c r="I9" s="121">
        <f t="shared" si="5"/>
        <v>0</v>
      </c>
      <c r="J9" s="120" t="s">
        <v>329</v>
      </c>
      <c r="K9" s="119" t="s">
        <v>330</v>
      </c>
      <c r="L9" s="121">
        <v>345924</v>
      </c>
      <c r="M9" s="121">
        <v>0</v>
      </c>
      <c r="N9" s="121">
        <f t="shared" si="6"/>
        <v>345924</v>
      </c>
      <c r="O9" s="121">
        <v>0</v>
      </c>
      <c r="P9" s="121">
        <v>0</v>
      </c>
      <c r="Q9" s="121">
        <f t="shared" si="7"/>
        <v>0</v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 t="shared" si="0"/>
        <v>0</v>
      </c>
      <c r="E10" s="121">
        <f t="shared" si="1"/>
        <v>639392</v>
      </c>
      <c r="F10" s="121">
        <f t="shared" si="2"/>
        <v>639392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 t="s">
        <v>333</v>
      </c>
      <c r="K10" s="119" t="s">
        <v>334</v>
      </c>
      <c r="L10" s="121">
        <v>0</v>
      </c>
      <c r="M10" s="121">
        <v>639392</v>
      </c>
      <c r="N10" s="121">
        <f t="shared" si="6"/>
        <v>639392</v>
      </c>
      <c r="O10" s="121">
        <v>0</v>
      </c>
      <c r="P10" s="121">
        <v>0</v>
      </c>
      <c r="Q10" s="121">
        <f t="shared" si="7"/>
        <v>0</v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 t="shared" si="0"/>
        <v>97017</v>
      </c>
      <c r="E11" s="121">
        <f t="shared" si="1"/>
        <v>246656</v>
      </c>
      <c r="F11" s="121">
        <f t="shared" si="2"/>
        <v>343673</v>
      </c>
      <c r="G11" s="121">
        <f t="shared" si="3"/>
        <v>0</v>
      </c>
      <c r="H11" s="121">
        <f t="shared" si="4"/>
        <v>89799</v>
      </c>
      <c r="I11" s="121">
        <f t="shared" si="5"/>
        <v>89799</v>
      </c>
      <c r="J11" s="120" t="s">
        <v>337</v>
      </c>
      <c r="K11" s="119" t="s">
        <v>338</v>
      </c>
      <c r="L11" s="121">
        <v>0</v>
      </c>
      <c r="M11" s="121">
        <v>200901</v>
      </c>
      <c r="N11" s="121">
        <f t="shared" si="6"/>
        <v>200901</v>
      </c>
      <c r="O11" s="121">
        <v>0</v>
      </c>
      <c r="P11" s="121">
        <v>65829</v>
      </c>
      <c r="Q11" s="121">
        <f t="shared" si="7"/>
        <v>65829</v>
      </c>
      <c r="R11" s="120" t="s">
        <v>339</v>
      </c>
      <c r="S11" s="119" t="s">
        <v>340</v>
      </c>
      <c r="T11" s="121">
        <v>0</v>
      </c>
      <c r="U11" s="121">
        <v>0</v>
      </c>
      <c r="V11" s="121">
        <f t="shared" si="8"/>
        <v>0</v>
      </c>
      <c r="W11" s="121">
        <v>0</v>
      </c>
      <c r="X11" s="121">
        <v>23970</v>
      </c>
      <c r="Y11" s="121">
        <f t="shared" si="9"/>
        <v>23970</v>
      </c>
      <c r="Z11" s="120" t="s">
        <v>341</v>
      </c>
      <c r="AA11" s="119" t="s">
        <v>342</v>
      </c>
      <c r="AB11" s="121">
        <v>0</v>
      </c>
      <c r="AC11" s="121">
        <v>0</v>
      </c>
      <c r="AD11" s="121">
        <f t="shared" si="10"/>
        <v>0</v>
      </c>
      <c r="AE11" s="121">
        <v>0</v>
      </c>
      <c r="AF11" s="121">
        <v>0</v>
      </c>
      <c r="AG11" s="121">
        <f t="shared" si="11"/>
        <v>0</v>
      </c>
      <c r="AH11" s="120" t="s">
        <v>343</v>
      </c>
      <c r="AI11" s="119" t="s">
        <v>344</v>
      </c>
      <c r="AJ11" s="121">
        <v>97017</v>
      </c>
      <c r="AK11" s="121">
        <v>45755</v>
      </c>
      <c r="AL11" s="121">
        <f t="shared" si="12"/>
        <v>142772</v>
      </c>
      <c r="AM11" s="121">
        <v>0</v>
      </c>
      <c r="AN11" s="121">
        <v>0</v>
      </c>
      <c r="AO11" s="121">
        <f t="shared" si="13"/>
        <v>0</v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 t="shared" si="0"/>
        <v>0</v>
      </c>
      <c r="E13" s="121">
        <f t="shared" si="1"/>
        <v>1348807</v>
      </c>
      <c r="F13" s="121">
        <f t="shared" si="2"/>
        <v>1348807</v>
      </c>
      <c r="G13" s="121">
        <f t="shared" si="3"/>
        <v>0</v>
      </c>
      <c r="H13" s="121">
        <f t="shared" si="4"/>
        <v>432908</v>
      </c>
      <c r="I13" s="121">
        <f t="shared" si="5"/>
        <v>432908</v>
      </c>
      <c r="J13" s="120" t="s">
        <v>349</v>
      </c>
      <c r="K13" s="119" t="s">
        <v>350</v>
      </c>
      <c r="L13" s="121">
        <v>0</v>
      </c>
      <c r="M13" s="121">
        <v>1348807</v>
      </c>
      <c r="N13" s="121">
        <f t="shared" si="6"/>
        <v>1348807</v>
      </c>
      <c r="O13" s="121">
        <v>0</v>
      </c>
      <c r="P13" s="121">
        <v>432908</v>
      </c>
      <c r="Q13" s="121">
        <f t="shared" si="7"/>
        <v>432908</v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 t="shared" si="0"/>
        <v>17598</v>
      </c>
      <c r="E14" s="121">
        <f t="shared" si="1"/>
        <v>350477</v>
      </c>
      <c r="F14" s="121">
        <f t="shared" si="2"/>
        <v>368075</v>
      </c>
      <c r="G14" s="121">
        <f t="shared" si="3"/>
        <v>0</v>
      </c>
      <c r="H14" s="121">
        <f t="shared" si="4"/>
        <v>131105</v>
      </c>
      <c r="I14" s="121">
        <f t="shared" si="5"/>
        <v>131105</v>
      </c>
      <c r="J14" s="120" t="s">
        <v>353</v>
      </c>
      <c r="K14" s="119" t="s">
        <v>354</v>
      </c>
      <c r="L14" s="121">
        <v>0</v>
      </c>
      <c r="M14" s="121">
        <v>350477</v>
      </c>
      <c r="N14" s="121">
        <f t="shared" si="6"/>
        <v>350477</v>
      </c>
      <c r="O14" s="121">
        <v>0</v>
      </c>
      <c r="P14" s="121">
        <v>131105</v>
      </c>
      <c r="Q14" s="121">
        <f t="shared" si="7"/>
        <v>131105</v>
      </c>
      <c r="R14" s="120" t="s">
        <v>355</v>
      </c>
      <c r="S14" s="119" t="s">
        <v>356</v>
      </c>
      <c r="T14" s="121">
        <v>17598</v>
      </c>
      <c r="U14" s="121">
        <v>0</v>
      </c>
      <c r="V14" s="121">
        <f t="shared" si="8"/>
        <v>17598</v>
      </c>
      <c r="W14" s="121">
        <v>0</v>
      </c>
      <c r="X14" s="121">
        <v>0</v>
      </c>
      <c r="Y14" s="121">
        <f t="shared" si="9"/>
        <v>0</v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 t="shared" si="0"/>
        <v>0</v>
      </c>
      <c r="E15" s="121">
        <f t="shared" si="1"/>
        <v>0</v>
      </c>
      <c r="F15" s="121">
        <f t="shared" si="2"/>
        <v>0</v>
      </c>
      <c r="G15" s="121">
        <f t="shared" si="3"/>
        <v>0</v>
      </c>
      <c r="H15" s="121">
        <f t="shared" si="4"/>
        <v>134007</v>
      </c>
      <c r="I15" s="121">
        <f t="shared" si="5"/>
        <v>134007</v>
      </c>
      <c r="J15" s="120" t="s">
        <v>359</v>
      </c>
      <c r="K15" s="119" t="s">
        <v>360</v>
      </c>
      <c r="L15" s="121">
        <v>0</v>
      </c>
      <c r="M15" s="121">
        <v>0</v>
      </c>
      <c r="N15" s="121">
        <f t="shared" si="6"/>
        <v>0</v>
      </c>
      <c r="O15" s="121">
        <v>0</v>
      </c>
      <c r="P15" s="121">
        <v>134007</v>
      </c>
      <c r="Q15" s="121">
        <f t="shared" si="7"/>
        <v>134007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 t="shared" si="0"/>
        <v>0</v>
      </c>
      <c r="E16" s="121">
        <f t="shared" si="1"/>
        <v>494427</v>
      </c>
      <c r="F16" s="121">
        <f t="shared" si="2"/>
        <v>494427</v>
      </c>
      <c r="G16" s="121">
        <f t="shared" si="3"/>
        <v>293031</v>
      </c>
      <c r="H16" s="121">
        <f t="shared" si="4"/>
        <v>131572</v>
      </c>
      <c r="I16" s="121">
        <f t="shared" si="5"/>
        <v>424603</v>
      </c>
      <c r="J16" s="120" t="s">
        <v>341</v>
      </c>
      <c r="K16" s="119" t="s">
        <v>342</v>
      </c>
      <c r="L16" s="121">
        <v>0</v>
      </c>
      <c r="M16" s="121">
        <v>494427</v>
      </c>
      <c r="N16" s="121">
        <f t="shared" si="6"/>
        <v>494427</v>
      </c>
      <c r="O16" s="121">
        <v>0</v>
      </c>
      <c r="P16" s="121">
        <v>0</v>
      </c>
      <c r="Q16" s="121">
        <f t="shared" si="7"/>
        <v>0</v>
      </c>
      <c r="R16" s="120" t="s">
        <v>363</v>
      </c>
      <c r="S16" s="119" t="s">
        <v>364</v>
      </c>
      <c r="T16" s="121">
        <v>0</v>
      </c>
      <c r="U16" s="121">
        <v>0</v>
      </c>
      <c r="V16" s="121">
        <f t="shared" si="8"/>
        <v>0</v>
      </c>
      <c r="W16" s="121">
        <v>293031</v>
      </c>
      <c r="X16" s="121">
        <v>131572</v>
      </c>
      <c r="Y16" s="121">
        <f t="shared" si="9"/>
        <v>424603</v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 t="shared" si="0"/>
        <v>0</v>
      </c>
      <c r="E17" s="121">
        <f t="shared" si="1"/>
        <v>334587</v>
      </c>
      <c r="F17" s="121">
        <f t="shared" si="2"/>
        <v>334587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 t="s">
        <v>341</v>
      </c>
      <c r="K17" s="119" t="s">
        <v>342</v>
      </c>
      <c r="L17" s="121">
        <v>0</v>
      </c>
      <c r="M17" s="121">
        <v>334587</v>
      </c>
      <c r="N17" s="121">
        <f t="shared" si="6"/>
        <v>334587</v>
      </c>
      <c r="O17" s="121">
        <v>0</v>
      </c>
      <c r="P17" s="121">
        <v>0</v>
      </c>
      <c r="Q17" s="121">
        <f t="shared" si="7"/>
        <v>0</v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 t="shared" si="0"/>
        <v>0</v>
      </c>
      <c r="E18" s="121">
        <f t="shared" si="1"/>
        <v>65474</v>
      </c>
      <c r="F18" s="121">
        <f t="shared" si="2"/>
        <v>65474</v>
      </c>
      <c r="G18" s="121">
        <f t="shared" si="3"/>
        <v>0</v>
      </c>
      <c r="H18" s="121">
        <f t="shared" si="4"/>
        <v>67690</v>
      </c>
      <c r="I18" s="121">
        <f t="shared" si="5"/>
        <v>67690</v>
      </c>
      <c r="J18" s="120" t="s">
        <v>359</v>
      </c>
      <c r="K18" s="119" t="s">
        <v>360</v>
      </c>
      <c r="L18" s="121">
        <v>0</v>
      </c>
      <c r="M18" s="121">
        <v>0</v>
      </c>
      <c r="N18" s="121">
        <f t="shared" si="6"/>
        <v>0</v>
      </c>
      <c r="O18" s="121">
        <v>0</v>
      </c>
      <c r="P18" s="121">
        <v>67690</v>
      </c>
      <c r="Q18" s="121">
        <f t="shared" si="7"/>
        <v>67690</v>
      </c>
      <c r="R18" s="120" t="s">
        <v>341</v>
      </c>
      <c r="S18" s="119" t="s">
        <v>342</v>
      </c>
      <c r="T18" s="121">
        <v>0</v>
      </c>
      <c r="U18" s="121">
        <v>65474</v>
      </c>
      <c r="V18" s="121">
        <f t="shared" si="8"/>
        <v>65474</v>
      </c>
      <c r="W18" s="121">
        <v>0</v>
      </c>
      <c r="X18" s="121">
        <v>0</v>
      </c>
      <c r="Y18" s="121">
        <f t="shared" si="9"/>
        <v>0</v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 t="shared" si="0"/>
        <v>0</v>
      </c>
      <c r="E19" s="121">
        <f t="shared" si="1"/>
        <v>509087</v>
      </c>
      <c r="F19" s="121">
        <f t="shared" si="2"/>
        <v>509087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 t="s">
        <v>371</v>
      </c>
      <c r="K19" s="119" t="s">
        <v>372</v>
      </c>
      <c r="L19" s="121">
        <v>0</v>
      </c>
      <c r="M19" s="121">
        <v>509087</v>
      </c>
      <c r="N19" s="121">
        <f t="shared" si="6"/>
        <v>509087</v>
      </c>
      <c r="O19" s="121">
        <v>0</v>
      </c>
      <c r="P19" s="121">
        <v>0</v>
      </c>
      <c r="Q19" s="121">
        <f t="shared" si="7"/>
        <v>0</v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 t="shared" si="0"/>
        <v>28731</v>
      </c>
      <c r="E20" s="121">
        <f t="shared" si="1"/>
        <v>99226</v>
      </c>
      <c r="F20" s="121">
        <f t="shared" si="2"/>
        <v>127957</v>
      </c>
      <c r="G20" s="121">
        <f t="shared" si="3"/>
        <v>0</v>
      </c>
      <c r="H20" s="121">
        <f t="shared" si="4"/>
        <v>0</v>
      </c>
      <c r="I20" s="121">
        <f t="shared" si="5"/>
        <v>0</v>
      </c>
      <c r="J20" s="120" t="s">
        <v>375</v>
      </c>
      <c r="K20" s="119" t="s">
        <v>376</v>
      </c>
      <c r="L20" s="121">
        <v>28731</v>
      </c>
      <c r="M20" s="121">
        <v>99226</v>
      </c>
      <c r="N20" s="121">
        <f t="shared" si="6"/>
        <v>127957</v>
      </c>
      <c r="O20" s="121">
        <v>0</v>
      </c>
      <c r="P20" s="121">
        <v>0</v>
      </c>
      <c r="Q20" s="121">
        <f t="shared" si="7"/>
        <v>0</v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 t="shared" si="0"/>
        <v>0</v>
      </c>
      <c r="E21" s="121">
        <f t="shared" si="1"/>
        <v>401601</v>
      </c>
      <c r="F21" s="121">
        <f t="shared" si="2"/>
        <v>401601</v>
      </c>
      <c r="G21" s="121">
        <f t="shared" si="3"/>
        <v>0</v>
      </c>
      <c r="H21" s="121">
        <f t="shared" si="4"/>
        <v>79274</v>
      </c>
      <c r="I21" s="121">
        <f t="shared" si="5"/>
        <v>79274</v>
      </c>
      <c r="J21" s="120" t="s">
        <v>379</v>
      </c>
      <c r="K21" s="119" t="s">
        <v>380</v>
      </c>
      <c r="L21" s="121">
        <v>0</v>
      </c>
      <c r="M21" s="121">
        <v>401601</v>
      </c>
      <c r="N21" s="121">
        <f t="shared" si="6"/>
        <v>401601</v>
      </c>
      <c r="O21" s="121">
        <v>0</v>
      </c>
      <c r="P21" s="121">
        <v>79274</v>
      </c>
      <c r="Q21" s="121">
        <f t="shared" si="7"/>
        <v>79274</v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 t="shared" si="0"/>
        <v>0</v>
      </c>
      <c r="E22" s="121">
        <f t="shared" si="1"/>
        <v>308222</v>
      </c>
      <c r="F22" s="121">
        <f t="shared" si="2"/>
        <v>308222</v>
      </c>
      <c r="G22" s="121">
        <f t="shared" si="3"/>
        <v>0</v>
      </c>
      <c r="H22" s="121">
        <f t="shared" si="4"/>
        <v>24392</v>
      </c>
      <c r="I22" s="121">
        <f t="shared" si="5"/>
        <v>24392</v>
      </c>
      <c r="J22" s="120" t="s">
        <v>339</v>
      </c>
      <c r="K22" s="119" t="s">
        <v>383</v>
      </c>
      <c r="L22" s="121">
        <v>0</v>
      </c>
      <c r="M22" s="121">
        <v>0</v>
      </c>
      <c r="N22" s="121">
        <f t="shared" si="6"/>
        <v>0</v>
      </c>
      <c r="O22" s="121">
        <v>0</v>
      </c>
      <c r="P22" s="121">
        <v>24392</v>
      </c>
      <c r="Q22" s="121">
        <f t="shared" si="7"/>
        <v>24392</v>
      </c>
      <c r="R22" s="120" t="s">
        <v>384</v>
      </c>
      <c r="S22" s="119" t="s">
        <v>385</v>
      </c>
      <c r="T22" s="121">
        <v>0</v>
      </c>
      <c r="U22" s="121">
        <v>308222</v>
      </c>
      <c r="V22" s="121">
        <f t="shared" si="8"/>
        <v>308222</v>
      </c>
      <c r="W22" s="121">
        <v>0</v>
      </c>
      <c r="X22" s="121">
        <v>0</v>
      </c>
      <c r="Y22" s="121">
        <f t="shared" si="9"/>
        <v>0</v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 t="shared" si="0"/>
        <v>0</v>
      </c>
      <c r="E23" s="121">
        <f t="shared" si="1"/>
        <v>539447</v>
      </c>
      <c r="F23" s="121">
        <f t="shared" si="2"/>
        <v>539447</v>
      </c>
      <c r="G23" s="121">
        <f t="shared" si="3"/>
        <v>0</v>
      </c>
      <c r="H23" s="121">
        <f t="shared" si="4"/>
        <v>31733</v>
      </c>
      <c r="I23" s="121">
        <f t="shared" si="5"/>
        <v>31733</v>
      </c>
      <c r="J23" s="120" t="s">
        <v>384</v>
      </c>
      <c r="K23" s="119" t="s">
        <v>388</v>
      </c>
      <c r="L23" s="121">
        <v>0</v>
      </c>
      <c r="M23" s="121">
        <v>539447</v>
      </c>
      <c r="N23" s="121">
        <f t="shared" si="6"/>
        <v>539447</v>
      </c>
      <c r="O23" s="121">
        <v>0</v>
      </c>
      <c r="P23" s="121">
        <v>0</v>
      </c>
      <c r="Q23" s="121">
        <f t="shared" si="7"/>
        <v>0</v>
      </c>
      <c r="R23" s="120" t="s">
        <v>339</v>
      </c>
      <c r="S23" s="119" t="s">
        <v>383</v>
      </c>
      <c r="T23" s="121">
        <v>0</v>
      </c>
      <c r="U23" s="121">
        <v>0</v>
      </c>
      <c r="V23" s="121">
        <f t="shared" si="8"/>
        <v>0</v>
      </c>
      <c r="W23" s="121">
        <v>0</v>
      </c>
      <c r="X23" s="121">
        <v>31733</v>
      </c>
      <c r="Y23" s="121">
        <f t="shared" si="9"/>
        <v>31733</v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45</v>
      </c>
      <c r="B24" s="120" t="s">
        <v>389</v>
      </c>
      <c r="C24" s="119" t="s">
        <v>390</v>
      </c>
      <c r="D24" s="121">
        <f t="shared" si="0"/>
        <v>0</v>
      </c>
      <c r="E24" s="121">
        <f t="shared" si="1"/>
        <v>533487</v>
      </c>
      <c r="F24" s="121">
        <f t="shared" si="2"/>
        <v>533487</v>
      </c>
      <c r="G24" s="121">
        <f t="shared" si="3"/>
        <v>0</v>
      </c>
      <c r="H24" s="121">
        <f t="shared" si="4"/>
        <v>24333</v>
      </c>
      <c r="I24" s="121">
        <f t="shared" si="5"/>
        <v>24333</v>
      </c>
      <c r="J24" s="120" t="s">
        <v>391</v>
      </c>
      <c r="K24" s="119" t="s">
        <v>392</v>
      </c>
      <c r="L24" s="121">
        <v>0</v>
      </c>
      <c r="M24" s="121">
        <v>181635</v>
      </c>
      <c r="N24" s="121">
        <f t="shared" si="6"/>
        <v>181635</v>
      </c>
      <c r="O24" s="121">
        <v>0</v>
      </c>
      <c r="P24" s="121">
        <v>24333</v>
      </c>
      <c r="Q24" s="121">
        <f t="shared" si="7"/>
        <v>24333</v>
      </c>
      <c r="R24" s="120" t="s">
        <v>329</v>
      </c>
      <c r="S24" s="119" t="s">
        <v>330</v>
      </c>
      <c r="T24" s="121">
        <v>0</v>
      </c>
      <c r="U24" s="121">
        <v>351852</v>
      </c>
      <c r="V24" s="121">
        <f t="shared" si="8"/>
        <v>351852</v>
      </c>
      <c r="W24" s="121">
        <v>0</v>
      </c>
      <c r="X24" s="121">
        <v>0</v>
      </c>
      <c r="Y24" s="121">
        <f t="shared" si="9"/>
        <v>0</v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45</v>
      </c>
      <c r="B25" s="120" t="s">
        <v>393</v>
      </c>
      <c r="C25" s="119" t="s">
        <v>394</v>
      </c>
      <c r="D25" s="121">
        <f t="shared" si="0"/>
        <v>0</v>
      </c>
      <c r="E25" s="121">
        <f t="shared" si="1"/>
        <v>553919</v>
      </c>
      <c r="F25" s="121">
        <f t="shared" si="2"/>
        <v>553919</v>
      </c>
      <c r="G25" s="121">
        <f t="shared" si="3"/>
        <v>0</v>
      </c>
      <c r="H25" s="121">
        <f t="shared" si="4"/>
        <v>21341</v>
      </c>
      <c r="I25" s="121">
        <f t="shared" si="5"/>
        <v>21341</v>
      </c>
      <c r="J25" s="120" t="s">
        <v>395</v>
      </c>
      <c r="K25" s="119" t="s">
        <v>396</v>
      </c>
      <c r="L25" s="121">
        <v>0</v>
      </c>
      <c r="M25" s="121">
        <v>60907</v>
      </c>
      <c r="N25" s="121">
        <f t="shared" si="6"/>
        <v>60907</v>
      </c>
      <c r="O25" s="121">
        <v>0</v>
      </c>
      <c r="P25" s="121">
        <v>0</v>
      </c>
      <c r="Q25" s="121">
        <f t="shared" si="7"/>
        <v>0</v>
      </c>
      <c r="R25" s="120" t="s">
        <v>391</v>
      </c>
      <c r="S25" s="119" t="s">
        <v>392</v>
      </c>
      <c r="T25" s="121">
        <v>0</v>
      </c>
      <c r="U25" s="121">
        <v>164983</v>
      </c>
      <c r="V25" s="121">
        <f t="shared" si="8"/>
        <v>164983</v>
      </c>
      <c r="W25" s="121">
        <v>0</v>
      </c>
      <c r="X25" s="121">
        <v>21341</v>
      </c>
      <c r="Y25" s="121">
        <f t="shared" si="9"/>
        <v>21341</v>
      </c>
      <c r="Z25" s="120" t="s">
        <v>329</v>
      </c>
      <c r="AA25" s="119" t="s">
        <v>330</v>
      </c>
      <c r="AB25" s="121">
        <v>0</v>
      </c>
      <c r="AC25" s="121">
        <v>328029</v>
      </c>
      <c r="AD25" s="121">
        <f t="shared" si="10"/>
        <v>328029</v>
      </c>
      <c r="AE25" s="121">
        <v>0</v>
      </c>
      <c r="AF25" s="121">
        <v>0</v>
      </c>
      <c r="AG25" s="121">
        <f t="shared" si="11"/>
        <v>0</v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45</v>
      </c>
      <c r="B26" s="120" t="s">
        <v>397</v>
      </c>
      <c r="C26" s="119" t="s">
        <v>398</v>
      </c>
      <c r="D26" s="121">
        <f t="shared" si="0"/>
        <v>0</v>
      </c>
      <c r="E26" s="121">
        <f t="shared" si="1"/>
        <v>998767</v>
      </c>
      <c r="F26" s="121">
        <f t="shared" si="2"/>
        <v>998767</v>
      </c>
      <c r="G26" s="121">
        <f t="shared" si="3"/>
        <v>0</v>
      </c>
      <c r="H26" s="121">
        <f t="shared" si="4"/>
        <v>20000</v>
      </c>
      <c r="I26" s="121">
        <f t="shared" si="5"/>
        <v>20000</v>
      </c>
      <c r="J26" s="120" t="s">
        <v>399</v>
      </c>
      <c r="K26" s="119" t="s">
        <v>400</v>
      </c>
      <c r="L26" s="121">
        <v>0</v>
      </c>
      <c r="M26" s="121">
        <v>998767</v>
      </c>
      <c r="N26" s="121">
        <f t="shared" si="6"/>
        <v>998767</v>
      </c>
      <c r="O26" s="121">
        <v>0</v>
      </c>
      <c r="P26" s="121">
        <v>0</v>
      </c>
      <c r="Q26" s="121">
        <f t="shared" si="7"/>
        <v>0</v>
      </c>
      <c r="R26" s="120" t="s">
        <v>401</v>
      </c>
      <c r="S26" s="119" t="s">
        <v>402</v>
      </c>
      <c r="T26" s="121">
        <v>0</v>
      </c>
      <c r="U26" s="121">
        <v>0</v>
      </c>
      <c r="V26" s="121">
        <f t="shared" si="8"/>
        <v>0</v>
      </c>
      <c r="W26" s="121">
        <v>0</v>
      </c>
      <c r="X26" s="121">
        <v>20000</v>
      </c>
      <c r="Y26" s="121">
        <f t="shared" si="9"/>
        <v>20000</v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45</v>
      </c>
      <c r="B27" s="120" t="s">
        <v>403</v>
      </c>
      <c r="C27" s="119" t="s">
        <v>404</v>
      </c>
      <c r="D27" s="121">
        <f t="shared" si="0"/>
        <v>252706</v>
      </c>
      <c r="E27" s="121">
        <f t="shared" si="1"/>
        <v>45610</v>
      </c>
      <c r="F27" s="121">
        <f t="shared" si="2"/>
        <v>298316</v>
      </c>
      <c r="G27" s="121">
        <f t="shared" si="3"/>
        <v>0</v>
      </c>
      <c r="H27" s="121">
        <f t="shared" si="4"/>
        <v>4771</v>
      </c>
      <c r="I27" s="121">
        <f t="shared" si="5"/>
        <v>4771</v>
      </c>
      <c r="J27" s="120" t="s">
        <v>339</v>
      </c>
      <c r="K27" s="119" t="s">
        <v>383</v>
      </c>
      <c r="L27" s="121">
        <v>0</v>
      </c>
      <c r="M27" s="121">
        <v>0</v>
      </c>
      <c r="N27" s="121">
        <f t="shared" si="6"/>
        <v>0</v>
      </c>
      <c r="O27" s="121">
        <v>0</v>
      </c>
      <c r="P27" s="121">
        <v>4771</v>
      </c>
      <c r="Q27" s="121">
        <f t="shared" si="7"/>
        <v>4771</v>
      </c>
      <c r="R27" s="120" t="s">
        <v>395</v>
      </c>
      <c r="S27" s="119" t="s">
        <v>396</v>
      </c>
      <c r="T27" s="121">
        <v>0</v>
      </c>
      <c r="U27" s="121">
        <v>45610</v>
      </c>
      <c r="V27" s="121">
        <f t="shared" si="8"/>
        <v>45610</v>
      </c>
      <c r="W27" s="121">
        <v>0</v>
      </c>
      <c r="X27" s="121">
        <v>0</v>
      </c>
      <c r="Y27" s="121">
        <f t="shared" si="9"/>
        <v>0</v>
      </c>
      <c r="Z27" s="120" t="s">
        <v>329</v>
      </c>
      <c r="AA27" s="119" t="s">
        <v>330</v>
      </c>
      <c r="AB27" s="121">
        <v>252706</v>
      </c>
      <c r="AC27" s="121">
        <v>0</v>
      </c>
      <c r="AD27" s="121">
        <f t="shared" si="10"/>
        <v>252706</v>
      </c>
      <c r="AE27" s="121">
        <v>0</v>
      </c>
      <c r="AF27" s="121">
        <v>0</v>
      </c>
      <c r="AG27" s="121">
        <f t="shared" si="11"/>
        <v>0</v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45</v>
      </c>
      <c r="B28" s="120" t="s">
        <v>405</v>
      </c>
      <c r="C28" s="119" t="s">
        <v>406</v>
      </c>
      <c r="D28" s="121">
        <f t="shared" si="0"/>
        <v>0</v>
      </c>
      <c r="E28" s="121">
        <f t="shared" si="1"/>
        <v>446595</v>
      </c>
      <c r="F28" s="121">
        <f t="shared" si="2"/>
        <v>446595</v>
      </c>
      <c r="G28" s="121">
        <f t="shared" si="3"/>
        <v>0</v>
      </c>
      <c r="H28" s="121">
        <f t="shared" si="4"/>
        <v>0</v>
      </c>
      <c r="I28" s="121">
        <f t="shared" si="5"/>
        <v>0</v>
      </c>
      <c r="J28" s="120" t="s">
        <v>399</v>
      </c>
      <c r="K28" s="119" t="s">
        <v>400</v>
      </c>
      <c r="L28" s="121">
        <v>0</v>
      </c>
      <c r="M28" s="121">
        <v>446595</v>
      </c>
      <c r="N28" s="121">
        <f t="shared" si="6"/>
        <v>446595</v>
      </c>
      <c r="O28" s="121">
        <v>0</v>
      </c>
      <c r="P28" s="121">
        <v>0</v>
      </c>
      <c r="Q28" s="121">
        <f t="shared" si="7"/>
        <v>0</v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45</v>
      </c>
      <c r="B29" s="120" t="s">
        <v>407</v>
      </c>
      <c r="C29" s="119" t="s">
        <v>408</v>
      </c>
      <c r="D29" s="121">
        <f t="shared" si="0"/>
        <v>0</v>
      </c>
      <c r="E29" s="121">
        <f t="shared" si="1"/>
        <v>476511</v>
      </c>
      <c r="F29" s="121">
        <f t="shared" si="2"/>
        <v>476511</v>
      </c>
      <c r="G29" s="121">
        <f t="shared" si="3"/>
        <v>0</v>
      </c>
      <c r="H29" s="121">
        <f t="shared" si="4"/>
        <v>101306</v>
      </c>
      <c r="I29" s="121">
        <f t="shared" si="5"/>
        <v>101306</v>
      </c>
      <c r="J29" s="120" t="s">
        <v>401</v>
      </c>
      <c r="K29" s="119" t="s">
        <v>402</v>
      </c>
      <c r="L29" s="121">
        <v>0</v>
      </c>
      <c r="M29" s="121">
        <v>0</v>
      </c>
      <c r="N29" s="121">
        <f t="shared" si="6"/>
        <v>0</v>
      </c>
      <c r="O29" s="121">
        <v>0</v>
      </c>
      <c r="P29" s="121">
        <v>101306</v>
      </c>
      <c r="Q29" s="121">
        <f t="shared" si="7"/>
        <v>101306</v>
      </c>
      <c r="R29" s="120" t="s">
        <v>399</v>
      </c>
      <c r="S29" s="119" t="s">
        <v>400</v>
      </c>
      <c r="T29" s="121">
        <v>0</v>
      </c>
      <c r="U29" s="121">
        <v>476511</v>
      </c>
      <c r="V29" s="121">
        <f t="shared" si="8"/>
        <v>476511</v>
      </c>
      <c r="W29" s="121">
        <v>0</v>
      </c>
      <c r="X29" s="121">
        <v>0</v>
      </c>
      <c r="Y29" s="121">
        <f t="shared" si="9"/>
        <v>0</v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45</v>
      </c>
      <c r="B30" s="120" t="s">
        <v>409</v>
      </c>
      <c r="C30" s="119" t="s">
        <v>410</v>
      </c>
      <c r="D30" s="121">
        <f t="shared" si="0"/>
        <v>0</v>
      </c>
      <c r="E30" s="121">
        <f t="shared" si="1"/>
        <v>364311</v>
      </c>
      <c r="F30" s="121">
        <f t="shared" si="2"/>
        <v>364311</v>
      </c>
      <c r="G30" s="121">
        <f t="shared" si="3"/>
        <v>0</v>
      </c>
      <c r="H30" s="121">
        <f t="shared" si="4"/>
        <v>76441</v>
      </c>
      <c r="I30" s="121">
        <f t="shared" si="5"/>
        <v>76441</v>
      </c>
      <c r="J30" s="120" t="s">
        <v>337</v>
      </c>
      <c r="K30" s="119" t="s">
        <v>338</v>
      </c>
      <c r="L30" s="121">
        <v>0</v>
      </c>
      <c r="M30" s="121">
        <v>364311</v>
      </c>
      <c r="N30" s="121">
        <f t="shared" si="6"/>
        <v>364311</v>
      </c>
      <c r="O30" s="121">
        <v>0</v>
      </c>
      <c r="P30" s="121">
        <v>76441</v>
      </c>
      <c r="Q30" s="121">
        <f t="shared" si="7"/>
        <v>76441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45</v>
      </c>
      <c r="B31" s="120" t="s">
        <v>411</v>
      </c>
      <c r="C31" s="119" t="s">
        <v>412</v>
      </c>
      <c r="D31" s="121">
        <f t="shared" si="0"/>
        <v>0</v>
      </c>
      <c r="E31" s="121">
        <f t="shared" si="1"/>
        <v>223879</v>
      </c>
      <c r="F31" s="121">
        <f t="shared" si="2"/>
        <v>223879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 t="s">
        <v>413</v>
      </c>
      <c r="K31" s="119" t="s">
        <v>414</v>
      </c>
      <c r="L31" s="121">
        <v>0</v>
      </c>
      <c r="M31" s="121">
        <v>223879</v>
      </c>
      <c r="N31" s="121">
        <f t="shared" si="6"/>
        <v>223879</v>
      </c>
      <c r="O31" s="121">
        <v>0</v>
      </c>
      <c r="P31" s="121">
        <v>0</v>
      </c>
      <c r="Q31" s="121">
        <f t="shared" si="7"/>
        <v>0</v>
      </c>
      <c r="R31" s="120"/>
      <c r="S31" s="119"/>
      <c r="T31" s="121"/>
      <c r="U31" s="121"/>
      <c r="V31" s="121" t="str">
        <f t="shared" si="8"/>
        <v/>
      </c>
      <c r="W31" s="121"/>
      <c r="X31" s="121"/>
      <c r="Y31" s="121" t="str">
        <f t="shared" si="9"/>
        <v/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45</v>
      </c>
      <c r="B32" s="120" t="s">
        <v>415</v>
      </c>
      <c r="C32" s="119" t="s">
        <v>416</v>
      </c>
      <c r="D32" s="121">
        <f t="shared" si="0"/>
        <v>0</v>
      </c>
      <c r="E32" s="121">
        <f t="shared" si="1"/>
        <v>409533</v>
      </c>
      <c r="F32" s="121">
        <f t="shared" si="2"/>
        <v>409533</v>
      </c>
      <c r="G32" s="121">
        <f t="shared" si="3"/>
        <v>0</v>
      </c>
      <c r="H32" s="121">
        <f t="shared" si="4"/>
        <v>175127</v>
      </c>
      <c r="I32" s="121">
        <f t="shared" si="5"/>
        <v>175127</v>
      </c>
      <c r="J32" s="120" t="s">
        <v>349</v>
      </c>
      <c r="K32" s="119" t="s">
        <v>350</v>
      </c>
      <c r="L32" s="121">
        <v>0</v>
      </c>
      <c r="M32" s="121">
        <v>409533</v>
      </c>
      <c r="N32" s="121">
        <f t="shared" si="6"/>
        <v>409533</v>
      </c>
      <c r="O32" s="121">
        <v>0</v>
      </c>
      <c r="P32" s="121">
        <v>175127</v>
      </c>
      <c r="Q32" s="121">
        <f t="shared" si="7"/>
        <v>175127</v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45</v>
      </c>
      <c r="B33" s="120" t="s">
        <v>417</v>
      </c>
      <c r="C33" s="119" t="s">
        <v>418</v>
      </c>
      <c r="D33" s="121">
        <f t="shared" si="0"/>
        <v>413717</v>
      </c>
      <c r="E33" s="121">
        <f t="shared" si="1"/>
        <v>195118</v>
      </c>
      <c r="F33" s="121">
        <f t="shared" si="2"/>
        <v>608835</v>
      </c>
      <c r="G33" s="121">
        <f t="shared" si="3"/>
        <v>0</v>
      </c>
      <c r="H33" s="121">
        <f t="shared" si="4"/>
        <v>0</v>
      </c>
      <c r="I33" s="121">
        <f t="shared" si="5"/>
        <v>0</v>
      </c>
      <c r="J33" s="120" t="s">
        <v>343</v>
      </c>
      <c r="K33" s="119" t="s">
        <v>344</v>
      </c>
      <c r="L33" s="121">
        <v>413717</v>
      </c>
      <c r="M33" s="121">
        <v>195118</v>
      </c>
      <c r="N33" s="121">
        <f t="shared" si="6"/>
        <v>608835</v>
      </c>
      <c r="O33" s="121">
        <v>0</v>
      </c>
      <c r="P33" s="121">
        <v>0</v>
      </c>
      <c r="Q33" s="121">
        <f t="shared" si="7"/>
        <v>0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45</v>
      </c>
      <c r="B34" s="120" t="s">
        <v>419</v>
      </c>
      <c r="C34" s="119" t="s">
        <v>420</v>
      </c>
      <c r="D34" s="121">
        <f t="shared" si="0"/>
        <v>0</v>
      </c>
      <c r="E34" s="121">
        <f t="shared" si="1"/>
        <v>0</v>
      </c>
      <c r="F34" s="121">
        <f t="shared" si="2"/>
        <v>0</v>
      </c>
      <c r="G34" s="121">
        <f t="shared" si="3"/>
        <v>0</v>
      </c>
      <c r="H34" s="121">
        <f t="shared" si="4"/>
        <v>0</v>
      </c>
      <c r="I34" s="121">
        <f t="shared" si="5"/>
        <v>0</v>
      </c>
      <c r="J34" s="120"/>
      <c r="K34" s="119"/>
      <c r="L34" s="121"/>
      <c r="M34" s="121"/>
      <c r="N34" s="121" t="str">
        <f t="shared" si="6"/>
        <v/>
      </c>
      <c r="O34" s="121"/>
      <c r="P34" s="121"/>
      <c r="Q34" s="121" t="str">
        <f t="shared" si="7"/>
        <v/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45</v>
      </c>
      <c r="B35" s="120" t="s">
        <v>421</v>
      </c>
      <c r="C35" s="119" t="s">
        <v>422</v>
      </c>
      <c r="D35" s="121">
        <f t="shared" si="0"/>
        <v>0</v>
      </c>
      <c r="E35" s="121">
        <f t="shared" si="1"/>
        <v>0</v>
      </c>
      <c r="F35" s="121">
        <f t="shared" si="2"/>
        <v>0</v>
      </c>
      <c r="G35" s="121">
        <f t="shared" si="3"/>
        <v>0</v>
      </c>
      <c r="H35" s="121">
        <f t="shared" si="4"/>
        <v>0</v>
      </c>
      <c r="I35" s="121">
        <f t="shared" si="5"/>
        <v>0</v>
      </c>
      <c r="J35" s="120"/>
      <c r="K35" s="119"/>
      <c r="L35" s="121"/>
      <c r="M35" s="121"/>
      <c r="N35" s="121" t="str">
        <f t="shared" si="6"/>
        <v/>
      </c>
      <c r="O35" s="121"/>
      <c r="P35" s="121"/>
      <c r="Q35" s="121" t="str">
        <f t="shared" si="7"/>
        <v/>
      </c>
      <c r="R35" s="120"/>
      <c r="S35" s="119"/>
      <c r="T35" s="121"/>
      <c r="U35" s="121"/>
      <c r="V35" s="121" t="str">
        <f t="shared" si="8"/>
        <v/>
      </c>
      <c r="W35" s="121"/>
      <c r="X35" s="121"/>
      <c r="Y35" s="121" t="str">
        <f t="shared" si="9"/>
        <v/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45</v>
      </c>
      <c r="B36" s="120" t="s">
        <v>423</v>
      </c>
      <c r="C36" s="119" t="s">
        <v>424</v>
      </c>
      <c r="D36" s="121">
        <f t="shared" si="0"/>
        <v>0</v>
      </c>
      <c r="E36" s="121">
        <f t="shared" si="1"/>
        <v>225435</v>
      </c>
      <c r="F36" s="121">
        <f t="shared" si="2"/>
        <v>225435</v>
      </c>
      <c r="G36" s="121">
        <f t="shared" si="3"/>
        <v>0</v>
      </c>
      <c r="H36" s="121">
        <f t="shared" si="4"/>
        <v>0</v>
      </c>
      <c r="I36" s="121">
        <f t="shared" si="5"/>
        <v>0</v>
      </c>
      <c r="J36" s="120" t="s">
        <v>329</v>
      </c>
      <c r="K36" s="119" t="s">
        <v>330</v>
      </c>
      <c r="L36" s="121">
        <v>0</v>
      </c>
      <c r="M36" s="121">
        <v>225435</v>
      </c>
      <c r="N36" s="121">
        <f t="shared" si="6"/>
        <v>225435</v>
      </c>
      <c r="O36" s="121">
        <v>0</v>
      </c>
      <c r="P36" s="121">
        <v>0</v>
      </c>
      <c r="Q36" s="121">
        <f t="shared" si="7"/>
        <v>0</v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45</v>
      </c>
      <c r="B37" s="120" t="s">
        <v>425</v>
      </c>
      <c r="C37" s="119" t="s">
        <v>426</v>
      </c>
      <c r="D37" s="121">
        <f t="shared" si="0"/>
        <v>0</v>
      </c>
      <c r="E37" s="121">
        <f t="shared" si="1"/>
        <v>74660</v>
      </c>
      <c r="F37" s="121">
        <f t="shared" si="2"/>
        <v>74660</v>
      </c>
      <c r="G37" s="121">
        <f t="shared" si="3"/>
        <v>0</v>
      </c>
      <c r="H37" s="121">
        <f t="shared" si="4"/>
        <v>71075</v>
      </c>
      <c r="I37" s="121">
        <f t="shared" si="5"/>
        <v>71075</v>
      </c>
      <c r="J37" s="120" t="s">
        <v>427</v>
      </c>
      <c r="K37" s="119" t="s">
        <v>428</v>
      </c>
      <c r="L37" s="121">
        <v>0</v>
      </c>
      <c r="M37" s="121">
        <v>74660</v>
      </c>
      <c r="N37" s="121">
        <f t="shared" si="6"/>
        <v>74660</v>
      </c>
      <c r="O37" s="121">
        <v>0</v>
      </c>
      <c r="P37" s="121">
        <v>71075</v>
      </c>
      <c r="Q37" s="121">
        <f t="shared" si="7"/>
        <v>71075</v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45</v>
      </c>
      <c r="B38" s="120" t="s">
        <v>429</v>
      </c>
      <c r="C38" s="119" t="s">
        <v>430</v>
      </c>
      <c r="D38" s="121">
        <f t="shared" si="0"/>
        <v>0</v>
      </c>
      <c r="E38" s="121">
        <f t="shared" si="1"/>
        <v>228078</v>
      </c>
      <c r="F38" s="121">
        <f t="shared" si="2"/>
        <v>228078</v>
      </c>
      <c r="G38" s="121">
        <f t="shared" si="3"/>
        <v>0</v>
      </c>
      <c r="H38" s="121">
        <f t="shared" si="4"/>
        <v>26725</v>
      </c>
      <c r="I38" s="121">
        <f t="shared" si="5"/>
        <v>26725</v>
      </c>
      <c r="J38" s="120" t="s">
        <v>431</v>
      </c>
      <c r="K38" s="119" t="s">
        <v>432</v>
      </c>
      <c r="L38" s="121">
        <v>0</v>
      </c>
      <c r="M38" s="121">
        <v>228078</v>
      </c>
      <c r="N38" s="121">
        <f t="shared" si="6"/>
        <v>228078</v>
      </c>
      <c r="O38" s="121">
        <v>0</v>
      </c>
      <c r="P38" s="121">
        <v>26725</v>
      </c>
      <c r="Q38" s="121">
        <f t="shared" si="7"/>
        <v>26725</v>
      </c>
      <c r="R38" s="120"/>
      <c r="S38" s="119"/>
      <c r="T38" s="121"/>
      <c r="U38" s="121"/>
      <c r="V38" s="121" t="str">
        <f t="shared" si="8"/>
        <v/>
      </c>
      <c r="W38" s="121"/>
      <c r="X38" s="121"/>
      <c r="Y38" s="121" t="str">
        <f t="shared" si="9"/>
        <v/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45</v>
      </c>
      <c r="B39" s="120" t="s">
        <v>433</v>
      </c>
      <c r="C39" s="119" t="s">
        <v>434</v>
      </c>
      <c r="D39" s="121">
        <f t="shared" ref="D39:D67" si="18">SUM(L39,T39,AB39,AJ39,AR39,AZ39)</f>
        <v>0</v>
      </c>
      <c r="E39" s="121">
        <f t="shared" ref="E39:E67" si="19">SUM(M39,U39,AC39,AK39,AS39,BA39)</f>
        <v>81691</v>
      </c>
      <c r="F39" s="121">
        <f t="shared" ref="F39:F67" si="20">SUM(D39:E39)</f>
        <v>81691</v>
      </c>
      <c r="G39" s="121">
        <f t="shared" ref="G39:G67" si="21">SUM(O39,W39,AE39,AM39,AU39,BC39)</f>
        <v>0</v>
      </c>
      <c r="H39" s="121">
        <f t="shared" ref="H39:H67" si="22">SUM(P39,X39,AF39,AN39,AV39,BD39)</f>
        <v>38251</v>
      </c>
      <c r="I39" s="121">
        <f t="shared" ref="I39:I67" si="23">SUM(G39:H39)</f>
        <v>38251</v>
      </c>
      <c r="J39" s="120" t="s">
        <v>427</v>
      </c>
      <c r="K39" s="119" t="s">
        <v>435</v>
      </c>
      <c r="L39" s="121">
        <v>0</v>
      </c>
      <c r="M39" s="121">
        <v>81691</v>
      </c>
      <c r="N39" s="121">
        <f t="shared" ref="N39:N67" si="24">IF(AND(L39&lt;&gt;"",M39&lt;&gt;""),SUM(L39:M39),"")</f>
        <v>81691</v>
      </c>
      <c r="O39" s="121">
        <v>0</v>
      </c>
      <c r="P39" s="121">
        <v>38251</v>
      </c>
      <c r="Q39" s="121">
        <f t="shared" ref="Q39:Q67" si="25">IF(AND(O39&lt;&gt;"",P39&lt;&gt;""),SUM(O39:P39),"")</f>
        <v>38251</v>
      </c>
      <c r="R39" s="120"/>
      <c r="S39" s="119"/>
      <c r="T39" s="121"/>
      <c r="U39" s="121"/>
      <c r="V39" s="121" t="str">
        <f t="shared" ref="V39:V67" si="26">IF(AND(T39&lt;&gt;"",U39&lt;&gt;""),SUM(T39:U39),"")</f>
        <v/>
      </c>
      <c r="W39" s="121"/>
      <c r="X39" s="121"/>
      <c r="Y39" s="121" t="str">
        <f t="shared" ref="Y39:Y67" si="27">IF(AND(W39&lt;&gt;"",X39&lt;&gt;""),SUM(W39:X39),"")</f>
        <v/>
      </c>
      <c r="Z39" s="120"/>
      <c r="AA39" s="119"/>
      <c r="AB39" s="121"/>
      <c r="AC39" s="121"/>
      <c r="AD39" s="121" t="str">
        <f t="shared" ref="AD39:AD67" si="28">IF(AND(AB39&lt;&gt;"",AC39&lt;&gt;""),SUM(AB39:AC39),"")</f>
        <v/>
      </c>
      <c r="AE39" s="121"/>
      <c r="AF39" s="121"/>
      <c r="AG39" s="121" t="str">
        <f t="shared" ref="AG39:AG67" si="29">IF(AND(AE39&lt;&gt;"",AF39&lt;&gt;""),SUM(AE39:AF39),"")</f>
        <v/>
      </c>
      <c r="AH39" s="120"/>
      <c r="AI39" s="119"/>
      <c r="AJ39" s="121"/>
      <c r="AK39" s="121"/>
      <c r="AL39" s="121" t="str">
        <f t="shared" ref="AL39:AL67" si="30">IF(AND(AJ39&lt;&gt;"",AK39&lt;&gt;""),SUM(AJ39:AK39),"")</f>
        <v/>
      </c>
      <c r="AM39" s="121"/>
      <c r="AN39" s="121"/>
      <c r="AO39" s="121" t="str">
        <f t="shared" ref="AO39:AO67" si="31">IF(AND(AM39&lt;&gt;"",AN39&lt;&gt;""),SUM(AM39:AN39),"")</f>
        <v/>
      </c>
      <c r="AP39" s="120"/>
      <c r="AQ39" s="119"/>
      <c r="AR39" s="121"/>
      <c r="AS39" s="121"/>
      <c r="AT39" s="121" t="str">
        <f t="shared" ref="AT39:AT67" si="32">IF(AND(AR39&lt;&gt;"",AS39&lt;&gt;""),SUM(AR39:AS39),"")</f>
        <v/>
      </c>
      <c r="AU39" s="121"/>
      <c r="AV39" s="121"/>
      <c r="AW39" s="121" t="str">
        <f t="shared" ref="AW39:AW67" si="33">IF(AND(AU39&lt;&gt;"",AV39&lt;&gt;""),SUM(AU39:AV39),"")</f>
        <v/>
      </c>
      <c r="AX39" s="120"/>
      <c r="AY39" s="119"/>
      <c r="AZ39" s="121"/>
      <c r="BA39" s="121"/>
      <c r="BB39" s="121" t="str">
        <f t="shared" ref="BB39:BB67" si="34">IF(AND(AZ39&lt;&gt;"",BA39&lt;&gt;""),SUM(AZ39:BA39),"")</f>
        <v/>
      </c>
      <c r="BC39" s="121"/>
      <c r="BD39" s="121"/>
      <c r="BE39" s="121" t="str">
        <f t="shared" ref="BE39:BE67" si="35"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436</v>
      </c>
      <c r="C40" s="119" t="s">
        <v>437</v>
      </c>
      <c r="D40" s="121">
        <f t="shared" si="18"/>
        <v>0</v>
      </c>
      <c r="E40" s="121">
        <f t="shared" si="19"/>
        <v>219407</v>
      </c>
      <c r="F40" s="121">
        <f t="shared" si="20"/>
        <v>219407</v>
      </c>
      <c r="G40" s="121">
        <f t="shared" si="21"/>
        <v>0</v>
      </c>
      <c r="H40" s="121">
        <f t="shared" si="22"/>
        <v>54995</v>
      </c>
      <c r="I40" s="121">
        <f t="shared" si="23"/>
        <v>54995</v>
      </c>
      <c r="J40" s="120" t="s">
        <v>431</v>
      </c>
      <c r="K40" s="119" t="s">
        <v>438</v>
      </c>
      <c r="L40" s="121">
        <v>0</v>
      </c>
      <c r="M40" s="121">
        <v>219407</v>
      </c>
      <c r="N40" s="121">
        <f t="shared" si="24"/>
        <v>219407</v>
      </c>
      <c r="O40" s="121">
        <v>0</v>
      </c>
      <c r="P40" s="121">
        <v>54995</v>
      </c>
      <c r="Q40" s="121">
        <f t="shared" si="25"/>
        <v>54995</v>
      </c>
      <c r="R40" s="120"/>
      <c r="S40" s="119"/>
      <c r="T40" s="121"/>
      <c r="U40" s="121"/>
      <c r="V40" s="121" t="str">
        <f t="shared" si="26"/>
        <v/>
      </c>
      <c r="W40" s="121"/>
      <c r="X40" s="121"/>
      <c r="Y40" s="121" t="str">
        <f t="shared" si="27"/>
        <v/>
      </c>
      <c r="Z40" s="120"/>
      <c r="AA40" s="119"/>
      <c r="AB40" s="121"/>
      <c r="AC40" s="121"/>
      <c r="AD40" s="121" t="str">
        <f t="shared" si="28"/>
        <v/>
      </c>
      <c r="AE40" s="121"/>
      <c r="AF40" s="121"/>
      <c r="AG40" s="121" t="str">
        <f t="shared" si="29"/>
        <v/>
      </c>
      <c r="AH40" s="120"/>
      <c r="AI40" s="119"/>
      <c r="AJ40" s="121"/>
      <c r="AK40" s="121"/>
      <c r="AL40" s="121" t="str">
        <f t="shared" si="30"/>
        <v/>
      </c>
      <c r="AM40" s="121"/>
      <c r="AN40" s="121"/>
      <c r="AO40" s="121" t="str">
        <f t="shared" si="31"/>
        <v/>
      </c>
      <c r="AP40" s="120"/>
      <c r="AQ40" s="119"/>
      <c r="AR40" s="121"/>
      <c r="AS40" s="121"/>
      <c r="AT40" s="121" t="str">
        <f t="shared" si="32"/>
        <v/>
      </c>
      <c r="AU40" s="121"/>
      <c r="AV40" s="121"/>
      <c r="AW40" s="121" t="str">
        <f t="shared" si="33"/>
        <v/>
      </c>
      <c r="AX40" s="120"/>
      <c r="AY40" s="119"/>
      <c r="AZ40" s="121"/>
      <c r="BA40" s="121"/>
      <c r="BB40" s="121" t="str">
        <f t="shared" si="34"/>
        <v/>
      </c>
      <c r="BC40" s="121"/>
      <c r="BD40" s="121"/>
      <c r="BE40" s="121" t="str">
        <f t="shared" si="35"/>
        <v/>
      </c>
    </row>
    <row r="41" spans="1:57" s="136" customFormat="1" ht="13.5" customHeight="1" x14ac:dyDescent="0.15">
      <c r="A41" s="119" t="s">
        <v>45</v>
      </c>
      <c r="B41" s="120" t="s">
        <v>439</v>
      </c>
      <c r="C41" s="119" t="s">
        <v>440</v>
      </c>
      <c r="D41" s="121">
        <f t="shared" si="18"/>
        <v>0</v>
      </c>
      <c r="E41" s="121">
        <f t="shared" si="19"/>
        <v>287876</v>
      </c>
      <c r="F41" s="121">
        <f t="shared" si="20"/>
        <v>287876</v>
      </c>
      <c r="G41" s="121">
        <f t="shared" si="21"/>
        <v>0</v>
      </c>
      <c r="H41" s="121">
        <f t="shared" si="22"/>
        <v>0</v>
      </c>
      <c r="I41" s="121">
        <f t="shared" si="23"/>
        <v>0</v>
      </c>
      <c r="J41" s="120" t="s">
        <v>399</v>
      </c>
      <c r="K41" s="119" t="s">
        <v>400</v>
      </c>
      <c r="L41" s="121">
        <v>0</v>
      </c>
      <c r="M41" s="121">
        <v>287876</v>
      </c>
      <c r="N41" s="121">
        <f t="shared" si="24"/>
        <v>287876</v>
      </c>
      <c r="O41" s="121">
        <v>0</v>
      </c>
      <c r="P41" s="121">
        <v>0</v>
      </c>
      <c r="Q41" s="121">
        <f t="shared" si="25"/>
        <v>0</v>
      </c>
      <c r="R41" s="120"/>
      <c r="S41" s="119"/>
      <c r="T41" s="121"/>
      <c r="U41" s="121"/>
      <c r="V41" s="121" t="str">
        <f t="shared" si="26"/>
        <v/>
      </c>
      <c r="W41" s="121"/>
      <c r="X41" s="121"/>
      <c r="Y41" s="121" t="str">
        <f t="shared" si="27"/>
        <v/>
      </c>
      <c r="Z41" s="120"/>
      <c r="AA41" s="119"/>
      <c r="AB41" s="121"/>
      <c r="AC41" s="121"/>
      <c r="AD41" s="121" t="str">
        <f t="shared" si="28"/>
        <v/>
      </c>
      <c r="AE41" s="121"/>
      <c r="AF41" s="121"/>
      <c r="AG41" s="121" t="str">
        <f t="shared" si="29"/>
        <v/>
      </c>
      <c r="AH41" s="120"/>
      <c r="AI41" s="119"/>
      <c r="AJ41" s="121"/>
      <c r="AK41" s="121"/>
      <c r="AL41" s="121" t="str">
        <f t="shared" si="30"/>
        <v/>
      </c>
      <c r="AM41" s="121"/>
      <c r="AN41" s="121"/>
      <c r="AO41" s="121" t="str">
        <f t="shared" si="31"/>
        <v/>
      </c>
      <c r="AP41" s="120"/>
      <c r="AQ41" s="119"/>
      <c r="AR41" s="121"/>
      <c r="AS41" s="121"/>
      <c r="AT41" s="121" t="str">
        <f t="shared" si="32"/>
        <v/>
      </c>
      <c r="AU41" s="121"/>
      <c r="AV41" s="121"/>
      <c r="AW41" s="121" t="str">
        <f t="shared" si="33"/>
        <v/>
      </c>
      <c r="AX41" s="120"/>
      <c r="AY41" s="119"/>
      <c r="AZ41" s="121"/>
      <c r="BA41" s="121"/>
      <c r="BB41" s="121" t="str">
        <f t="shared" si="34"/>
        <v/>
      </c>
      <c r="BC41" s="121"/>
      <c r="BD41" s="121"/>
      <c r="BE41" s="121" t="str">
        <f t="shared" si="35"/>
        <v/>
      </c>
    </row>
    <row r="42" spans="1:57" s="136" customFormat="1" ht="13.5" customHeight="1" x14ac:dyDescent="0.15">
      <c r="A42" s="119" t="s">
        <v>45</v>
      </c>
      <c r="B42" s="120" t="s">
        <v>441</v>
      </c>
      <c r="C42" s="119" t="s">
        <v>442</v>
      </c>
      <c r="D42" s="121">
        <f t="shared" si="18"/>
        <v>0</v>
      </c>
      <c r="E42" s="121">
        <f t="shared" si="19"/>
        <v>0</v>
      </c>
      <c r="F42" s="121">
        <f t="shared" si="20"/>
        <v>0</v>
      </c>
      <c r="G42" s="121">
        <f t="shared" si="21"/>
        <v>0</v>
      </c>
      <c r="H42" s="121">
        <f t="shared" si="22"/>
        <v>0</v>
      </c>
      <c r="I42" s="121">
        <f t="shared" si="23"/>
        <v>0</v>
      </c>
      <c r="J42" s="120"/>
      <c r="K42" s="119"/>
      <c r="L42" s="121"/>
      <c r="M42" s="121"/>
      <c r="N42" s="121" t="str">
        <f t="shared" si="24"/>
        <v/>
      </c>
      <c r="O42" s="121"/>
      <c r="P42" s="121"/>
      <c r="Q42" s="121" t="str">
        <f t="shared" si="25"/>
        <v/>
      </c>
      <c r="R42" s="120"/>
      <c r="S42" s="119"/>
      <c r="T42" s="121"/>
      <c r="U42" s="121"/>
      <c r="V42" s="121" t="str">
        <f t="shared" si="26"/>
        <v/>
      </c>
      <c r="W42" s="121"/>
      <c r="X42" s="121"/>
      <c r="Y42" s="121" t="str">
        <f t="shared" si="27"/>
        <v/>
      </c>
      <c r="Z42" s="120"/>
      <c r="AA42" s="119"/>
      <c r="AB42" s="121"/>
      <c r="AC42" s="121"/>
      <c r="AD42" s="121" t="str">
        <f t="shared" si="28"/>
        <v/>
      </c>
      <c r="AE42" s="121"/>
      <c r="AF42" s="121"/>
      <c r="AG42" s="121" t="str">
        <f t="shared" si="29"/>
        <v/>
      </c>
      <c r="AH42" s="120"/>
      <c r="AI42" s="119"/>
      <c r="AJ42" s="121"/>
      <c r="AK42" s="121"/>
      <c r="AL42" s="121" t="str">
        <f t="shared" si="30"/>
        <v/>
      </c>
      <c r="AM42" s="121"/>
      <c r="AN42" s="121"/>
      <c r="AO42" s="121" t="str">
        <f t="shared" si="31"/>
        <v/>
      </c>
      <c r="AP42" s="120"/>
      <c r="AQ42" s="119"/>
      <c r="AR42" s="121"/>
      <c r="AS42" s="121"/>
      <c r="AT42" s="121" t="str">
        <f t="shared" si="32"/>
        <v/>
      </c>
      <c r="AU42" s="121"/>
      <c r="AV42" s="121"/>
      <c r="AW42" s="121" t="str">
        <f t="shared" si="33"/>
        <v/>
      </c>
      <c r="AX42" s="120"/>
      <c r="AY42" s="119"/>
      <c r="AZ42" s="121"/>
      <c r="BA42" s="121"/>
      <c r="BB42" s="121" t="str">
        <f t="shared" si="34"/>
        <v/>
      </c>
      <c r="BC42" s="121"/>
      <c r="BD42" s="121"/>
      <c r="BE42" s="121" t="str">
        <f t="shared" si="35"/>
        <v/>
      </c>
    </row>
    <row r="43" spans="1:57" s="136" customFormat="1" ht="13.5" customHeight="1" x14ac:dyDescent="0.15">
      <c r="A43" s="119" t="s">
        <v>45</v>
      </c>
      <c r="B43" s="120" t="s">
        <v>443</v>
      </c>
      <c r="C43" s="119" t="s">
        <v>444</v>
      </c>
      <c r="D43" s="121">
        <f t="shared" si="18"/>
        <v>0</v>
      </c>
      <c r="E43" s="121">
        <f t="shared" si="19"/>
        <v>315227</v>
      </c>
      <c r="F43" s="121">
        <f t="shared" si="20"/>
        <v>315227</v>
      </c>
      <c r="G43" s="121">
        <f t="shared" si="21"/>
        <v>0</v>
      </c>
      <c r="H43" s="121">
        <f t="shared" si="22"/>
        <v>17595</v>
      </c>
      <c r="I43" s="121">
        <f t="shared" si="23"/>
        <v>17595</v>
      </c>
      <c r="J43" s="120" t="s">
        <v>431</v>
      </c>
      <c r="K43" s="119" t="s">
        <v>445</v>
      </c>
      <c r="L43" s="121">
        <v>0</v>
      </c>
      <c r="M43" s="121">
        <v>315227</v>
      </c>
      <c r="N43" s="121">
        <f t="shared" si="24"/>
        <v>315227</v>
      </c>
      <c r="O43" s="121">
        <v>0</v>
      </c>
      <c r="P43" s="121">
        <v>17595</v>
      </c>
      <c r="Q43" s="121">
        <f t="shared" si="25"/>
        <v>17595</v>
      </c>
      <c r="R43" s="120"/>
      <c r="S43" s="119"/>
      <c r="T43" s="121"/>
      <c r="U43" s="121"/>
      <c r="V43" s="121" t="str">
        <f t="shared" si="26"/>
        <v/>
      </c>
      <c r="W43" s="121"/>
      <c r="X43" s="121"/>
      <c r="Y43" s="121" t="str">
        <f t="shared" si="27"/>
        <v/>
      </c>
      <c r="Z43" s="120"/>
      <c r="AA43" s="119"/>
      <c r="AB43" s="121"/>
      <c r="AC43" s="121"/>
      <c r="AD43" s="121" t="str">
        <f t="shared" si="28"/>
        <v/>
      </c>
      <c r="AE43" s="121"/>
      <c r="AF43" s="121"/>
      <c r="AG43" s="121" t="str">
        <f t="shared" si="29"/>
        <v/>
      </c>
      <c r="AH43" s="120"/>
      <c r="AI43" s="119"/>
      <c r="AJ43" s="121"/>
      <c r="AK43" s="121"/>
      <c r="AL43" s="121" t="str">
        <f t="shared" si="30"/>
        <v/>
      </c>
      <c r="AM43" s="121"/>
      <c r="AN43" s="121"/>
      <c r="AO43" s="121" t="str">
        <f t="shared" si="31"/>
        <v/>
      </c>
      <c r="AP43" s="120"/>
      <c r="AQ43" s="119"/>
      <c r="AR43" s="121"/>
      <c r="AS43" s="121"/>
      <c r="AT43" s="121" t="str">
        <f t="shared" si="32"/>
        <v/>
      </c>
      <c r="AU43" s="121"/>
      <c r="AV43" s="121"/>
      <c r="AW43" s="121" t="str">
        <f t="shared" si="33"/>
        <v/>
      </c>
      <c r="AX43" s="120"/>
      <c r="AY43" s="119"/>
      <c r="AZ43" s="121"/>
      <c r="BA43" s="121"/>
      <c r="BB43" s="121" t="str">
        <f t="shared" si="34"/>
        <v/>
      </c>
      <c r="BC43" s="121"/>
      <c r="BD43" s="121"/>
      <c r="BE43" s="121" t="str">
        <f t="shared" si="35"/>
        <v/>
      </c>
    </row>
    <row r="44" spans="1:57" s="136" customFormat="1" ht="13.5" customHeight="1" x14ac:dyDescent="0.15">
      <c r="A44" s="119" t="s">
        <v>45</v>
      </c>
      <c r="B44" s="120" t="s">
        <v>446</v>
      </c>
      <c r="C44" s="119" t="s">
        <v>447</v>
      </c>
      <c r="D44" s="121">
        <f t="shared" si="18"/>
        <v>0</v>
      </c>
      <c r="E44" s="121">
        <f t="shared" si="19"/>
        <v>151561</v>
      </c>
      <c r="F44" s="121">
        <f t="shared" si="20"/>
        <v>151561</v>
      </c>
      <c r="G44" s="121">
        <f t="shared" si="21"/>
        <v>0</v>
      </c>
      <c r="H44" s="121">
        <f t="shared" si="22"/>
        <v>9556</v>
      </c>
      <c r="I44" s="121">
        <f t="shared" si="23"/>
        <v>9556</v>
      </c>
      <c r="J44" s="120" t="s">
        <v>379</v>
      </c>
      <c r="K44" s="119" t="s">
        <v>380</v>
      </c>
      <c r="L44" s="121">
        <v>0</v>
      </c>
      <c r="M44" s="121">
        <v>151561</v>
      </c>
      <c r="N44" s="121">
        <f t="shared" si="24"/>
        <v>151561</v>
      </c>
      <c r="O44" s="121">
        <v>0</v>
      </c>
      <c r="P44" s="121">
        <v>9556</v>
      </c>
      <c r="Q44" s="121">
        <f t="shared" si="25"/>
        <v>9556</v>
      </c>
      <c r="R44" s="120"/>
      <c r="S44" s="119"/>
      <c r="T44" s="121"/>
      <c r="U44" s="121"/>
      <c r="V44" s="121" t="str">
        <f t="shared" si="26"/>
        <v/>
      </c>
      <c r="W44" s="121"/>
      <c r="X44" s="121"/>
      <c r="Y44" s="121" t="str">
        <f t="shared" si="27"/>
        <v/>
      </c>
      <c r="Z44" s="120"/>
      <c r="AA44" s="119"/>
      <c r="AB44" s="121"/>
      <c r="AC44" s="121"/>
      <c r="AD44" s="121" t="str">
        <f t="shared" si="28"/>
        <v/>
      </c>
      <c r="AE44" s="121"/>
      <c r="AF44" s="121"/>
      <c r="AG44" s="121" t="str">
        <f t="shared" si="29"/>
        <v/>
      </c>
      <c r="AH44" s="120"/>
      <c r="AI44" s="119"/>
      <c r="AJ44" s="121"/>
      <c r="AK44" s="121"/>
      <c r="AL44" s="121" t="str">
        <f t="shared" si="30"/>
        <v/>
      </c>
      <c r="AM44" s="121"/>
      <c r="AN44" s="121"/>
      <c r="AO44" s="121" t="str">
        <f t="shared" si="31"/>
        <v/>
      </c>
      <c r="AP44" s="120"/>
      <c r="AQ44" s="119"/>
      <c r="AR44" s="121"/>
      <c r="AS44" s="121"/>
      <c r="AT44" s="121" t="str">
        <f t="shared" si="32"/>
        <v/>
      </c>
      <c r="AU44" s="121"/>
      <c r="AV44" s="121"/>
      <c r="AW44" s="121" t="str">
        <f t="shared" si="33"/>
        <v/>
      </c>
      <c r="AX44" s="120"/>
      <c r="AY44" s="119"/>
      <c r="AZ44" s="121"/>
      <c r="BA44" s="121"/>
      <c r="BB44" s="121" t="str">
        <f t="shared" si="34"/>
        <v/>
      </c>
      <c r="BC44" s="121"/>
      <c r="BD44" s="121"/>
      <c r="BE44" s="121" t="str">
        <f t="shared" si="35"/>
        <v/>
      </c>
    </row>
    <row r="45" spans="1:57" s="136" customFormat="1" ht="13.5" customHeight="1" x14ac:dyDescent="0.15">
      <c r="A45" s="119" t="s">
        <v>45</v>
      </c>
      <c r="B45" s="120" t="s">
        <v>448</v>
      </c>
      <c r="C45" s="119" t="s">
        <v>449</v>
      </c>
      <c r="D45" s="121">
        <f t="shared" si="18"/>
        <v>0</v>
      </c>
      <c r="E45" s="121">
        <f t="shared" si="19"/>
        <v>294687</v>
      </c>
      <c r="F45" s="121">
        <f t="shared" si="20"/>
        <v>294687</v>
      </c>
      <c r="G45" s="121">
        <f t="shared" si="21"/>
        <v>0</v>
      </c>
      <c r="H45" s="121">
        <f t="shared" si="22"/>
        <v>47627</v>
      </c>
      <c r="I45" s="121">
        <f t="shared" si="23"/>
        <v>47627</v>
      </c>
      <c r="J45" s="120" t="s">
        <v>379</v>
      </c>
      <c r="K45" s="119" t="s">
        <v>380</v>
      </c>
      <c r="L45" s="121">
        <v>0</v>
      </c>
      <c r="M45" s="121">
        <v>294687</v>
      </c>
      <c r="N45" s="121">
        <f t="shared" si="24"/>
        <v>294687</v>
      </c>
      <c r="O45" s="121">
        <v>0</v>
      </c>
      <c r="P45" s="121">
        <v>47627</v>
      </c>
      <c r="Q45" s="121">
        <f t="shared" si="25"/>
        <v>47627</v>
      </c>
      <c r="R45" s="120"/>
      <c r="S45" s="119"/>
      <c r="T45" s="121"/>
      <c r="U45" s="121"/>
      <c r="V45" s="121" t="str">
        <f t="shared" si="26"/>
        <v/>
      </c>
      <c r="W45" s="121"/>
      <c r="X45" s="121"/>
      <c r="Y45" s="121" t="str">
        <f t="shared" si="27"/>
        <v/>
      </c>
      <c r="Z45" s="120"/>
      <c r="AA45" s="119"/>
      <c r="AB45" s="121"/>
      <c r="AC45" s="121"/>
      <c r="AD45" s="121" t="str">
        <f t="shared" si="28"/>
        <v/>
      </c>
      <c r="AE45" s="121"/>
      <c r="AF45" s="121"/>
      <c r="AG45" s="121" t="str">
        <f t="shared" si="29"/>
        <v/>
      </c>
      <c r="AH45" s="120"/>
      <c r="AI45" s="119"/>
      <c r="AJ45" s="121"/>
      <c r="AK45" s="121"/>
      <c r="AL45" s="121" t="str">
        <f t="shared" si="30"/>
        <v/>
      </c>
      <c r="AM45" s="121"/>
      <c r="AN45" s="121"/>
      <c r="AO45" s="121" t="str">
        <f t="shared" si="31"/>
        <v/>
      </c>
      <c r="AP45" s="120"/>
      <c r="AQ45" s="119"/>
      <c r="AR45" s="121"/>
      <c r="AS45" s="121"/>
      <c r="AT45" s="121" t="str">
        <f t="shared" si="32"/>
        <v/>
      </c>
      <c r="AU45" s="121"/>
      <c r="AV45" s="121"/>
      <c r="AW45" s="121" t="str">
        <f t="shared" si="33"/>
        <v/>
      </c>
      <c r="AX45" s="120"/>
      <c r="AY45" s="119"/>
      <c r="AZ45" s="121"/>
      <c r="BA45" s="121"/>
      <c r="BB45" s="121" t="str">
        <f t="shared" si="34"/>
        <v/>
      </c>
      <c r="BC45" s="121"/>
      <c r="BD45" s="121"/>
      <c r="BE45" s="121" t="str">
        <f t="shared" si="35"/>
        <v/>
      </c>
    </row>
    <row r="46" spans="1:57" s="136" customFormat="1" ht="13.5" customHeight="1" x14ac:dyDescent="0.15">
      <c r="A46" s="119" t="s">
        <v>45</v>
      </c>
      <c r="B46" s="120" t="s">
        <v>450</v>
      </c>
      <c r="C46" s="119" t="s">
        <v>451</v>
      </c>
      <c r="D46" s="121">
        <f t="shared" si="18"/>
        <v>0</v>
      </c>
      <c r="E46" s="121">
        <f t="shared" si="19"/>
        <v>307831</v>
      </c>
      <c r="F46" s="121">
        <f t="shared" si="20"/>
        <v>307831</v>
      </c>
      <c r="G46" s="121">
        <f t="shared" si="21"/>
        <v>0</v>
      </c>
      <c r="H46" s="121">
        <f t="shared" si="22"/>
        <v>34763</v>
      </c>
      <c r="I46" s="121">
        <f t="shared" si="23"/>
        <v>34763</v>
      </c>
      <c r="J46" s="120" t="s">
        <v>379</v>
      </c>
      <c r="K46" s="119" t="s">
        <v>380</v>
      </c>
      <c r="L46" s="121">
        <v>0</v>
      </c>
      <c r="M46" s="121">
        <v>307831</v>
      </c>
      <c r="N46" s="121">
        <f t="shared" si="24"/>
        <v>307831</v>
      </c>
      <c r="O46" s="121">
        <v>0</v>
      </c>
      <c r="P46" s="121">
        <v>34763</v>
      </c>
      <c r="Q46" s="121">
        <f t="shared" si="25"/>
        <v>34763</v>
      </c>
      <c r="R46" s="120"/>
      <c r="S46" s="119"/>
      <c r="T46" s="121"/>
      <c r="U46" s="121"/>
      <c r="V46" s="121" t="str">
        <f t="shared" si="26"/>
        <v/>
      </c>
      <c r="W46" s="121"/>
      <c r="X46" s="121"/>
      <c r="Y46" s="121" t="str">
        <f t="shared" si="27"/>
        <v/>
      </c>
      <c r="Z46" s="120"/>
      <c r="AA46" s="119"/>
      <c r="AB46" s="121"/>
      <c r="AC46" s="121"/>
      <c r="AD46" s="121" t="str">
        <f t="shared" si="28"/>
        <v/>
      </c>
      <c r="AE46" s="121"/>
      <c r="AF46" s="121"/>
      <c r="AG46" s="121" t="str">
        <f t="shared" si="29"/>
        <v/>
      </c>
      <c r="AH46" s="120"/>
      <c r="AI46" s="119"/>
      <c r="AJ46" s="121"/>
      <c r="AK46" s="121"/>
      <c r="AL46" s="121" t="str">
        <f t="shared" si="30"/>
        <v/>
      </c>
      <c r="AM46" s="121"/>
      <c r="AN46" s="121"/>
      <c r="AO46" s="121" t="str">
        <f t="shared" si="31"/>
        <v/>
      </c>
      <c r="AP46" s="120"/>
      <c r="AQ46" s="119"/>
      <c r="AR46" s="121"/>
      <c r="AS46" s="121"/>
      <c r="AT46" s="121" t="str">
        <f t="shared" si="32"/>
        <v/>
      </c>
      <c r="AU46" s="121"/>
      <c r="AV46" s="121"/>
      <c r="AW46" s="121" t="str">
        <f t="shared" si="33"/>
        <v/>
      </c>
      <c r="AX46" s="120"/>
      <c r="AY46" s="119"/>
      <c r="AZ46" s="121"/>
      <c r="BA46" s="121"/>
      <c r="BB46" s="121" t="str">
        <f t="shared" si="34"/>
        <v/>
      </c>
      <c r="BC46" s="121"/>
      <c r="BD46" s="121"/>
      <c r="BE46" s="121" t="str">
        <f t="shared" si="35"/>
        <v/>
      </c>
    </row>
    <row r="47" spans="1:57" s="136" customFormat="1" ht="13.5" customHeight="1" x14ac:dyDescent="0.15">
      <c r="A47" s="119" t="s">
        <v>45</v>
      </c>
      <c r="B47" s="120" t="s">
        <v>452</v>
      </c>
      <c r="C47" s="119" t="s">
        <v>453</v>
      </c>
      <c r="D47" s="121">
        <f t="shared" si="18"/>
        <v>0</v>
      </c>
      <c r="E47" s="121">
        <f t="shared" si="19"/>
        <v>209243</v>
      </c>
      <c r="F47" s="121">
        <f t="shared" si="20"/>
        <v>209243</v>
      </c>
      <c r="G47" s="121">
        <f t="shared" si="21"/>
        <v>0</v>
      </c>
      <c r="H47" s="121">
        <f t="shared" si="22"/>
        <v>41033</v>
      </c>
      <c r="I47" s="121">
        <f t="shared" si="23"/>
        <v>41033</v>
      </c>
      <c r="J47" s="120" t="s">
        <v>379</v>
      </c>
      <c r="K47" s="119" t="s">
        <v>380</v>
      </c>
      <c r="L47" s="121">
        <v>0</v>
      </c>
      <c r="M47" s="121">
        <v>209243</v>
      </c>
      <c r="N47" s="121">
        <f t="shared" si="24"/>
        <v>209243</v>
      </c>
      <c r="O47" s="121">
        <v>0</v>
      </c>
      <c r="P47" s="121">
        <v>41033</v>
      </c>
      <c r="Q47" s="121">
        <f t="shared" si="25"/>
        <v>41033</v>
      </c>
      <c r="R47" s="120"/>
      <c r="S47" s="119"/>
      <c r="T47" s="121"/>
      <c r="U47" s="121"/>
      <c r="V47" s="121" t="str">
        <f t="shared" si="26"/>
        <v/>
      </c>
      <c r="W47" s="121"/>
      <c r="X47" s="121"/>
      <c r="Y47" s="121" t="str">
        <f t="shared" si="27"/>
        <v/>
      </c>
      <c r="Z47" s="120"/>
      <c r="AA47" s="119"/>
      <c r="AB47" s="121"/>
      <c r="AC47" s="121"/>
      <c r="AD47" s="121" t="str">
        <f t="shared" si="28"/>
        <v/>
      </c>
      <c r="AE47" s="121"/>
      <c r="AF47" s="121"/>
      <c r="AG47" s="121" t="str">
        <f t="shared" si="29"/>
        <v/>
      </c>
      <c r="AH47" s="120"/>
      <c r="AI47" s="119"/>
      <c r="AJ47" s="121"/>
      <c r="AK47" s="121"/>
      <c r="AL47" s="121" t="str">
        <f t="shared" si="30"/>
        <v/>
      </c>
      <c r="AM47" s="121"/>
      <c r="AN47" s="121"/>
      <c r="AO47" s="121" t="str">
        <f t="shared" si="31"/>
        <v/>
      </c>
      <c r="AP47" s="120"/>
      <c r="AQ47" s="119"/>
      <c r="AR47" s="121"/>
      <c r="AS47" s="121"/>
      <c r="AT47" s="121" t="str">
        <f t="shared" si="32"/>
        <v/>
      </c>
      <c r="AU47" s="121"/>
      <c r="AV47" s="121"/>
      <c r="AW47" s="121" t="str">
        <f t="shared" si="33"/>
        <v/>
      </c>
      <c r="AX47" s="120"/>
      <c r="AY47" s="119"/>
      <c r="AZ47" s="121"/>
      <c r="BA47" s="121"/>
      <c r="BB47" s="121" t="str">
        <f t="shared" si="34"/>
        <v/>
      </c>
      <c r="BC47" s="121"/>
      <c r="BD47" s="121"/>
      <c r="BE47" s="121" t="str">
        <f t="shared" si="35"/>
        <v/>
      </c>
    </row>
    <row r="48" spans="1:57" s="136" customFormat="1" ht="13.5" customHeight="1" x14ac:dyDescent="0.15">
      <c r="A48" s="119" t="s">
        <v>45</v>
      </c>
      <c r="B48" s="120" t="s">
        <v>454</v>
      </c>
      <c r="C48" s="119" t="s">
        <v>455</v>
      </c>
      <c r="D48" s="121">
        <f t="shared" si="18"/>
        <v>0</v>
      </c>
      <c r="E48" s="121">
        <f t="shared" si="19"/>
        <v>82259</v>
      </c>
      <c r="F48" s="121">
        <f t="shared" si="20"/>
        <v>82259</v>
      </c>
      <c r="G48" s="121">
        <f t="shared" si="21"/>
        <v>0</v>
      </c>
      <c r="H48" s="121">
        <f t="shared" si="22"/>
        <v>48250</v>
      </c>
      <c r="I48" s="121">
        <f t="shared" si="23"/>
        <v>48250</v>
      </c>
      <c r="J48" s="120" t="s">
        <v>413</v>
      </c>
      <c r="K48" s="119" t="s">
        <v>414</v>
      </c>
      <c r="L48" s="121">
        <v>0</v>
      </c>
      <c r="M48" s="121">
        <v>82259</v>
      </c>
      <c r="N48" s="121">
        <f t="shared" si="24"/>
        <v>82259</v>
      </c>
      <c r="O48" s="121">
        <v>0</v>
      </c>
      <c r="P48" s="121">
        <v>0</v>
      </c>
      <c r="Q48" s="121">
        <f t="shared" si="25"/>
        <v>0</v>
      </c>
      <c r="R48" s="120" t="s">
        <v>349</v>
      </c>
      <c r="S48" s="119" t="s">
        <v>350</v>
      </c>
      <c r="T48" s="121">
        <v>0</v>
      </c>
      <c r="U48" s="121">
        <v>0</v>
      </c>
      <c r="V48" s="121">
        <f t="shared" si="26"/>
        <v>0</v>
      </c>
      <c r="W48" s="121">
        <v>0</v>
      </c>
      <c r="X48" s="121">
        <v>48250</v>
      </c>
      <c r="Y48" s="121">
        <f t="shared" si="27"/>
        <v>48250</v>
      </c>
      <c r="Z48" s="120"/>
      <c r="AA48" s="119"/>
      <c r="AB48" s="121"/>
      <c r="AC48" s="121"/>
      <c r="AD48" s="121" t="str">
        <f t="shared" si="28"/>
        <v/>
      </c>
      <c r="AE48" s="121"/>
      <c r="AF48" s="121"/>
      <c r="AG48" s="121" t="str">
        <f t="shared" si="29"/>
        <v/>
      </c>
      <c r="AH48" s="120"/>
      <c r="AI48" s="119"/>
      <c r="AJ48" s="121"/>
      <c r="AK48" s="121"/>
      <c r="AL48" s="121" t="str">
        <f t="shared" si="30"/>
        <v/>
      </c>
      <c r="AM48" s="121"/>
      <c r="AN48" s="121"/>
      <c r="AO48" s="121" t="str">
        <f t="shared" si="31"/>
        <v/>
      </c>
      <c r="AP48" s="120"/>
      <c r="AQ48" s="119"/>
      <c r="AR48" s="121"/>
      <c r="AS48" s="121"/>
      <c r="AT48" s="121" t="str">
        <f t="shared" si="32"/>
        <v/>
      </c>
      <c r="AU48" s="121"/>
      <c r="AV48" s="121"/>
      <c r="AW48" s="121" t="str">
        <f t="shared" si="33"/>
        <v/>
      </c>
      <c r="AX48" s="120"/>
      <c r="AY48" s="119"/>
      <c r="AZ48" s="121"/>
      <c r="BA48" s="121"/>
      <c r="BB48" s="121" t="str">
        <f t="shared" si="34"/>
        <v/>
      </c>
      <c r="BC48" s="121"/>
      <c r="BD48" s="121"/>
      <c r="BE48" s="121" t="str">
        <f t="shared" si="35"/>
        <v/>
      </c>
    </row>
    <row r="49" spans="1:57" s="136" customFormat="1" ht="13.5" customHeight="1" x14ac:dyDescent="0.15">
      <c r="A49" s="119" t="s">
        <v>45</v>
      </c>
      <c r="B49" s="120" t="s">
        <v>456</v>
      </c>
      <c r="C49" s="119" t="s">
        <v>457</v>
      </c>
      <c r="D49" s="121">
        <f t="shared" si="18"/>
        <v>0</v>
      </c>
      <c r="E49" s="121">
        <f t="shared" si="19"/>
        <v>134324</v>
      </c>
      <c r="F49" s="121">
        <f t="shared" si="20"/>
        <v>134324</v>
      </c>
      <c r="G49" s="121">
        <f t="shared" si="21"/>
        <v>0</v>
      </c>
      <c r="H49" s="121">
        <f t="shared" si="22"/>
        <v>0</v>
      </c>
      <c r="I49" s="121">
        <f t="shared" si="23"/>
        <v>0</v>
      </c>
      <c r="J49" s="120" t="s">
        <v>413</v>
      </c>
      <c r="K49" s="119" t="s">
        <v>458</v>
      </c>
      <c r="L49" s="121">
        <v>0</v>
      </c>
      <c r="M49" s="121">
        <v>134324</v>
      </c>
      <c r="N49" s="121">
        <f t="shared" si="24"/>
        <v>134324</v>
      </c>
      <c r="O49" s="121">
        <v>0</v>
      </c>
      <c r="P49" s="121">
        <v>0</v>
      </c>
      <c r="Q49" s="121">
        <f t="shared" si="25"/>
        <v>0</v>
      </c>
      <c r="R49" s="120"/>
      <c r="S49" s="119"/>
      <c r="T49" s="121"/>
      <c r="U49" s="121"/>
      <c r="V49" s="121" t="str">
        <f t="shared" si="26"/>
        <v/>
      </c>
      <c r="W49" s="121"/>
      <c r="X49" s="121"/>
      <c r="Y49" s="121" t="str">
        <f t="shared" si="27"/>
        <v/>
      </c>
      <c r="Z49" s="120"/>
      <c r="AA49" s="119"/>
      <c r="AB49" s="121"/>
      <c r="AC49" s="121"/>
      <c r="AD49" s="121" t="str">
        <f t="shared" si="28"/>
        <v/>
      </c>
      <c r="AE49" s="121"/>
      <c r="AF49" s="121"/>
      <c r="AG49" s="121" t="str">
        <f t="shared" si="29"/>
        <v/>
      </c>
      <c r="AH49" s="120"/>
      <c r="AI49" s="119"/>
      <c r="AJ49" s="121"/>
      <c r="AK49" s="121"/>
      <c r="AL49" s="121" t="str">
        <f t="shared" si="30"/>
        <v/>
      </c>
      <c r="AM49" s="121"/>
      <c r="AN49" s="121"/>
      <c r="AO49" s="121" t="str">
        <f t="shared" si="31"/>
        <v/>
      </c>
      <c r="AP49" s="120"/>
      <c r="AQ49" s="119"/>
      <c r="AR49" s="121"/>
      <c r="AS49" s="121"/>
      <c r="AT49" s="121" t="str">
        <f t="shared" si="32"/>
        <v/>
      </c>
      <c r="AU49" s="121"/>
      <c r="AV49" s="121"/>
      <c r="AW49" s="121" t="str">
        <f t="shared" si="33"/>
        <v/>
      </c>
      <c r="AX49" s="120"/>
      <c r="AY49" s="119"/>
      <c r="AZ49" s="121"/>
      <c r="BA49" s="121"/>
      <c r="BB49" s="121" t="str">
        <f t="shared" si="34"/>
        <v/>
      </c>
      <c r="BC49" s="121"/>
      <c r="BD49" s="121"/>
      <c r="BE49" s="121" t="str">
        <f t="shared" si="35"/>
        <v/>
      </c>
    </row>
    <row r="50" spans="1:57" s="136" customFormat="1" ht="13.5" customHeight="1" x14ac:dyDescent="0.15">
      <c r="A50" s="119" t="s">
        <v>45</v>
      </c>
      <c r="B50" s="120" t="s">
        <v>459</v>
      </c>
      <c r="C50" s="119" t="s">
        <v>460</v>
      </c>
      <c r="D50" s="121">
        <f t="shared" si="18"/>
        <v>0</v>
      </c>
      <c r="E50" s="121">
        <f t="shared" si="19"/>
        <v>122842</v>
      </c>
      <c r="F50" s="121">
        <f t="shared" si="20"/>
        <v>122842</v>
      </c>
      <c r="G50" s="121">
        <f t="shared" si="21"/>
        <v>0</v>
      </c>
      <c r="H50" s="121">
        <f t="shared" si="22"/>
        <v>50157</v>
      </c>
      <c r="I50" s="121">
        <f t="shared" si="23"/>
        <v>50157</v>
      </c>
      <c r="J50" s="120" t="s">
        <v>349</v>
      </c>
      <c r="K50" s="119" t="s">
        <v>350</v>
      </c>
      <c r="L50" s="121">
        <v>0</v>
      </c>
      <c r="M50" s="121">
        <v>122842</v>
      </c>
      <c r="N50" s="121">
        <f t="shared" si="24"/>
        <v>122842</v>
      </c>
      <c r="O50" s="121">
        <v>0</v>
      </c>
      <c r="P50" s="121">
        <v>50157</v>
      </c>
      <c r="Q50" s="121">
        <f t="shared" si="25"/>
        <v>50157</v>
      </c>
      <c r="R50" s="120"/>
      <c r="S50" s="119"/>
      <c r="T50" s="121"/>
      <c r="U50" s="121"/>
      <c r="V50" s="121" t="str">
        <f t="shared" si="26"/>
        <v/>
      </c>
      <c r="W50" s="121"/>
      <c r="X50" s="121"/>
      <c r="Y50" s="121" t="str">
        <f t="shared" si="27"/>
        <v/>
      </c>
      <c r="Z50" s="120"/>
      <c r="AA50" s="119"/>
      <c r="AB50" s="121"/>
      <c r="AC50" s="121"/>
      <c r="AD50" s="121" t="str">
        <f t="shared" si="28"/>
        <v/>
      </c>
      <c r="AE50" s="121"/>
      <c r="AF50" s="121"/>
      <c r="AG50" s="121" t="str">
        <f t="shared" si="29"/>
        <v/>
      </c>
      <c r="AH50" s="120"/>
      <c r="AI50" s="119"/>
      <c r="AJ50" s="121"/>
      <c r="AK50" s="121"/>
      <c r="AL50" s="121" t="str">
        <f t="shared" si="30"/>
        <v/>
      </c>
      <c r="AM50" s="121"/>
      <c r="AN50" s="121"/>
      <c r="AO50" s="121" t="str">
        <f t="shared" si="31"/>
        <v/>
      </c>
      <c r="AP50" s="120"/>
      <c r="AQ50" s="119"/>
      <c r="AR50" s="121"/>
      <c r="AS50" s="121"/>
      <c r="AT50" s="121" t="str">
        <f t="shared" si="32"/>
        <v/>
      </c>
      <c r="AU50" s="121"/>
      <c r="AV50" s="121"/>
      <c r="AW50" s="121" t="str">
        <f t="shared" si="33"/>
        <v/>
      </c>
      <c r="AX50" s="120"/>
      <c r="AY50" s="119"/>
      <c r="AZ50" s="121"/>
      <c r="BA50" s="121"/>
      <c r="BB50" s="121" t="str">
        <f t="shared" si="34"/>
        <v/>
      </c>
      <c r="BC50" s="121"/>
      <c r="BD50" s="121"/>
      <c r="BE50" s="121" t="str">
        <f t="shared" si="35"/>
        <v/>
      </c>
    </row>
    <row r="51" spans="1:57" s="136" customFormat="1" ht="13.5" customHeight="1" x14ac:dyDescent="0.15">
      <c r="A51" s="119" t="s">
        <v>45</v>
      </c>
      <c r="B51" s="120" t="s">
        <v>461</v>
      </c>
      <c r="C51" s="119" t="s">
        <v>462</v>
      </c>
      <c r="D51" s="121">
        <f t="shared" si="18"/>
        <v>207239</v>
      </c>
      <c r="E51" s="121">
        <f t="shared" si="19"/>
        <v>97739</v>
      </c>
      <c r="F51" s="121">
        <f t="shared" si="20"/>
        <v>304978</v>
      </c>
      <c r="G51" s="121">
        <f t="shared" si="21"/>
        <v>0</v>
      </c>
      <c r="H51" s="121">
        <f t="shared" si="22"/>
        <v>15692</v>
      </c>
      <c r="I51" s="121">
        <f t="shared" si="23"/>
        <v>15692</v>
      </c>
      <c r="J51" s="120" t="s">
        <v>343</v>
      </c>
      <c r="K51" s="119" t="s">
        <v>344</v>
      </c>
      <c r="L51" s="121">
        <v>207239</v>
      </c>
      <c r="M51" s="121">
        <v>97739</v>
      </c>
      <c r="N51" s="121">
        <f t="shared" si="24"/>
        <v>304978</v>
      </c>
      <c r="O51" s="121">
        <v>0</v>
      </c>
      <c r="P51" s="121">
        <v>0</v>
      </c>
      <c r="Q51" s="121">
        <f t="shared" si="25"/>
        <v>0</v>
      </c>
      <c r="R51" s="120" t="s">
        <v>339</v>
      </c>
      <c r="S51" s="119" t="s">
        <v>383</v>
      </c>
      <c r="T51" s="121">
        <v>0</v>
      </c>
      <c r="U51" s="121">
        <v>0</v>
      </c>
      <c r="V51" s="121">
        <f t="shared" si="26"/>
        <v>0</v>
      </c>
      <c r="W51" s="121">
        <v>0</v>
      </c>
      <c r="X51" s="121">
        <v>15692</v>
      </c>
      <c r="Y51" s="121">
        <f t="shared" si="27"/>
        <v>15692</v>
      </c>
      <c r="Z51" s="120"/>
      <c r="AA51" s="119"/>
      <c r="AB51" s="121"/>
      <c r="AC51" s="121"/>
      <c r="AD51" s="121" t="str">
        <f t="shared" si="28"/>
        <v/>
      </c>
      <c r="AE51" s="121"/>
      <c r="AF51" s="121"/>
      <c r="AG51" s="121" t="str">
        <f t="shared" si="29"/>
        <v/>
      </c>
      <c r="AH51" s="120"/>
      <c r="AI51" s="119"/>
      <c r="AJ51" s="121"/>
      <c r="AK51" s="121"/>
      <c r="AL51" s="121" t="str">
        <f t="shared" si="30"/>
        <v/>
      </c>
      <c r="AM51" s="121"/>
      <c r="AN51" s="121"/>
      <c r="AO51" s="121" t="str">
        <f t="shared" si="31"/>
        <v/>
      </c>
      <c r="AP51" s="120"/>
      <c r="AQ51" s="119"/>
      <c r="AR51" s="121"/>
      <c r="AS51" s="121"/>
      <c r="AT51" s="121" t="str">
        <f t="shared" si="32"/>
        <v/>
      </c>
      <c r="AU51" s="121"/>
      <c r="AV51" s="121"/>
      <c r="AW51" s="121" t="str">
        <f t="shared" si="33"/>
        <v/>
      </c>
      <c r="AX51" s="120"/>
      <c r="AY51" s="119"/>
      <c r="AZ51" s="121"/>
      <c r="BA51" s="121"/>
      <c r="BB51" s="121" t="str">
        <f t="shared" si="34"/>
        <v/>
      </c>
      <c r="BC51" s="121"/>
      <c r="BD51" s="121"/>
      <c r="BE51" s="121" t="str">
        <f t="shared" si="35"/>
        <v/>
      </c>
    </row>
    <row r="52" spans="1:57" s="136" customFormat="1" ht="13.5" customHeight="1" x14ac:dyDescent="0.15">
      <c r="A52" s="119" t="s">
        <v>45</v>
      </c>
      <c r="B52" s="120" t="s">
        <v>463</v>
      </c>
      <c r="C52" s="119" t="s">
        <v>464</v>
      </c>
      <c r="D52" s="121">
        <f t="shared" si="18"/>
        <v>12573</v>
      </c>
      <c r="E52" s="121">
        <f t="shared" si="19"/>
        <v>5930</v>
      </c>
      <c r="F52" s="121">
        <f t="shared" si="20"/>
        <v>18503</v>
      </c>
      <c r="G52" s="121">
        <f t="shared" si="21"/>
        <v>0</v>
      </c>
      <c r="H52" s="121">
        <f t="shared" si="22"/>
        <v>0</v>
      </c>
      <c r="I52" s="121">
        <f t="shared" si="23"/>
        <v>0</v>
      </c>
      <c r="J52" s="120" t="s">
        <v>343</v>
      </c>
      <c r="K52" s="119" t="s">
        <v>344</v>
      </c>
      <c r="L52" s="121">
        <v>12573</v>
      </c>
      <c r="M52" s="121">
        <v>5930</v>
      </c>
      <c r="N52" s="121">
        <f t="shared" si="24"/>
        <v>18503</v>
      </c>
      <c r="O52" s="121">
        <v>0</v>
      </c>
      <c r="P52" s="121">
        <v>0</v>
      </c>
      <c r="Q52" s="121">
        <f t="shared" si="25"/>
        <v>0</v>
      </c>
      <c r="R52" s="120"/>
      <c r="S52" s="119"/>
      <c r="T52" s="121"/>
      <c r="U52" s="121"/>
      <c r="V52" s="121" t="str">
        <f t="shared" si="26"/>
        <v/>
      </c>
      <c r="W52" s="121"/>
      <c r="X52" s="121"/>
      <c r="Y52" s="121" t="str">
        <f t="shared" si="27"/>
        <v/>
      </c>
      <c r="Z52" s="120"/>
      <c r="AA52" s="119"/>
      <c r="AB52" s="121"/>
      <c r="AC52" s="121"/>
      <c r="AD52" s="121" t="str">
        <f t="shared" si="28"/>
        <v/>
      </c>
      <c r="AE52" s="121"/>
      <c r="AF52" s="121"/>
      <c r="AG52" s="121" t="str">
        <f t="shared" si="29"/>
        <v/>
      </c>
      <c r="AH52" s="120"/>
      <c r="AI52" s="119"/>
      <c r="AJ52" s="121"/>
      <c r="AK52" s="121"/>
      <c r="AL52" s="121" t="str">
        <f t="shared" si="30"/>
        <v/>
      </c>
      <c r="AM52" s="121"/>
      <c r="AN52" s="121"/>
      <c r="AO52" s="121" t="str">
        <f t="shared" si="31"/>
        <v/>
      </c>
      <c r="AP52" s="120"/>
      <c r="AQ52" s="119"/>
      <c r="AR52" s="121"/>
      <c r="AS52" s="121"/>
      <c r="AT52" s="121" t="str">
        <f t="shared" si="32"/>
        <v/>
      </c>
      <c r="AU52" s="121"/>
      <c r="AV52" s="121"/>
      <c r="AW52" s="121" t="str">
        <f t="shared" si="33"/>
        <v/>
      </c>
      <c r="AX52" s="120"/>
      <c r="AY52" s="119"/>
      <c r="AZ52" s="121"/>
      <c r="BA52" s="121"/>
      <c r="BB52" s="121" t="str">
        <f t="shared" si="34"/>
        <v/>
      </c>
      <c r="BC52" s="121"/>
      <c r="BD52" s="121"/>
      <c r="BE52" s="121" t="str">
        <f t="shared" si="35"/>
        <v/>
      </c>
    </row>
    <row r="53" spans="1:57" s="136" customFormat="1" ht="13.5" customHeight="1" x14ac:dyDescent="0.15">
      <c r="A53" s="119" t="s">
        <v>45</v>
      </c>
      <c r="B53" s="120" t="s">
        <v>465</v>
      </c>
      <c r="C53" s="119" t="s">
        <v>466</v>
      </c>
      <c r="D53" s="121">
        <f t="shared" si="18"/>
        <v>92344</v>
      </c>
      <c r="E53" s="121">
        <f t="shared" si="19"/>
        <v>43551</v>
      </c>
      <c r="F53" s="121">
        <f t="shared" si="20"/>
        <v>135895</v>
      </c>
      <c r="G53" s="121">
        <f t="shared" si="21"/>
        <v>0</v>
      </c>
      <c r="H53" s="121">
        <f t="shared" si="22"/>
        <v>7352</v>
      </c>
      <c r="I53" s="121">
        <f t="shared" si="23"/>
        <v>7352</v>
      </c>
      <c r="J53" s="120" t="s">
        <v>343</v>
      </c>
      <c r="K53" s="119" t="s">
        <v>344</v>
      </c>
      <c r="L53" s="121">
        <v>92344</v>
      </c>
      <c r="M53" s="121">
        <v>43551</v>
      </c>
      <c r="N53" s="121">
        <f t="shared" si="24"/>
        <v>135895</v>
      </c>
      <c r="O53" s="121">
        <v>0</v>
      </c>
      <c r="P53" s="121">
        <v>0</v>
      </c>
      <c r="Q53" s="121">
        <f t="shared" si="25"/>
        <v>0</v>
      </c>
      <c r="R53" s="120" t="s">
        <v>339</v>
      </c>
      <c r="S53" s="119" t="s">
        <v>383</v>
      </c>
      <c r="T53" s="121">
        <v>0</v>
      </c>
      <c r="U53" s="121">
        <v>0</v>
      </c>
      <c r="V53" s="121">
        <f t="shared" si="26"/>
        <v>0</v>
      </c>
      <c r="W53" s="121">
        <v>0</v>
      </c>
      <c r="X53" s="121">
        <v>7352</v>
      </c>
      <c r="Y53" s="121">
        <f t="shared" si="27"/>
        <v>7352</v>
      </c>
      <c r="Z53" s="120"/>
      <c r="AA53" s="119"/>
      <c r="AB53" s="121"/>
      <c r="AC53" s="121"/>
      <c r="AD53" s="121" t="str">
        <f t="shared" si="28"/>
        <v/>
      </c>
      <c r="AE53" s="121"/>
      <c r="AF53" s="121"/>
      <c r="AG53" s="121" t="str">
        <f t="shared" si="29"/>
        <v/>
      </c>
      <c r="AH53" s="120"/>
      <c r="AI53" s="119"/>
      <c r="AJ53" s="121"/>
      <c r="AK53" s="121"/>
      <c r="AL53" s="121" t="str">
        <f t="shared" si="30"/>
        <v/>
      </c>
      <c r="AM53" s="121"/>
      <c r="AN53" s="121"/>
      <c r="AO53" s="121" t="str">
        <f t="shared" si="31"/>
        <v/>
      </c>
      <c r="AP53" s="120"/>
      <c r="AQ53" s="119"/>
      <c r="AR53" s="121"/>
      <c r="AS53" s="121"/>
      <c r="AT53" s="121" t="str">
        <f t="shared" si="32"/>
        <v/>
      </c>
      <c r="AU53" s="121"/>
      <c r="AV53" s="121"/>
      <c r="AW53" s="121" t="str">
        <f t="shared" si="33"/>
        <v/>
      </c>
      <c r="AX53" s="120"/>
      <c r="AY53" s="119"/>
      <c r="AZ53" s="121"/>
      <c r="BA53" s="121"/>
      <c r="BB53" s="121" t="str">
        <f t="shared" si="34"/>
        <v/>
      </c>
      <c r="BC53" s="121"/>
      <c r="BD53" s="121"/>
      <c r="BE53" s="121" t="str">
        <f t="shared" si="35"/>
        <v/>
      </c>
    </row>
    <row r="54" spans="1:57" s="136" customFormat="1" ht="13.5" customHeight="1" x14ac:dyDescent="0.15">
      <c r="A54" s="119" t="s">
        <v>45</v>
      </c>
      <c r="B54" s="120" t="s">
        <v>467</v>
      </c>
      <c r="C54" s="119" t="s">
        <v>468</v>
      </c>
      <c r="D54" s="121">
        <f t="shared" si="18"/>
        <v>0</v>
      </c>
      <c r="E54" s="121">
        <f t="shared" si="19"/>
        <v>21725</v>
      </c>
      <c r="F54" s="121">
        <f t="shared" si="20"/>
        <v>21725</v>
      </c>
      <c r="G54" s="121">
        <f t="shared" si="21"/>
        <v>0</v>
      </c>
      <c r="H54" s="121">
        <f t="shared" si="22"/>
        <v>0</v>
      </c>
      <c r="I54" s="121">
        <f t="shared" si="23"/>
        <v>0</v>
      </c>
      <c r="J54" s="120" t="s">
        <v>341</v>
      </c>
      <c r="K54" s="119" t="s">
        <v>342</v>
      </c>
      <c r="L54" s="121">
        <v>0</v>
      </c>
      <c r="M54" s="121">
        <v>21725</v>
      </c>
      <c r="N54" s="121">
        <f t="shared" si="24"/>
        <v>21725</v>
      </c>
      <c r="O54" s="121">
        <v>0</v>
      </c>
      <c r="P54" s="121">
        <v>0</v>
      </c>
      <c r="Q54" s="121">
        <f t="shared" si="25"/>
        <v>0</v>
      </c>
      <c r="R54" s="120"/>
      <c r="S54" s="119"/>
      <c r="T54" s="121"/>
      <c r="U54" s="121"/>
      <c r="V54" s="121" t="str">
        <f t="shared" si="26"/>
        <v/>
      </c>
      <c r="W54" s="121"/>
      <c r="X54" s="121"/>
      <c r="Y54" s="121" t="str">
        <f t="shared" si="27"/>
        <v/>
      </c>
      <c r="Z54" s="120"/>
      <c r="AA54" s="119"/>
      <c r="AB54" s="121"/>
      <c r="AC54" s="121"/>
      <c r="AD54" s="121" t="str">
        <f t="shared" si="28"/>
        <v/>
      </c>
      <c r="AE54" s="121"/>
      <c r="AF54" s="121"/>
      <c r="AG54" s="121" t="str">
        <f t="shared" si="29"/>
        <v/>
      </c>
      <c r="AH54" s="120"/>
      <c r="AI54" s="119"/>
      <c r="AJ54" s="121"/>
      <c r="AK54" s="121"/>
      <c r="AL54" s="121" t="str">
        <f t="shared" si="30"/>
        <v/>
      </c>
      <c r="AM54" s="121"/>
      <c r="AN54" s="121"/>
      <c r="AO54" s="121" t="str">
        <f t="shared" si="31"/>
        <v/>
      </c>
      <c r="AP54" s="120"/>
      <c r="AQ54" s="119"/>
      <c r="AR54" s="121"/>
      <c r="AS54" s="121"/>
      <c r="AT54" s="121" t="str">
        <f t="shared" si="32"/>
        <v/>
      </c>
      <c r="AU54" s="121"/>
      <c r="AV54" s="121"/>
      <c r="AW54" s="121" t="str">
        <f t="shared" si="33"/>
        <v/>
      </c>
      <c r="AX54" s="120"/>
      <c r="AY54" s="119"/>
      <c r="AZ54" s="121"/>
      <c r="BA54" s="121"/>
      <c r="BB54" s="121" t="str">
        <f t="shared" si="34"/>
        <v/>
      </c>
      <c r="BC54" s="121"/>
      <c r="BD54" s="121"/>
      <c r="BE54" s="121" t="str">
        <f t="shared" si="35"/>
        <v/>
      </c>
    </row>
    <row r="55" spans="1:57" s="136" customFormat="1" ht="13.5" customHeight="1" x14ac:dyDescent="0.15">
      <c r="A55" s="119" t="s">
        <v>45</v>
      </c>
      <c r="B55" s="120" t="s">
        <v>469</v>
      </c>
      <c r="C55" s="119" t="s">
        <v>470</v>
      </c>
      <c r="D55" s="121">
        <f t="shared" si="18"/>
        <v>0</v>
      </c>
      <c r="E55" s="121">
        <f t="shared" si="19"/>
        <v>147287</v>
      </c>
      <c r="F55" s="121">
        <f t="shared" si="20"/>
        <v>147287</v>
      </c>
      <c r="G55" s="121">
        <f t="shared" si="21"/>
        <v>19431</v>
      </c>
      <c r="H55" s="121">
        <f t="shared" si="22"/>
        <v>54929</v>
      </c>
      <c r="I55" s="121">
        <f t="shared" si="23"/>
        <v>74360</v>
      </c>
      <c r="J55" s="120" t="s">
        <v>341</v>
      </c>
      <c r="K55" s="119" t="s">
        <v>342</v>
      </c>
      <c r="L55" s="121">
        <v>0</v>
      </c>
      <c r="M55" s="121">
        <v>147287</v>
      </c>
      <c r="N55" s="121">
        <f t="shared" si="24"/>
        <v>147287</v>
      </c>
      <c r="O55" s="121">
        <v>0</v>
      </c>
      <c r="P55" s="121">
        <v>0</v>
      </c>
      <c r="Q55" s="121">
        <f t="shared" si="25"/>
        <v>0</v>
      </c>
      <c r="R55" s="120" t="s">
        <v>363</v>
      </c>
      <c r="S55" s="119" t="s">
        <v>364</v>
      </c>
      <c r="T55" s="121">
        <v>0</v>
      </c>
      <c r="U55" s="121">
        <v>0</v>
      </c>
      <c r="V55" s="121">
        <f t="shared" si="26"/>
        <v>0</v>
      </c>
      <c r="W55" s="121">
        <v>19431</v>
      </c>
      <c r="X55" s="121">
        <v>54929</v>
      </c>
      <c r="Y55" s="121">
        <f t="shared" si="27"/>
        <v>74360</v>
      </c>
      <c r="Z55" s="120"/>
      <c r="AA55" s="119"/>
      <c r="AB55" s="121"/>
      <c r="AC55" s="121"/>
      <c r="AD55" s="121" t="str">
        <f t="shared" si="28"/>
        <v/>
      </c>
      <c r="AE55" s="121"/>
      <c r="AF55" s="121"/>
      <c r="AG55" s="121" t="str">
        <f t="shared" si="29"/>
        <v/>
      </c>
      <c r="AH55" s="120"/>
      <c r="AI55" s="119"/>
      <c r="AJ55" s="121"/>
      <c r="AK55" s="121"/>
      <c r="AL55" s="121" t="str">
        <f t="shared" si="30"/>
        <v/>
      </c>
      <c r="AM55" s="121"/>
      <c r="AN55" s="121"/>
      <c r="AO55" s="121" t="str">
        <f t="shared" si="31"/>
        <v/>
      </c>
      <c r="AP55" s="120"/>
      <c r="AQ55" s="119"/>
      <c r="AR55" s="121"/>
      <c r="AS55" s="121"/>
      <c r="AT55" s="121" t="str">
        <f t="shared" si="32"/>
        <v/>
      </c>
      <c r="AU55" s="121"/>
      <c r="AV55" s="121"/>
      <c r="AW55" s="121" t="str">
        <f t="shared" si="33"/>
        <v/>
      </c>
      <c r="AX55" s="120"/>
      <c r="AY55" s="119"/>
      <c r="AZ55" s="121"/>
      <c r="BA55" s="121"/>
      <c r="BB55" s="121" t="str">
        <f t="shared" si="34"/>
        <v/>
      </c>
      <c r="BC55" s="121"/>
      <c r="BD55" s="121"/>
      <c r="BE55" s="121" t="str">
        <f t="shared" si="35"/>
        <v/>
      </c>
    </row>
    <row r="56" spans="1:57" s="136" customFormat="1" ht="13.5" customHeight="1" x14ac:dyDescent="0.15">
      <c r="A56" s="119" t="s">
        <v>45</v>
      </c>
      <c r="B56" s="120" t="s">
        <v>471</v>
      </c>
      <c r="C56" s="119" t="s">
        <v>472</v>
      </c>
      <c r="D56" s="121">
        <f t="shared" si="18"/>
        <v>0</v>
      </c>
      <c r="E56" s="121">
        <f t="shared" si="19"/>
        <v>84437</v>
      </c>
      <c r="F56" s="121">
        <f t="shared" si="20"/>
        <v>84437</v>
      </c>
      <c r="G56" s="121">
        <f t="shared" si="21"/>
        <v>0</v>
      </c>
      <c r="H56" s="121">
        <f t="shared" si="22"/>
        <v>39040</v>
      </c>
      <c r="I56" s="121">
        <f t="shared" si="23"/>
        <v>39040</v>
      </c>
      <c r="J56" s="120" t="s">
        <v>355</v>
      </c>
      <c r="K56" s="119" t="s">
        <v>473</v>
      </c>
      <c r="L56" s="121">
        <v>0</v>
      </c>
      <c r="M56" s="121">
        <v>84437</v>
      </c>
      <c r="N56" s="121">
        <f t="shared" si="24"/>
        <v>84437</v>
      </c>
      <c r="O56" s="121">
        <v>0</v>
      </c>
      <c r="P56" s="121">
        <v>39040</v>
      </c>
      <c r="Q56" s="121">
        <f t="shared" si="25"/>
        <v>39040</v>
      </c>
      <c r="R56" s="120"/>
      <c r="S56" s="119"/>
      <c r="T56" s="121"/>
      <c r="U56" s="121"/>
      <c r="V56" s="121" t="str">
        <f t="shared" si="26"/>
        <v/>
      </c>
      <c r="W56" s="121"/>
      <c r="X56" s="121"/>
      <c r="Y56" s="121" t="str">
        <f t="shared" si="27"/>
        <v/>
      </c>
      <c r="Z56" s="120"/>
      <c r="AA56" s="119"/>
      <c r="AB56" s="121"/>
      <c r="AC56" s="121"/>
      <c r="AD56" s="121" t="str">
        <f t="shared" si="28"/>
        <v/>
      </c>
      <c r="AE56" s="121"/>
      <c r="AF56" s="121"/>
      <c r="AG56" s="121" t="str">
        <f t="shared" si="29"/>
        <v/>
      </c>
      <c r="AH56" s="120"/>
      <c r="AI56" s="119"/>
      <c r="AJ56" s="121"/>
      <c r="AK56" s="121"/>
      <c r="AL56" s="121" t="str">
        <f t="shared" si="30"/>
        <v/>
      </c>
      <c r="AM56" s="121"/>
      <c r="AN56" s="121"/>
      <c r="AO56" s="121" t="str">
        <f t="shared" si="31"/>
        <v/>
      </c>
      <c r="AP56" s="120"/>
      <c r="AQ56" s="119"/>
      <c r="AR56" s="121"/>
      <c r="AS56" s="121"/>
      <c r="AT56" s="121" t="str">
        <f t="shared" si="32"/>
        <v/>
      </c>
      <c r="AU56" s="121"/>
      <c r="AV56" s="121"/>
      <c r="AW56" s="121" t="str">
        <f t="shared" si="33"/>
        <v/>
      </c>
      <c r="AX56" s="120"/>
      <c r="AY56" s="119"/>
      <c r="AZ56" s="121"/>
      <c r="BA56" s="121"/>
      <c r="BB56" s="121" t="str">
        <f t="shared" si="34"/>
        <v/>
      </c>
      <c r="BC56" s="121"/>
      <c r="BD56" s="121"/>
      <c r="BE56" s="121" t="str">
        <f t="shared" si="35"/>
        <v/>
      </c>
    </row>
    <row r="57" spans="1:57" s="136" customFormat="1" ht="13.5" customHeight="1" x14ac:dyDescent="0.15">
      <c r="A57" s="119" t="s">
        <v>45</v>
      </c>
      <c r="B57" s="120" t="s">
        <v>474</v>
      </c>
      <c r="C57" s="119" t="s">
        <v>475</v>
      </c>
      <c r="D57" s="121">
        <f t="shared" si="18"/>
        <v>6574</v>
      </c>
      <c r="E57" s="121">
        <f t="shared" si="19"/>
        <v>70333</v>
      </c>
      <c r="F57" s="121">
        <f t="shared" si="20"/>
        <v>76907</v>
      </c>
      <c r="G57" s="121">
        <f t="shared" si="21"/>
        <v>447</v>
      </c>
      <c r="H57" s="121">
        <f t="shared" si="22"/>
        <v>35087</v>
      </c>
      <c r="I57" s="121">
        <f t="shared" si="23"/>
        <v>35534</v>
      </c>
      <c r="J57" s="120" t="s">
        <v>355</v>
      </c>
      <c r="K57" s="155" t="s">
        <v>476</v>
      </c>
      <c r="L57" s="121">
        <v>6574</v>
      </c>
      <c r="M57" s="121">
        <v>70333</v>
      </c>
      <c r="N57" s="121">
        <f t="shared" si="24"/>
        <v>76907</v>
      </c>
      <c r="O57" s="121">
        <v>447</v>
      </c>
      <c r="P57" s="121">
        <v>35087</v>
      </c>
      <c r="Q57" s="121">
        <f t="shared" si="25"/>
        <v>35534</v>
      </c>
      <c r="R57" s="120"/>
      <c r="S57" s="119"/>
      <c r="T57" s="121"/>
      <c r="U57" s="121"/>
      <c r="V57" s="121" t="str">
        <f t="shared" si="26"/>
        <v/>
      </c>
      <c r="W57" s="121"/>
      <c r="X57" s="121"/>
      <c r="Y57" s="121" t="str">
        <f t="shared" si="27"/>
        <v/>
      </c>
      <c r="Z57" s="120"/>
      <c r="AA57" s="119"/>
      <c r="AB57" s="121"/>
      <c r="AC57" s="121"/>
      <c r="AD57" s="121" t="str">
        <f t="shared" si="28"/>
        <v/>
      </c>
      <c r="AE57" s="121"/>
      <c r="AF57" s="121"/>
      <c r="AG57" s="121" t="str">
        <f t="shared" si="29"/>
        <v/>
      </c>
      <c r="AH57" s="120"/>
      <c r="AI57" s="119"/>
      <c r="AJ57" s="121"/>
      <c r="AK57" s="121"/>
      <c r="AL57" s="121" t="str">
        <f t="shared" si="30"/>
        <v/>
      </c>
      <c r="AM57" s="121"/>
      <c r="AN57" s="121"/>
      <c r="AO57" s="121" t="str">
        <f t="shared" si="31"/>
        <v/>
      </c>
      <c r="AP57" s="120"/>
      <c r="AQ57" s="119"/>
      <c r="AR57" s="121"/>
      <c r="AS57" s="121"/>
      <c r="AT57" s="121" t="str">
        <f t="shared" si="32"/>
        <v/>
      </c>
      <c r="AU57" s="121"/>
      <c r="AV57" s="121"/>
      <c r="AW57" s="121" t="str">
        <f t="shared" si="33"/>
        <v/>
      </c>
      <c r="AX57" s="120"/>
      <c r="AY57" s="119"/>
      <c r="AZ57" s="121"/>
      <c r="BA57" s="121"/>
      <c r="BB57" s="121" t="str">
        <f t="shared" si="34"/>
        <v/>
      </c>
      <c r="BC57" s="121"/>
      <c r="BD57" s="121"/>
      <c r="BE57" s="121" t="str">
        <f t="shared" si="35"/>
        <v/>
      </c>
    </row>
    <row r="58" spans="1:57" s="136" customFormat="1" ht="13.5" customHeight="1" x14ac:dyDescent="0.15">
      <c r="A58" s="119" t="s">
        <v>45</v>
      </c>
      <c r="B58" s="120" t="s">
        <v>477</v>
      </c>
      <c r="C58" s="119" t="s">
        <v>478</v>
      </c>
      <c r="D58" s="121">
        <f t="shared" si="18"/>
        <v>0</v>
      </c>
      <c r="E58" s="121">
        <f t="shared" si="19"/>
        <v>83546</v>
      </c>
      <c r="F58" s="121">
        <f t="shared" si="20"/>
        <v>83546</v>
      </c>
      <c r="G58" s="121">
        <f t="shared" si="21"/>
        <v>0</v>
      </c>
      <c r="H58" s="121">
        <f t="shared" si="22"/>
        <v>62228</v>
      </c>
      <c r="I58" s="121">
        <f t="shared" si="23"/>
        <v>62228</v>
      </c>
      <c r="J58" s="120" t="s">
        <v>479</v>
      </c>
      <c r="K58" s="119" t="s">
        <v>480</v>
      </c>
      <c r="L58" s="121">
        <v>0</v>
      </c>
      <c r="M58" s="121">
        <v>79238</v>
      </c>
      <c r="N58" s="121">
        <f t="shared" si="24"/>
        <v>79238</v>
      </c>
      <c r="O58" s="121">
        <v>0</v>
      </c>
      <c r="P58" s="121">
        <v>62228</v>
      </c>
      <c r="Q58" s="121">
        <f t="shared" si="25"/>
        <v>62228</v>
      </c>
      <c r="R58" s="120" t="s">
        <v>355</v>
      </c>
      <c r="S58" s="119" t="s">
        <v>356</v>
      </c>
      <c r="T58" s="121">
        <v>0</v>
      </c>
      <c r="U58" s="121">
        <v>4308</v>
      </c>
      <c r="V58" s="121">
        <f t="shared" si="26"/>
        <v>4308</v>
      </c>
      <c r="W58" s="121">
        <v>0</v>
      </c>
      <c r="X58" s="121">
        <v>0</v>
      </c>
      <c r="Y58" s="121">
        <f t="shared" si="27"/>
        <v>0</v>
      </c>
      <c r="Z58" s="120"/>
      <c r="AA58" s="119"/>
      <c r="AB58" s="121"/>
      <c r="AC58" s="121"/>
      <c r="AD58" s="121" t="str">
        <f t="shared" si="28"/>
        <v/>
      </c>
      <c r="AE58" s="121"/>
      <c r="AF58" s="121"/>
      <c r="AG58" s="121" t="str">
        <f t="shared" si="29"/>
        <v/>
      </c>
      <c r="AH58" s="120"/>
      <c r="AI58" s="119"/>
      <c r="AJ58" s="121"/>
      <c r="AK58" s="121"/>
      <c r="AL58" s="121" t="str">
        <f t="shared" si="30"/>
        <v/>
      </c>
      <c r="AM58" s="121"/>
      <c r="AN58" s="121"/>
      <c r="AO58" s="121" t="str">
        <f t="shared" si="31"/>
        <v/>
      </c>
      <c r="AP58" s="120"/>
      <c r="AQ58" s="119"/>
      <c r="AR58" s="121"/>
      <c r="AS58" s="121"/>
      <c r="AT58" s="121" t="str">
        <f t="shared" si="32"/>
        <v/>
      </c>
      <c r="AU58" s="121"/>
      <c r="AV58" s="121"/>
      <c r="AW58" s="121" t="str">
        <f t="shared" si="33"/>
        <v/>
      </c>
      <c r="AX58" s="120"/>
      <c r="AY58" s="119"/>
      <c r="AZ58" s="121"/>
      <c r="BA58" s="121"/>
      <c r="BB58" s="121" t="str">
        <f t="shared" si="34"/>
        <v/>
      </c>
      <c r="BC58" s="121"/>
      <c r="BD58" s="121"/>
      <c r="BE58" s="121" t="str">
        <f t="shared" si="35"/>
        <v/>
      </c>
    </row>
    <row r="59" spans="1:57" s="136" customFormat="1" ht="13.5" customHeight="1" x14ac:dyDescent="0.15">
      <c r="A59" s="119" t="s">
        <v>45</v>
      </c>
      <c r="B59" s="120" t="s">
        <v>481</v>
      </c>
      <c r="C59" s="119" t="s">
        <v>482</v>
      </c>
      <c r="D59" s="121">
        <f t="shared" si="18"/>
        <v>6948</v>
      </c>
      <c r="E59" s="121">
        <f t="shared" si="19"/>
        <v>122770</v>
      </c>
      <c r="F59" s="121">
        <f t="shared" si="20"/>
        <v>129718</v>
      </c>
      <c r="G59" s="121">
        <f t="shared" si="21"/>
        <v>0</v>
      </c>
      <c r="H59" s="121">
        <f t="shared" si="22"/>
        <v>44883</v>
      </c>
      <c r="I59" s="121">
        <f t="shared" si="23"/>
        <v>44883</v>
      </c>
      <c r="J59" s="120" t="s">
        <v>353</v>
      </c>
      <c r="K59" s="119" t="s">
        <v>354</v>
      </c>
      <c r="L59" s="121">
        <v>0</v>
      </c>
      <c r="M59" s="121">
        <v>122770</v>
      </c>
      <c r="N59" s="121">
        <f t="shared" si="24"/>
        <v>122770</v>
      </c>
      <c r="O59" s="121">
        <v>0</v>
      </c>
      <c r="P59" s="121">
        <v>44883</v>
      </c>
      <c r="Q59" s="121">
        <f t="shared" si="25"/>
        <v>44883</v>
      </c>
      <c r="R59" s="120" t="s">
        <v>355</v>
      </c>
      <c r="S59" s="119" t="s">
        <v>356</v>
      </c>
      <c r="T59" s="121">
        <v>6948</v>
      </c>
      <c r="U59" s="121">
        <v>0</v>
      </c>
      <c r="V59" s="121">
        <f t="shared" si="26"/>
        <v>6948</v>
      </c>
      <c r="W59" s="121">
        <v>0</v>
      </c>
      <c r="X59" s="121">
        <v>0</v>
      </c>
      <c r="Y59" s="121">
        <f t="shared" si="27"/>
        <v>0</v>
      </c>
      <c r="Z59" s="120"/>
      <c r="AA59" s="119"/>
      <c r="AB59" s="121"/>
      <c r="AC59" s="121"/>
      <c r="AD59" s="121" t="str">
        <f t="shared" si="28"/>
        <v/>
      </c>
      <c r="AE59" s="121"/>
      <c r="AF59" s="121"/>
      <c r="AG59" s="121" t="str">
        <f t="shared" si="29"/>
        <v/>
      </c>
      <c r="AH59" s="120"/>
      <c r="AI59" s="119"/>
      <c r="AJ59" s="121"/>
      <c r="AK59" s="121"/>
      <c r="AL59" s="121" t="str">
        <f t="shared" si="30"/>
        <v/>
      </c>
      <c r="AM59" s="121"/>
      <c r="AN59" s="121"/>
      <c r="AO59" s="121" t="str">
        <f t="shared" si="31"/>
        <v/>
      </c>
      <c r="AP59" s="120"/>
      <c r="AQ59" s="119"/>
      <c r="AR59" s="121"/>
      <c r="AS59" s="121"/>
      <c r="AT59" s="121" t="str">
        <f t="shared" si="32"/>
        <v/>
      </c>
      <c r="AU59" s="121"/>
      <c r="AV59" s="121"/>
      <c r="AW59" s="121" t="str">
        <f t="shared" si="33"/>
        <v/>
      </c>
      <c r="AX59" s="120"/>
      <c r="AY59" s="119"/>
      <c r="AZ59" s="121"/>
      <c r="BA59" s="121"/>
      <c r="BB59" s="121" t="str">
        <f t="shared" si="34"/>
        <v/>
      </c>
      <c r="BC59" s="121"/>
      <c r="BD59" s="121"/>
      <c r="BE59" s="121" t="str">
        <f t="shared" si="35"/>
        <v/>
      </c>
    </row>
    <row r="60" spans="1:57" s="136" customFormat="1" ht="13.5" customHeight="1" x14ac:dyDescent="0.15">
      <c r="A60" s="119" t="s">
        <v>45</v>
      </c>
      <c r="B60" s="120" t="s">
        <v>483</v>
      </c>
      <c r="C60" s="119" t="s">
        <v>484</v>
      </c>
      <c r="D60" s="121">
        <f t="shared" si="18"/>
        <v>0</v>
      </c>
      <c r="E60" s="121">
        <f t="shared" si="19"/>
        <v>46954</v>
      </c>
      <c r="F60" s="121">
        <f t="shared" si="20"/>
        <v>46954</v>
      </c>
      <c r="G60" s="121">
        <f t="shared" si="21"/>
        <v>0</v>
      </c>
      <c r="H60" s="121">
        <f t="shared" si="22"/>
        <v>21601</v>
      </c>
      <c r="I60" s="121">
        <f t="shared" si="23"/>
        <v>21601</v>
      </c>
      <c r="J60" s="120" t="s">
        <v>355</v>
      </c>
      <c r="K60" s="119" t="s">
        <v>356</v>
      </c>
      <c r="L60" s="121">
        <v>0</v>
      </c>
      <c r="M60" s="121">
        <v>46954</v>
      </c>
      <c r="N60" s="121">
        <f t="shared" si="24"/>
        <v>46954</v>
      </c>
      <c r="O60" s="121">
        <v>0</v>
      </c>
      <c r="P60" s="121">
        <v>21601</v>
      </c>
      <c r="Q60" s="121">
        <f t="shared" si="25"/>
        <v>21601</v>
      </c>
      <c r="R60" s="120"/>
      <c r="S60" s="119"/>
      <c r="T60" s="121"/>
      <c r="U60" s="121"/>
      <c r="V60" s="121" t="str">
        <f t="shared" si="26"/>
        <v/>
      </c>
      <c r="W60" s="121"/>
      <c r="X60" s="121"/>
      <c r="Y60" s="121" t="str">
        <f t="shared" si="27"/>
        <v/>
      </c>
      <c r="Z60" s="120"/>
      <c r="AA60" s="119"/>
      <c r="AB60" s="121"/>
      <c r="AC60" s="121"/>
      <c r="AD60" s="121" t="str">
        <f t="shared" si="28"/>
        <v/>
      </c>
      <c r="AE60" s="121"/>
      <c r="AF60" s="121"/>
      <c r="AG60" s="121" t="str">
        <f t="shared" si="29"/>
        <v/>
      </c>
      <c r="AH60" s="120"/>
      <c r="AI60" s="119"/>
      <c r="AJ60" s="121"/>
      <c r="AK60" s="121"/>
      <c r="AL60" s="121" t="str">
        <f t="shared" si="30"/>
        <v/>
      </c>
      <c r="AM60" s="121"/>
      <c r="AN60" s="121"/>
      <c r="AO60" s="121" t="str">
        <f t="shared" si="31"/>
        <v/>
      </c>
      <c r="AP60" s="120"/>
      <c r="AQ60" s="119"/>
      <c r="AR60" s="121"/>
      <c r="AS60" s="121"/>
      <c r="AT60" s="121" t="str">
        <f t="shared" si="32"/>
        <v/>
      </c>
      <c r="AU60" s="121"/>
      <c r="AV60" s="121"/>
      <c r="AW60" s="121" t="str">
        <f t="shared" si="33"/>
        <v/>
      </c>
      <c r="AX60" s="120"/>
      <c r="AY60" s="119"/>
      <c r="AZ60" s="121"/>
      <c r="BA60" s="121"/>
      <c r="BB60" s="121" t="str">
        <f t="shared" si="34"/>
        <v/>
      </c>
      <c r="BC60" s="121"/>
      <c r="BD60" s="121"/>
      <c r="BE60" s="121" t="str">
        <f t="shared" si="35"/>
        <v/>
      </c>
    </row>
    <row r="61" spans="1:57" s="136" customFormat="1" ht="13.5" customHeight="1" x14ac:dyDescent="0.15">
      <c r="A61" s="119" t="s">
        <v>45</v>
      </c>
      <c r="B61" s="120" t="s">
        <v>485</v>
      </c>
      <c r="C61" s="119" t="s">
        <v>486</v>
      </c>
      <c r="D61" s="121">
        <f t="shared" si="18"/>
        <v>0</v>
      </c>
      <c r="E61" s="121">
        <f t="shared" si="19"/>
        <v>33227</v>
      </c>
      <c r="F61" s="121">
        <f t="shared" si="20"/>
        <v>33227</v>
      </c>
      <c r="G61" s="121">
        <f t="shared" si="21"/>
        <v>0</v>
      </c>
      <c r="H61" s="121">
        <f t="shared" si="22"/>
        <v>15209</v>
      </c>
      <c r="I61" s="121">
        <f t="shared" si="23"/>
        <v>15209</v>
      </c>
      <c r="J61" s="120" t="s">
        <v>355</v>
      </c>
      <c r="K61" s="119" t="s">
        <v>356</v>
      </c>
      <c r="L61" s="121">
        <v>0</v>
      </c>
      <c r="M61" s="121">
        <v>33227</v>
      </c>
      <c r="N61" s="121">
        <f t="shared" si="24"/>
        <v>33227</v>
      </c>
      <c r="O61" s="121">
        <v>0</v>
      </c>
      <c r="P61" s="121">
        <v>15209</v>
      </c>
      <c r="Q61" s="121">
        <f t="shared" si="25"/>
        <v>15209</v>
      </c>
      <c r="R61" s="120"/>
      <c r="S61" s="119"/>
      <c r="T61" s="121"/>
      <c r="U61" s="121"/>
      <c r="V61" s="121" t="str">
        <f t="shared" si="26"/>
        <v/>
      </c>
      <c r="W61" s="121"/>
      <c r="X61" s="121"/>
      <c r="Y61" s="121" t="str">
        <f t="shared" si="27"/>
        <v/>
      </c>
      <c r="Z61" s="120"/>
      <c r="AA61" s="119"/>
      <c r="AB61" s="121"/>
      <c r="AC61" s="121"/>
      <c r="AD61" s="121" t="str">
        <f t="shared" si="28"/>
        <v/>
      </c>
      <c r="AE61" s="121"/>
      <c r="AF61" s="121"/>
      <c r="AG61" s="121" t="str">
        <f t="shared" si="29"/>
        <v/>
      </c>
      <c r="AH61" s="120"/>
      <c r="AI61" s="119"/>
      <c r="AJ61" s="121"/>
      <c r="AK61" s="121"/>
      <c r="AL61" s="121" t="str">
        <f t="shared" si="30"/>
        <v/>
      </c>
      <c r="AM61" s="121"/>
      <c r="AN61" s="121"/>
      <c r="AO61" s="121" t="str">
        <f t="shared" si="31"/>
        <v/>
      </c>
      <c r="AP61" s="120"/>
      <c r="AQ61" s="119"/>
      <c r="AR61" s="121"/>
      <c r="AS61" s="121"/>
      <c r="AT61" s="121" t="str">
        <f t="shared" si="32"/>
        <v/>
      </c>
      <c r="AU61" s="121"/>
      <c r="AV61" s="121"/>
      <c r="AW61" s="121" t="str">
        <f t="shared" si="33"/>
        <v/>
      </c>
      <c r="AX61" s="120"/>
      <c r="AY61" s="119"/>
      <c r="AZ61" s="121"/>
      <c r="BA61" s="121"/>
      <c r="BB61" s="121" t="str">
        <f t="shared" si="34"/>
        <v/>
      </c>
      <c r="BC61" s="121"/>
      <c r="BD61" s="121"/>
      <c r="BE61" s="121" t="str">
        <f t="shared" si="35"/>
        <v/>
      </c>
    </row>
    <row r="62" spans="1:57" s="136" customFormat="1" ht="13.5" customHeight="1" x14ac:dyDescent="0.15">
      <c r="A62" s="119" t="s">
        <v>45</v>
      </c>
      <c r="B62" s="120" t="s">
        <v>487</v>
      </c>
      <c r="C62" s="119" t="s">
        <v>488</v>
      </c>
      <c r="D62" s="121">
        <f t="shared" si="18"/>
        <v>0</v>
      </c>
      <c r="E62" s="121">
        <f t="shared" si="19"/>
        <v>220848</v>
      </c>
      <c r="F62" s="121">
        <f t="shared" si="20"/>
        <v>220848</v>
      </c>
      <c r="G62" s="121">
        <f t="shared" si="21"/>
        <v>0</v>
      </c>
      <c r="H62" s="121">
        <f t="shared" si="22"/>
        <v>166328</v>
      </c>
      <c r="I62" s="121">
        <f t="shared" si="23"/>
        <v>166328</v>
      </c>
      <c r="J62" s="120" t="s">
        <v>479</v>
      </c>
      <c r="K62" s="119" t="s">
        <v>480</v>
      </c>
      <c r="L62" s="121">
        <v>0</v>
      </c>
      <c r="M62" s="121">
        <v>211792</v>
      </c>
      <c r="N62" s="121">
        <f t="shared" si="24"/>
        <v>211792</v>
      </c>
      <c r="O62" s="121">
        <v>0</v>
      </c>
      <c r="P62" s="121">
        <v>166328</v>
      </c>
      <c r="Q62" s="121">
        <f t="shared" si="25"/>
        <v>166328</v>
      </c>
      <c r="R62" s="120" t="s">
        <v>355</v>
      </c>
      <c r="S62" s="119" t="s">
        <v>356</v>
      </c>
      <c r="T62" s="121">
        <v>0</v>
      </c>
      <c r="U62" s="121">
        <v>9056</v>
      </c>
      <c r="V62" s="121">
        <f t="shared" si="26"/>
        <v>9056</v>
      </c>
      <c r="W62" s="121">
        <v>0</v>
      </c>
      <c r="X62" s="121">
        <v>0</v>
      </c>
      <c r="Y62" s="121">
        <f t="shared" si="27"/>
        <v>0</v>
      </c>
      <c r="Z62" s="120"/>
      <c r="AA62" s="119"/>
      <c r="AB62" s="121"/>
      <c r="AC62" s="121"/>
      <c r="AD62" s="121" t="str">
        <f t="shared" si="28"/>
        <v/>
      </c>
      <c r="AE62" s="121"/>
      <c r="AF62" s="121"/>
      <c r="AG62" s="121" t="str">
        <f t="shared" si="29"/>
        <v/>
      </c>
      <c r="AH62" s="120"/>
      <c r="AI62" s="119"/>
      <c r="AJ62" s="121"/>
      <c r="AK62" s="121"/>
      <c r="AL62" s="121" t="str">
        <f t="shared" si="30"/>
        <v/>
      </c>
      <c r="AM62" s="121"/>
      <c r="AN62" s="121"/>
      <c r="AO62" s="121" t="str">
        <f t="shared" si="31"/>
        <v/>
      </c>
      <c r="AP62" s="120"/>
      <c r="AQ62" s="119"/>
      <c r="AR62" s="121"/>
      <c r="AS62" s="121"/>
      <c r="AT62" s="121" t="str">
        <f t="shared" si="32"/>
        <v/>
      </c>
      <c r="AU62" s="121"/>
      <c r="AV62" s="121"/>
      <c r="AW62" s="121" t="str">
        <f t="shared" si="33"/>
        <v/>
      </c>
      <c r="AX62" s="120"/>
      <c r="AY62" s="119"/>
      <c r="AZ62" s="121"/>
      <c r="BA62" s="121"/>
      <c r="BB62" s="121" t="str">
        <f t="shared" si="34"/>
        <v/>
      </c>
      <c r="BC62" s="121"/>
      <c r="BD62" s="121"/>
      <c r="BE62" s="121" t="str">
        <f t="shared" si="35"/>
        <v/>
      </c>
    </row>
    <row r="63" spans="1:57" s="136" customFormat="1" ht="13.5" customHeight="1" x14ac:dyDescent="0.15">
      <c r="A63" s="119" t="s">
        <v>45</v>
      </c>
      <c r="B63" s="120" t="s">
        <v>489</v>
      </c>
      <c r="C63" s="119" t="s">
        <v>490</v>
      </c>
      <c r="D63" s="121">
        <f t="shared" si="18"/>
        <v>0</v>
      </c>
      <c r="E63" s="121">
        <f t="shared" si="19"/>
        <v>0</v>
      </c>
      <c r="F63" s="121">
        <f t="shared" si="20"/>
        <v>0</v>
      </c>
      <c r="G63" s="121">
        <f t="shared" si="21"/>
        <v>0</v>
      </c>
      <c r="H63" s="121">
        <f t="shared" si="22"/>
        <v>0</v>
      </c>
      <c r="I63" s="121">
        <f t="shared" si="23"/>
        <v>0</v>
      </c>
      <c r="J63" s="120"/>
      <c r="K63" s="119"/>
      <c r="L63" s="121"/>
      <c r="M63" s="121"/>
      <c r="N63" s="121" t="str">
        <f t="shared" si="24"/>
        <v/>
      </c>
      <c r="O63" s="121"/>
      <c r="P63" s="121"/>
      <c r="Q63" s="121" t="str">
        <f t="shared" si="25"/>
        <v/>
      </c>
      <c r="R63" s="120"/>
      <c r="S63" s="119"/>
      <c r="T63" s="121"/>
      <c r="U63" s="121"/>
      <c r="V63" s="121" t="str">
        <f t="shared" si="26"/>
        <v/>
      </c>
      <c r="W63" s="121"/>
      <c r="X63" s="121"/>
      <c r="Y63" s="121" t="str">
        <f t="shared" si="27"/>
        <v/>
      </c>
      <c r="Z63" s="120"/>
      <c r="AA63" s="119"/>
      <c r="AB63" s="121"/>
      <c r="AC63" s="121"/>
      <c r="AD63" s="121" t="str">
        <f t="shared" si="28"/>
        <v/>
      </c>
      <c r="AE63" s="121"/>
      <c r="AF63" s="121"/>
      <c r="AG63" s="121" t="str">
        <f t="shared" si="29"/>
        <v/>
      </c>
      <c r="AH63" s="120"/>
      <c r="AI63" s="119"/>
      <c r="AJ63" s="121"/>
      <c r="AK63" s="121"/>
      <c r="AL63" s="121" t="str">
        <f t="shared" si="30"/>
        <v/>
      </c>
      <c r="AM63" s="121"/>
      <c r="AN63" s="121"/>
      <c r="AO63" s="121" t="str">
        <f t="shared" si="31"/>
        <v/>
      </c>
      <c r="AP63" s="120"/>
      <c r="AQ63" s="119"/>
      <c r="AR63" s="121"/>
      <c r="AS63" s="121"/>
      <c r="AT63" s="121" t="str">
        <f t="shared" si="32"/>
        <v/>
      </c>
      <c r="AU63" s="121"/>
      <c r="AV63" s="121"/>
      <c r="AW63" s="121" t="str">
        <f t="shared" si="33"/>
        <v/>
      </c>
      <c r="AX63" s="120"/>
      <c r="AY63" s="119"/>
      <c r="AZ63" s="121"/>
      <c r="BA63" s="121"/>
      <c r="BB63" s="121" t="str">
        <f t="shared" si="34"/>
        <v/>
      </c>
      <c r="BC63" s="121"/>
      <c r="BD63" s="121"/>
      <c r="BE63" s="121" t="str">
        <f t="shared" si="35"/>
        <v/>
      </c>
    </row>
    <row r="64" spans="1:57" s="136" customFormat="1" ht="13.5" customHeight="1" x14ac:dyDescent="0.15">
      <c r="A64" s="119" t="s">
        <v>45</v>
      </c>
      <c r="B64" s="120" t="s">
        <v>491</v>
      </c>
      <c r="C64" s="119" t="s">
        <v>492</v>
      </c>
      <c r="D64" s="121">
        <f t="shared" si="18"/>
        <v>0</v>
      </c>
      <c r="E64" s="121">
        <f t="shared" si="19"/>
        <v>175176</v>
      </c>
      <c r="F64" s="121">
        <f t="shared" si="20"/>
        <v>175176</v>
      </c>
      <c r="G64" s="121">
        <f t="shared" si="21"/>
        <v>0</v>
      </c>
      <c r="H64" s="121">
        <f t="shared" si="22"/>
        <v>0</v>
      </c>
      <c r="I64" s="121">
        <f t="shared" si="23"/>
        <v>0</v>
      </c>
      <c r="J64" s="120" t="s">
        <v>371</v>
      </c>
      <c r="K64" s="119" t="s">
        <v>493</v>
      </c>
      <c r="L64" s="121">
        <v>0</v>
      </c>
      <c r="M64" s="121">
        <v>175176</v>
      </c>
      <c r="N64" s="121">
        <f t="shared" si="24"/>
        <v>175176</v>
      </c>
      <c r="O64" s="121">
        <v>0</v>
      </c>
      <c r="P64" s="121">
        <v>0</v>
      </c>
      <c r="Q64" s="121">
        <f t="shared" si="25"/>
        <v>0</v>
      </c>
      <c r="R64" s="120"/>
      <c r="S64" s="119"/>
      <c r="T64" s="121"/>
      <c r="U64" s="121"/>
      <c r="V64" s="121" t="str">
        <f t="shared" si="26"/>
        <v/>
      </c>
      <c r="W64" s="121"/>
      <c r="X64" s="121"/>
      <c r="Y64" s="121" t="str">
        <f t="shared" si="27"/>
        <v/>
      </c>
      <c r="Z64" s="120"/>
      <c r="AA64" s="119"/>
      <c r="AB64" s="121"/>
      <c r="AC64" s="121"/>
      <c r="AD64" s="121" t="str">
        <f t="shared" si="28"/>
        <v/>
      </c>
      <c r="AE64" s="121"/>
      <c r="AF64" s="121"/>
      <c r="AG64" s="121" t="str">
        <f t="shared" si="29"/>
        <v/>
      </c>
      <c r="AH64" s="120"/>
      <c r="AI64" s="119"/>
      <c r="AJ64" s="121"/>
      <c r="AK64" s="121"/>
      <c r="AL64" s="121" t="str">
        <f t="shared" si="30"/>
        <v/>
      </c>
      <c r="AM64" s="121"/>
      <c r="AN64" s="121"/>
      <c r="AO64" s="121" t="str">
        <f t="shared" si="31"/>
        <v/>
      </c>
      <c r="AP64" s="120"/>
      <c r="AQ64" s="119"/>
      <c r="AR64" s="121"/>
      <c r="AS64" s="121"/>
      <c r="AT64" s="121" t="str">
        <f t="shared" si="32"/>
        <v/>
      </c>
      <c r="AU64" s="121"/>
      <c r="AV64" s="121"/>
      <c r="AW64" s="121" t="str">
        <f t="shared" si="33"/>
        <v/>
      </c>
      <c r="AX64" s="120"/>
      <c r="AY64" s="119"/>
      <c r="AZ64" s="121"/>
      <c r="BA64" s="121"/>
      <c r="BB64" s="121" t="str">
        <f t="shared" si="34"/>
        <v/>
      </c>
      <c r="BC64" s="121"/>
      <c r="BD64" s="121"/>
      <c r="BE64" s="121" t="str">
        <f t="shared" si="35"/>
        <v/>
      </c>
    </row>
    <row r="65" spans="1:57" s="136" customFormat="1" ht="13.5" customHeight="1" x14ac:dyDescent="0.15">
      <c r="A65" s="119" t="s">
        <v>45</v>
      </c>
      <c r="B65" s="120" t="s">
        <v>494</v>
      </c>
      <c r="C65" s="119" t="s">
        <v>495</v>
      </c>
      <c r="D65" s="121">
        <f t="shared" si="18"/>
        <v>9777</v>
      </c>
      <c r="E65" s="121">
        <f t="shared" si="19"/>
        <v>33768</v>
      </c>
      <c r="F65" s="121">
        <f t="shared" si="20"/>
        <v>43545</v>
      </c>
      <c r="G65" s="121">
        <f t="shared" si="21"/>
        <v>0</v>
      </c>
      <c r="H65" s="121">
        <f t="shared" si="22"/>
        <v>18397</v>
      </c>
      <c r="I65" s="121">
        <f t="shared" si="23"/>
        <v>18397</v>
      </c>
      <c r="J65" s="120" t="s">
        <v>496</v>
      </c>
      <c r="K65" s="119" t="s">
        <v>497</v>
      </c>
      <c r="L65" s="121">
        <v>0</v>
      </c>
      <c r="M65" s="121">
        <v>0</v>
      </c>
      <c r="N65" s="121">
        <f t="shared" si="24"/>
        <v>0</v>
      </c>
      <c r="O65" s="121">
        <v>0</v>
      </c>
      <c r="P65" s="121">
        <v>18397</v>
      </c>
      <c r="Q65" s="121">
        <f t="shared" si="25"/>
        <v>18397</v>
      </c>
      <c r="R65" s="120" t="s">
        <v>375</v>
      </c>
      <c r="S65" s="119" t="s">
        <v>376</v>
      </c>
      <c r="T65" s="121">
        <v>9777</v>
      </c>
      <c r="U65" s="121">
        <v>33768</v>
      </c>
      <c r="V65" s="121">
        <f t="shared" si="26"/>
        <v>43545</v>
      </c>
      <c r="W65" s="121">
        <v>0</v>
      </c>
      <c r="X65" s="121">
        <v>0</v>
      </c>
      <c r="Y65" s="121">
        <f t="shared" si="27"/>
        <v>0</v>
      </c>
      <c r="Z65" s="120"/>
      <c r="AA65" s="119"/>
      <c r="AB65" s="121"/>
      <c r="AC65" s="121"/>
      <c r="AD65" s="121" t="str">
        <f t="shared" si="28"/>
        <v/>
      </c>
      <c r="AE65" s="121"/>
      <c r="AF65" s="121"/>
      <c r="AG65" s="121" t="str">
        <f t="shared" si="29"/>
        <v/>
      </c>
      <c r="AH65" s="120"/>
      <c r="AI65" s="119"/>
      <c r="AJ65" s="121"/>
      <c r="AK65" s="121"/>
      <c r="AL65" s="121" t="str">
        <f t="shared" si="30"/>
        <v/>
      </c>
      <c r="AM65" s="121"/>
      <c r="AN65" s="121"/>
      <c r="AO65" s="121" t="str">
        <f t="shared" si="31"/>
        <v/>
      </c>
      <c r="AP65" s="120"/>
      <c r="AQ65" s="119"/>
      <c r="AR65" s="121"/>
      <c r="AS65" s="121"/>
      <c r="AT65" s="121" t="str">
        <f t="shared" si="32"/>
        <v/>
      </c>
      <c r="AU65" s="121"/>
      <c r="AV65" s="121"/>
      <c r="AW65" s="121" t="str">
        <f t="shared" si="33"/>
        <v/>
      </c>
      <c r="AX65" s="120"/>
      <c r="AY65" s="119"/>
      <c r="AZ65" s="121"/>
      <c r="BA65" s="121"/>
      <c r="BB65" s="121" t="str">
        <f t="shared" si="34"/>
        <v/>
      </c>
      <c r="BC65" s="121"/>
      <c r="BD65" s="121"/>
      <c r="BE65" s="121" t="str">
        <f t="shared" si="35"/>
        <v/>
      </c>
    </row>
    <row r="66" spans="1:57" s="136" customFormat="1" ht="13.5" customHeight="1" x14ac:dyDescent="0.15">
      <c r="A66" s="119" t="s">
        <v>45</v>
      </c>
      <c r="B66" s="120" t="s">
        <v>498</v>
      </c>
      <c r="C66" s="119" t="s">
        <v>499</v>
      </c>
      <c r="D66" s="121">
        <f t="shared" si="18"/>
        <v>10592</v>
      </c>
      <c r="E66" s="121">
        <f t="shared" si="19"/>
        <v>36582</v>
      </c>
      <c r="F66" s="121">
        <f t="shared" si="20"/>
        <v>47174</v>
      </c>
      <c r="G66" s="121">
        <f t="shared" si="21"/>
        <v>0</v>
      </c>
      <c r="H66" s="121">
        <f t="shared" si="22"/>
        <v>20146</v>
      </c>
      <c r="I66" s="121">
        <f t="shared" si="23"/>
        <v>20146</v>
      </c>
      <c r="J66" s="120" t="s">
        <v>375</v>
      </c>
      <c r="K66" s="119" t="s">
        <v>376</v>
      </c>
      <c r="L66" s="121">
        <v>10592</v>
      </c>
      <c r="M66" s="121">
        <v>36582</v>
      </c>
      <c r="N66" s="121">
        <f t="shared" si="24"/>
        <v>47174</v>
      </c>
      <c r="O66" s="121">
        <v>0</v>
      </c>
      <c r="P66" s="121">
        <v>0</v>
      </c>
      <c r="Q66" s="121">
        <f t="shared" si="25"/>
        <v>0</v>
      </c>
      <c r="R66" s="120" t="s">
        <v>496</v>
      </c>
      <c r="S66" s="119" t="s">
        <v>497</v>
      </c>
      <c r="T66" s="121">
        <v>0</v>
      </c>
      <c r="U66" s="121">
        <v>0</v>
      </c>
      <c r="V66" s="121">
        <f t="shared" si="26"/>
        <v>0</v>
      </c>
      <c r="W66" s="121">
        <v>0</v>
      </c>
      <c r="X66" s="121">
        <v>20146</v>
      </c>
      <c r="Y66" s="121">
        <f t="shared" si="27"/>
        <v>20146</v>
      </c>
      <c r="Z66" s="120"/>
      <c r="AA66" s="119"/>
      <c r="AB66" s="121"/>
      <c r="AC66" s="121"/>
      <c r="AD66" s="121" t="str">
        <f t="shared" si="28"/>
        <v/>
      </c>
      <c r="AE66" s="121"/>
      <c r="AF66" s="121"/>
      <c r="AG66" s="121" t="str">
        <f t="shared" si="29"/>
        <v/>
      </c>
      <c r="AH66" s="120"/>
      <c r="AI66" s="119"/>
      <c r="AJ66" s="121"/>
      <c r="AK66" s="121"/>
      <c r="AL66" s="121" t="str">
        <f t="shared" si="30"/>
        <v/>
      </c>
      <c r="AM66" s="121"/>
      <c r="AN66" s="121"/>
      <c r="AO66" s="121" t="str">
        <f t="shared" si="31"/>
        <v/>
      </c>
      <c r="AP66" s="120"/>
      <c r="AQ66" s="119"/>
      <c r="AR66" s="121"/>
      <c r="AS66" s="121"/>
      <c r="AT66" s="121" t="str">
        <f t="shared" si="32"/>
        <v/>
      </c>
      <c r="AU66" s="121"/>
      <c r="AV66" s="121"/>
      <c r="AW66" s="121" t="str">
        <f t="shared" si="33"/>
        <v/>
      </c>
      <c r="AX66" s="120"/>
      <c r="AY66" s="119"/>
      <c r="AZ66" s="121"/>
      <c r="BA66" s="121"/>
      <c r="BB66" s="121" t="str">
        <f t="shared" si="34"/>
        <v/>
      </c>
      <c r="BC66" s="121"/>
      <c r="BD66" s="121"/>
      <c r="BE66" s="121" t="str">
        <f t="shared" si="35"/>
        <v/>
      </c>
    </row>
    <row r="67" spans="1:57" s="136" customFormat="1" ht="13.5" customHeight="1" x14ac:dyDescent="0.15">
      <c r="A67" s="119" t="s">
        <v>45</v>
      </c>
      <c r="B67" s="120" t="s">
        <v>500</v>
      </c>
      <c r="C67" s="119" t="s">
        <v>501</v>
      </c>
      <c r="D67" s="121">
        <f t="shared" si="18"/>
        <v>0</v>
      </c>
      <c r="E67" s="121">
        <f t="shared" si="19"/>
        <v>0</v>
      </c>
      <c r="F67" s="121">
        <f t="shared" si="20"/>
        <v>0</v>
      </c>
      <c r="G67" s="121">
        <f t="shared" si="21"/>
        <v>0</v>
      </c>
      <c r="H67" s="121">
        <f t="shared" si="22"/>
        <v>0</v>
      </c>
      <c r="I67" s="121">
        <f t="shared" si="23"/>
        <v>0</v>
      </c>
      <c r="J67" s="120"/>
      <c r="K67" s="119"/>
      <c r="L67" s="121"/>
      <c r="M67" s="121"/>
      <c r="N67" s="121" t="str">
        <f t="shared" si="24"/>
        <v/>
      </c>
      <c r="O67" s="121"/>
      <c r="P67" s="121"/>
      <c r="Q67" s="121" t="str">
        <f t="shared" si="25"/>
        <v/>
      </c>
      <c r="R67" s="120"/>
      <c r="S67" s="119"/>
      <c r="T67" s="121"/>
      <c r="U67" s="121"/>
      <c r="V67" s="121" t="str">
        <f t="shared" si="26"/>
        <v/>
      </c>
      <c r="W67" s="121"/>
      <c r="X67" s="121"/>
      <c r="Y67" s="121" t="str">
        <f t="shared" si="27"/>
        <v/>
      </c>
      <c r="Z67" s="120"/>
      <c r="AA67" s="119"/>
      <c r="AB67" s="121"/>
      <c r="AC67" s="121"/>
      <c r="AD67" s="121" t="str">
        <f t="shared" si="28"/>
        <v/>
      </c>
      <c r="AE67" s="121"/>
      <c r="AF67" s="121"/>
      <c r="AG67" s="121" t="str">
        <f t="shared" si="29"/>
        <v/>
      </c>
      <c r="AH67" s="120"/>
      <c r="AI67" s="119"/>
      <c r="AJ67" s="121"/>
      <c r="AK67" s="121"/>
      <c r="AL67" s="121" t="str">
        <f t="shared" si="30"/>
        <v/>
      </c>
      <c r="AM67" s="121"/>
      <c r="AN67" s="121"/>
      <c r="AO67" s="121" t="str">
        <f t="shared" si="31"/>
        <v/>
      </c>
      <c r="AP67" s="120"/>
      <c r="AQ67" s="119"/>
      <c r="AR67" s="121"/>
      <c r="AS67" s="121"/>
      <c r="AT67" s="121" t="str">
        <f t="shared" si="32"/>
        <v/>
      </c>
      <c r="AU67" s="121"/>
      <c r="AV67" s="121"/>
      <c r="AW67" s="121" t="str">
        <f t="shared" si="33"/>
        <v/>
      </c>
      <c r="AX67" s="120"/>
      <c r="AY67" s="119"/>
      <c r="AZ67" s="121"/>
      <c r="BA67" s="121"/>
      <c r="BB67" s="121" t="str">
        <f t="shared" si="34"/>
        <v/>
      </c>
      <c r="BC67" s="121"/>
      <c r="BD67" s="121"/>
      <c r="BE67" s="121" t="str">
        <f t="shared" si="35"/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xmlns:xlrd2="http://schemas.microsoft.com/office/spreadsheetml/2017/richdata2" ref="A8:BE67">
    <sortCondition ref="A8:A67"/>
    <sortCondition ref="B8:B67"/>
    <sortCondition ref="C8:C6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2" t="s">
        <v>53</v>
      </c>
      <c r="B2" s="162" t="s">
        <v>54</v>
      </c>
      <c r="C2" s="174" t="s">
        <v>108</v>
      </c>
      <c r="D2" s="178" t="s">
        <v>112</v>
      </c>
      <c r="E2" s="179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3"/>
      <c r="B3" s="163"/>
      <c r="C3" s="175"/>
      <c r="D3" s="180"/>
      <c r="E3" s="181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3"/>
      <c r="B4" s="163"/>
      <c r="C4" s="171"/>
      <c r="D4" s="172" t="s">
        <v>32</v>
      </c>
      <c r="E4" s="172" t="s">
        <v>58</v>
      </c>
      <c r="F4" s="176" t="s">
        <v>143</v>
      </c>
      <c r="G4" s="172" t="s">
        <v>55</v>
      </c>
      <c r="H4" s="172" t="s">
        <v>32</v>
      </c>
      <c r="I4" s="172" t="s">
        <v>58</v>
      </c>
      <c r="J4" s="176" t="s">
        <v>143</v>
      </c>
      <c r="K4" s="172" t="s">
        <v>55</v>
      </c>
      <c r="L4" s="172" t="s">
        <v>32</v>
      </c>
      <c r="M4" s="172" t="s">
        <v>58</v>
      </c>
      <c r="N4" s="176" t="s">
        <v>143</v>
      </c>
      <c r="O4" s="172" t="s">
        <v>55</v>
      </c>
      <c r="P4" s="172" t="s">
        <v>32</v>
      </c>
      <c r="Q4" s="172" t="s">
        <v>58</v>
      </c>
      <c r="R4" s="176" t="s">
        <v>143</v>
      </c>
      <c r="S4" s="172" t="s">
        <v>55</v>
      </c>
      <c r="T4" s="172" t="s">
        <v>32</v>
      </c>
      <c r="U4" s="172" t="s">
        <v>58</v>
      </c>
      <c r="V4" s="176" t="s">
        <v>143</v>
      </c>
      <c r="W4" s="172" t="s">
        <v>55</v>
      </c>
      <c r="X4" s="172" t="s">
        <v>32</v>
      </c>
      <c r="Y4" s="172" t="s">
        <v>58</v>
      </c>
      <c r="Z4" s="176" t="s">
        <v>143</v>
      </c>
      <c r="AA4" s="172" t="s">
        <v>55</v>
      </c>
      <c r="AB4" s="172" t="s">
        <v>32</v>
      </c>
      <c r="AC4" s="172" t="s">
        <v>58</v>
      </c>
      <c r="AD4" s="176" t="s">
        <v>143</v>
      </c>
      <c r="AE4" s="172" t="s">
        <v>55</v>
      </c>
      <c r="AF4" s="172" t="s">
        <v>32</v>
      </c>
      <c r="AG4" s="172" t="s">
        <v>58</v>
      </c>
      <c r="AH4" s="176" t="s">
        <v>143</v>
      </c>
      <c r="AI4" s="172" t="s">
        <v>55</v>
      </c>
      <c r="AJ4" s="172" t="s">
        <v>32</v>
      </c>
      <c r="AK4" s="172" t="s">
        <v>58</v>
      </c>
      <c r="AL4" s="176" t="s">
        <v>143</v>
      </c>
      <c r="AM4" s="172" t="s">
        <v>55</v>
      </c>
      <c r="AN4" s="172" t="s">
        <v>32</v>
      </c>
      <c r="AO4" s="172" t="s">
        <v>58</v>
      </c>
      <c r="AP4" s="176" t="s">
        <v>143</v>
      </c>
      <c r="AQ4" s="172" t="s">
        <v>55</v>
      </c>
      <c r="AR4" s="172" t="s">
        <v>32</v>
      </c>
      <c r="AS4" s="172" t="s">
        <v>58</v>
      </c>
      <c r="AT4" s="176" t="s">
        <v>143</v>
      </c>
      <c r="AU4" s="172" t="s">
        <v>55</v>
      </c>
      <c r="AV4" s="172" t="s">
        <v>32</v>
      </c>
      <c r="AW4" s="172" t="s">
        <v>58</v>
      </c>
      <c r="AX4" s="176" t="s">
        <v>143</v>
      </c>
      <c r="AY4" s="172" t="s">
        <v>55</v>
      </c>
      <c r="AZ4" s="172" t="s">
        <v>32</v>
      </c>
      <c r="BA4" s="172" t="s">
        <v>58</v>
      </c>
      <c r="BB4" s="176" t="s">
        <v>143</v>
      </c>
      <c r="BC4" s="172" t="s">
        <v>55</v>
      </c>
      <c r="BD4" s="172" t="s">
        <v>32</v>
      </c>
      <c r="BE4" s="172" t="s">
        <v>58</v>
      </c>
      <c r="BF4" s="176" t="s">
        <v>143</v>
      </c>
      <c r="BG4" s="172" t="s">
        <v>55</v>
      </c>
      <c r="BH4" s="172" t="s">
        <v>32</v>
      </c>
      <c r="BI4" s="172" t="s">
        <v>58</v>
      </c>
      <c r="BJ4" s="176" t="s">
        <v>143</v>
      </c>
      <c r="BK4" s="172" t="s">
        <v>55</v>
      </c>
      <c r="BL4" s="172" t="s">
        <v>32</v>
      </c>
      <c r="BM4" s="172" t="s">
        <v>58</v>
      </c>
      <c r="BN4" s="176" t="s">
        <v>143</v>
      </c>
      <c r="BO4" s="172" t="s">
        <v>55</v>
      </c>
      <c r="BP4" s="172" t="s">
        <v>32</v>
      </c>
      <c r="BQ4" s="172" t="s">
        <v>58</v>
      </c>
      <c r="BR4" s="176" t="s">
        <v>143</v>
      </c>
      <c r="BS4" s="172" t="s">
        <v>55</v>
      </c>
      <c r="BT4" s="172" t="s">
        <v>32</v>
      </c>
      <c r="BU4" s="172" t="s">
        <v>58</v>
      </c>
      <c r="BV4" s="176" t="s">
        <v>143</v>
      </c>
      <c r="BW4" s="172" t="s">
        <v>55</v>
      </c>
      <c r="BX4" s="172" t="s">
        <v>32</v>
      </c>
      <c r="BY4" s="172" t="s">
        <v>58</v>
      </c>
      <c r="BZ4" s="176" t="s">
        <v>143</v>
      </c>
      <c r="CA4" s="172" t="s">
        <v>55</v>
      </c>
      <c r="CB4" s="172" t="s">
        <v>32</v>
      </c>
      <c r="CC4" s="172" t="s">
        <v>58</v>
      </c>
      <c r="CD4" s="176" t="s">
        <v>143</v>
      </c>
      <c r="CE4" s="172" t="s">
        <v>55</v>
      </c>
      <c r="CF4" s="172" t="s">
        <v>32</v>
      </c>
      <c r="CG4" s="172" t="s">
        <v>58</v>
      </c>
      <c r="CH4" s="176" t="s">
        <v>143</v>
      </c>
      <c r="CI4" s="172" t="s">
        <v>55</v>
      </c>
      <c r="CJ4" s="172" t="s">
        <v>32</v>
      </c>
      <c r="CK4" s="172" t="s">
        <v>58</v>
      </c>
      <c r="CL4" s="176" t="s">
        <v>143</v>
      </c>
      <c r="CM4" s="172" t="s">
        <v>55</v>
      </c>
      <c r="CN4" s="172" t="s">
        <v>32</v>
      </c>
      <c r="CO4" s="172" t="s">
        <v>58</v>
      </c>
      <c r="CP4" s="176" t="s">
        <v>143</v>
      </c>
      <c r="CQ4" s="172" t="s">
        <v>55</v>
      </c>
      <c r="CR4" s="172" t="s">
        <v>32</v>
      </c>
      <c r="CS4" s="172" t="s">
        <v>58</v>
      </c>
      <c r="CT4" s="176" t="s">
        <v>143</v>
      </c>
      <c r="CU4" s="172" t="s">
        <v>55</v>
      </c>
      <c r="CV4" s="172" t="s">
        <v>32</v>
      </c>
      <c r="CW4" s="172" t="s">
        <v>58</v>
      </c>
      <c r="CX4" s="176" t="s">
        <v>143</v>
      </c>
      <c r="CY4" s="172" t="s">
        <v>55</v>
      </c>
      <c r="CZ4" s="172" t="s">
        <v>32</v>
      </c>
      <c r="DA4" s="172" t="s">
        <v>58</v>
      </c>
      <c r="DB4" s="176" t="s">
        <v>143</v>
      </c>
      <c r="DC4" s="172" t="s">
        <v>55</v>
      </c>
      <c r="DD4" s="172" t="s">
        <v>32</v>
      </c>
      <c r="DE4" s="172" t="s">
        <v>58</v>
      </c>
      <c r="DF4" s="176" t="s">
        <v>143</v>
      </c>
      <c r="DG4" s="172" t="s">
        <v>55</v>
      </c>
      <c r="DH4" s="172" t="s">
        <v>32</v>
      </c>
      <c r="DI4" s="172" t="s">
        <v>58</v>
      </c>
      <c r="DJ4" s="176" t="s">
        <v>143</v>
      </c>
      <c r="DK4" s="172" t="s">
        <v>55</v>
      </c>
      <c r="DL4" s="172" t="s">
        <v>32</v>
      </c>
      <c r="DM4" s="172" t="s">
        <v>58</v>
      </c>
      <c r="DN4" s="176" t="s">
        <v>143</v>
      </c>
      <c r="DO4" s="172" t="s">
        <v>55</v>
      </c>
      <c r="DP4" s="172" t="s">
        <v>32</v>
      </c>
      <c r="DQ4" s="172" t="s">
        <v>58</v>
      </c>
      <c r="DR4" s="176" t="s">
        <v>143</v>
      </c>
      <c r="DS4" s="172" t="s">
        <v>55</v>
      </c>
      <c r="DT4" s="172" t="s">
        <v>32</v>
      </c>
      <c r="DU4" s="172" t="s">
        <v>58</v>
      </c>
    </row>
    <row r="5" spans="1:125" s="62" customFormat="1" ht="22.5" customHeight="1" x14ac:dyDescent="0.15">
      <c r="A5" s="173"/>
      <c r="B5" s="163"/>
      <c r="C5" s="171"/>
      <c r="D5" s="173"/>
      <c r="E5" s="173"/>
      <c r="F5" s="177"/>
      <c r="G5" s="173"/>
      <c r="H5" s="173"/>
      <c r="I5" s="173"/>
      <c r="J5" s="177"/>
      <c r="K5" s="173"/>
      <c r="L5" s="173"/>
      <c r="M5" s="173"/>
      <c r="N5" s="177"/>
      <c r="O5" s="173"/>
      <c r="P5" s="173"/>
      <c r="Q5" s="173"/>
      <c r="R5" s="177"/>
      <c r="S5" s="173"/>
      <c r="T5" s="173"/>
      <c r="U5" s="173"/>
      <c r="V5" s="177"/>
      <c r="W5" s="173"/>
      <c r="X5" s="173"/>
      <c r="Y5" s="173"/>
      <c r="Z5" s="177"/>
      <c r="AA5" s="173"/>
      <c r="AB5" s="173"/>
      <c r="AC5" s="173"/>
      <c r="AD5" s="177"/>
      <c r="AE5" s="173"/>
      <c r="AF5" s="173"/>
      <c r="AG5" s="173"/>
      <c r="AH5" s="177"/>
      <c r="AI5" s="173"/>
      <c r="AJ5" s="173"/>
      <c r="AK5" s="173"/>
      <c r="AL5" s="177"/>
      <c r="AM5" s="173"/>
      <c r="AN5" s="173"/>
      <c r="AO5" s="173"/>
      <c r="AP5" s="177"/>
      <c r="AQ5" s="173"/>
      <c r="AR5" s="173"/>
      <c r="AS5" s="173"/>
      <c r="AT5" s="177"/>
      <c r="AU5" s="173"/>
      <c r="AV5" s="173"/>
      <c r="AW5" s="173"/>
      <c r="AX5" s="177"/>
      <c r="AY5" s="173"/>
      <c r="AZ5" s="173"/>
      <c r="BA5" s="173"/>
      <c r="BB5" s="177"/>
      <c r="BC5" s="173"/>
      <c r="BD5" s="173"/>
      <c r="BE5" s="173"/>
      <c r="BF5" s="177"/>
      <c r="BG5" s="173"/>
      <c r="BH5" s="173"/>
      <c r="BI5" s="173"/>
      <c r="BJ5" s="177"/>
      <c r="BK5" s="173"/>
      <c r="BL5" s="173"/>
      <c r="BM5" s="173"/>
      <c r="BN5" s="177"/>
      <c r="BO5" s="173"/>
      <c r="BP5" s="173"/>
      <c r="BQ5" s="173"/>
      <c r="BR5" s="177"/>
      <c r="BS5" s="173"/>
      <c r="BT5" s="173"/>
      <c r="BU5" s="173"/>
      <c r="BV5" s="177"/>
      <c r="BW5" s="173"/>
      <c r="BX5" s="173"/>
      <c r="BY5" s="173"/>
      <c r="BZ5" s="177"/>
      <c r="CA5" s="173"/>
      <c r="CB5" s="173"/>
      <c r="CC5" s="173"/>
      <c r="CD5" s="177"/>
      <c r="CE5" s="173"/>
      <c r="CF5" s="173"/>
      <c r="CG5" s="173"/>
      <c r="CH5" s="177"/>
      <c r="CI5" s="173"/>
      <c r="CJ5" s="173"/>
      <c r="CK5" s="173"/>
      <c r="CL5" s="177"/>
      <c r="CM5" s="173"/>
      <c r="CN5" s="173"/>
      <c r="CO5" s="173"/>
      <c r="CP5" s="177"/>
      <c r="CQ5" s="173"/>
      <c r="CR5" s="173"/>
      <c r="CS5" s="173"/>
      <c r="CT5" s="177"/>
      <c r="CU5" s="173"/>
      <c r="CV5" s="173"/>
      <c r="CW5" s="173"/>
      <c r="CX5" s="177"/>
      <c r="CY5" s="173"/>
      <c r="CZ5" s="173"/>
      <c r="DA5" s="173"/>
      <c r="DB5" s="177"/>
      <c r="DC5" s="173"/>
      <c r="DD5" s="173"/>
      <c r="DE5" s="173"/>
      <c r="DF5" s="177"/>
      <c r="DG5" s="173"/>
      <c r="DH5" s="173"/>
      <c r="DI5" s="173"/>
      <c r="DJ5" s="177"/>
      <c r="DK5" s="173"/>
      <c r="DL5" s="173"/>
      <c r="DM5" s="173"/>
      <c r="DN5" s="177"/>
      <c r="DO5" s="173"/>
      <c r="DP5" s="173"/>
      <c r="DQ5" s="173"/>
      <c r="DR5" s="177"/>
      <c r="DS5" s="173"/>
      <c r="DT5" s="173"/>
      <c r="DU5" s="173"/>
    </row>
    <row r="6" spans="1:125" s="86" customFormat="1" ht="13.5" customHeight="1" x14ac:dyDescent="0.15">
      <c r="A6" s="173"/>
      <c r="B6" s="163"/>
      <c r="C6" s="171"/>
      <c r="D6" s="131" t="s">
        <v>107</v>
      </c>
      <c r="E6" s="131" t="s">
        <v>107</v>
      </c>
      <c r="F6" s="177"/>
      <c r="G6" s="173"/>
      <c r="H6" s="131" t="s">
        <v>107</v>
      </c>
      <c r="I6" s="131" t="s">
        <v>107</v>
      </c>
      <c r="J6" s="177"/>
      <c r="K6" s="173"/>
      <c r="L6" s="131" t="s">
        <v>107</v>
      </c>
      <c r="M6" s="131" t="s">
        <v>107</v>
      </c>
      <c r="N6" s="177"/>
      <c r="O6" s="173"/>
      <c r="P6" s="131" t="s">
        <v>107</v>
      </c>
      <c r="Q6" s="131" t="s">
        <v>107</v>
      </c>
      <c r="R6" s="177"/>
      <c r="S6" s="173"/>
      <c r="T6" s="131" t="s">
        <v>107</v>
      </c>
      <c r="U6" s="131" t="s">
        <v>107</v>
      </c>
      <c r="V6" s="177"/>
      <c r="W6" s="173"/>
      <c r="X6" s="131" t="s">
        <v>107</v>
      </c>
      <c r="Y6" s="131" t="s">
        <v>107</v>
      </c>
      <c r="Z6" s="177"/>
      <c r="AA6" s="173"/>
      <c r="AB6" s="131" t="s">
        <v>107</v>
      </c>
      <c r="AC6" s="131" t="s">
        <v>107</v>
      </c>
      <c r="AD6" s="177"/>
      <c r="AE6" s="173"/>
      <c r="AF6" s="131" t="s">
        <v>107</v>
      </c>
      <c r="AG6" s="131" t="s">
        <v>107</v>
      </c>
      <c r="AH6" s="177"/>
      <c r="AI6" s="173"/>
      <c r="AJ6" s="131" t="s">
        <v>107</v>
      </c>
      <c r="AK6" s="131" t="s">
        <v>107</v>
      </c>
      <c r="AL6" s="177"/>
      <c r="AM6" s="173"/>
      <c r="AN6" s="131" t="s">
        <v>107</v>
      </c>
      <c r="AO6" s="131" t="s">
        <v>107</v>
      </c>
      <c r="AP6" s="177"/>
      <c r="AQ6" s="173"/>
      <c r="AR6" s="131" t="s">
        <v>107</v>
      </c>
      <c r="AS6" s="131" t="s">
        <v>107</v>
      </c>
      <c r="AT6" s="177"/>
      <c r="AU6" s="173"/>
      <c r="AV6" s="131" t="s">
        <v>107</v>
      </c>
      <c r="AW6" s="131" t="s">
        <v>107</v>
      </c>
      <c r="AX6" s="177"/>
      <c r="AY6" s="173"/>
      <c r="AZ6" s="131" t="s">
        <v>107</v>
      </c>
      <c r="BA6" s="131" t="s">
        <v>107</v>
      </c>
      <c r="BB6" s="177"/>
      <c r="BC6" s="173"/>
      <c r="BD6" s="131" t="s">
        <v>107</v>
      </c>
      <c r="BE6" s="131" t="s">
        <v>107</v>
      </c>
      <c r="BF6" s="177"/>
      <c r="BG6" s="173"/>
      <c r="BH6" s="131" t="s">
        <v>107</v>
      </c>
      <c r="BI6" s="131" t="s">
        <v>107</v>
      </c>
      <c r="BJ6" s="177"/>
      <c r="BK6" s="173"/>
      <c r="BL6" s="131" t="s">
        <v>107</v>
      </c>
      <c r="BM6" s="131" t="s">
        <v>107</v>
      </c>
      <c r="BN6" s="177"/>
      <c r="BO6" s="173"/>
      <c r="BP6" s="131" t="s">
        <v>107</v>
      </c>
      <c r="BQ6" s="131" t="s">
        <v>107</v>
      </c>
      <c r="BR6" s="177"/>
      <c r="BS6" s="173"/>
      <c r="BT6" s="131" t="s">
        <v>107</v>
      </c>
      <c r="BU6" s="131" t="s">
        <v>107</v>
      </c>
      <c r="BV6" s="177"/>
      <c r="BW6" s="173"/>
      <c r="BX6" s="131" t="s">
        <v>107</v>
      </c>
      <c r="BY6" s="131" t="s">
        <v>107</v>
      </c>
      <c r="BZ6" s="177"/>
      <c r="CA6" s="173"/>
      <c r="CB6" s="131" t="s">
        <v>107</v>
      </c>
      <c r="CC6" s="131" t="s">
        <v>107</v>
      </c>
      <c r="CD6" s="177"/>
      <c r="CE6" s="173"/>
      <c r="CF6" s="131" t="s">
        <v>107</v>
      </c>
      <c r="CG6" s="131" t="s">
        <v>107</v>
      </c>
      <c r="CH6" s="177"/>
      <c r="CI6" s="173"/>
      <c r="CJ6" s="131" t="s">
        <v>107</v>
      </c>
      <c r="CK6" s="131" t="s">
        <v>107</v>
      </c>
      <c r="CL6" s="177"/>
      <c r="CM6" s="173"/>
      <c r="CN6" s="131" t="s">
        <v>107</v>
      </c>
      <c r="CO6" s="131" t="s">
        <v>107</v>
      </c>
      <c r="CP6" s="177"/>
      <c r="CQ6" s="173"/>
      <c r="CR6" s="131" t="s">
        <v>107</v>
      </c>
      <c r="CS6" s="131" t="s">
        <v>107</v>
      </c>
      <c r="CT6" s="177"/>
      <c r="CU6" s="173"/>
      <c r="CV6" s="131" t="s">
        <v>107</v>
      </c>
      <c r="CW6" s="131" t="s">
        <v>107</v>
      </c>
      <c r="CX6" s="177"/>
      <c r="CY6" s="173"/>
      <c r="CZ6" s="131" t="s">
        <v>107</v>
      </c>
      <c r="DA6" s="131" t="s">
        <v>107</v>
      </c>
      <c r="DB6" s="177"/>
      <c r="DC6" s="173"/>
      <c r="DD6" s="131" t="s">
        <v>107</v>
      </c>
      <c r="DE6" s="131" t="s">
        <v>107</v>
      </c>
      <c r="DF6" s="177"/>
      <c r="DG6" s="173"/>
      <c r="DH6" s="131" t="s">
        <v>107</v>
      </c>
      <c r="DI6" s="131" t="s">
        <v>107</v>
      </c>
      <c r="DJ6" s="177"/>
      <c r="DK6" s="173"/>
      <c r="DL6" s="131" t="s">
        <v>107</v>
      </c>
      <c r="DM6" s="131" t="s">
        <v>107</v>
      </c>
      <c r="DN6" s="177"/>
      <c r="DO6" s="173"/>
      <c r="DP6" s="131" t="s">
        <v>107</v>
      </c>
      <c r="DQ6" s="131" t="s">
        <v>107</v>
      </c>
      <c r="DR6" s="177"/>
      <c r="DS6" s="173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 t="shared" ref="D7:D31" si="0">SUM(H7,L7,P7,T7,X7,AB7,AF7,AJ7,AN7,AR7,AV7,AZ7,BD7,BH7,BL7,BP7,BT7,BX7,CB7,CF7,CJ7,CN7,CR7,CV7,CZ7,DD7,DH7,DL7,DP7,DT7)</f>
        <v>15417967</v>
      </c>
      <c r="E7" s="140">
        <f t="shared" ref="E7:E31" si="1">SUM(I7,M7,Q7,U7,Y7,AC7,AG7,AK7,AO7,AS7,AW7,BA7,BE7,BI7,BM7,BQ7,BU7,BY7,CC7,CG7,CK7,CO7,CS7,CW7,DA7,DE7,DI7,DM7,DQ7,DU7)</f>
        <v>2799627</v>
      </c>
      <c r="F7" s="141">
        <f>COUNTIF(F$8:F$57,"&lt;&gt;")</f>
        <v>24</v>
      </c>
      <c r="G7" s="141">
        <f>COUNTIF(G$8:G$57,"&lt;&gt;")</f>
        <v>24</v>
      </c>
      <c r="H7" s="140">
        <f>SUM(H$8:H$57)</f>
        <v>6548428</v>
      </c>
      <c r="I7" s="140">
        <f>SUM(I$8:I$57)</f>
        <v>1525066</v>
      </c>
      <c r="J7" s="141">
        <f>COUNTIF(J$8:J$57,"&lt;&gt;")</f>
        <v>24</v>
      </c>
      <c r="K7" s="141">
        <f>COUNTIF(K$8:K$57,"&lt;&gt;")</f>
        <v>24</v>
      </c>
      <c r="L7" s="140">
        <f>SUM(L$8:L$57)</f>
        <v>4037876</v>
      </c>
      <c r="M7" s="140">
        <f>SUM(M$8:M$57)</f>
        <v>924275</v>
      </c>
      <c r="N7" s="141">
        <f>COUNTIF(N$8:N$57,"&lt;&gt;")</f>
        <v>12</v>
      </c>
      <c r="O7" s="141">
        <f>COUNTIF(O$8:O$57,"&lt;&gt;")</f>
        <v>12</v>
      </c>
      <c r="P7" s="140">
        <f>SUM(P$8:P$57)</f>
        <v>2380305</v>
      </c>
      <c r="Q7" s="140">
        <f>SUM(Q$8:Q$57)</f>
        <v>162441</v>
      </c>
      <c r="R7" s="141">
        <f>COUNTIF(R$8:R$57,"&lt;&gt;")</f>
        <v>8</v>
      </c>
      <c r="S7" s="141">
        <f>COUNTIF(S$8:S$57,"&lt;&gt;")</f>
        <v>8</v>
      </c>
      <c r="T7" s="140">
        <f>SUM(T$8:T$57)</f>
        <v>1615588</v>
      </c>
      <c r="U7" s="140">
        <f>SUM(U$8:U$57)</f>
        <v>89539</v>
      </c>
      <c r="V7" s="141">
        <f>COUNTIF(V$8:V$57,"&lt;&gt;")</f>
        <v>6</v>
      </c>
      <c r="W7" s="141">
        <f>COUNTIF(W$8:W$57,"&lt;&gt;")</f>
        <v>6</v>
      </c>
      <c r="X7" s="140">
        <f>SUM(X$8:X$57)</f>
        <v>599246</v>
      </c>
      <c r="Y7" s="140">
        <f>SUM(Y$8:Y$57)</f>
        <v>45804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194241</v>
      </c>
      <c r="AC7" s="140">
        <f>SUM(AC$8:AC$57)</f>
        <v>37293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33227</v>
      </c>
      <c r="AG7" s="140">
        <f>SUM(AG$8:AG$57)</f>
        <v>15209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9056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45</v>
      </c>
      <c r="B8" s="120" t="s">
        <v>496</v>
      </c>
      <c r="C8" s="119" t="s">
        <v>502</v>
      </c>
      <c r="D8" s="121">
        <f t="shared" si="0"/>
        <v>0</v>
      </c>
      <c r="E8" s="121">
        <f t="shared" si="1"/>
        <v>38543</v>
      </c>
      <c r="F8" s="120" t="s">
        <v>494</v>
      </c>
      <c r="G8" s="119" t="s">
        <v>495</v>
      </c>
      <c r="H8" s="121">
        <v>0</v>
      </c>
      <c r="I8" s="121">
        <v>18397</v>
      </c>
      <c r="J8" s="120" t="s">
        <v>498</v>
      </c>
      <c r="K8" s="119" t="s">
        <v>499</v>
      </c>
      <c r="L8" s="121">
        <v>0</v>
      </c>
      <c r="M8" s="121">
        <v>20146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399</v>
      </c>
      <c r="C9" s="119" t="s">
        <v>400</v>
      </c>
      <c r="D9" s="121">
        <f t="shared" si="0"/>
        <v>2209749</v>
      </c>
      <c r="E9" s="121">
        <f t="shared" si="1"/>
        <v>0</v>
      </c>
      <c r="F9" s="120" t="s">
        <v>405</v>
      </c>
      <c r="G9" s="119" t="s">
        <v>406</v>
      </c>
      <c r="H9" s="121">
        <v>446595</v>
      </c>
      <c r="I9" s="121">
        <v>0</v>
      </c>
      <c r="J9" s="120" t="s">
        <v>407</v>
      </c>
      <c r="K9" s="119" t="s">
        <v>408</v>
      </c>
      <c r="L9" s="121">
        <v>476511</v>
      </c>
      <c r="M9" s="121">
        <v>0</v>
      </c>
      <c r="N9" s="120" t="s">
        <v>439</v>
      </c>
      <c r="O9" s="119" t="s">
        <v>440</v>
      </c>
      <c r="P9" s="121">
        <v>287876</v>
      </c>
      <c r="Q9" s="121">
        <v>0</v>
      </c>
      <c r="R9" s="120" t="s">
        <v>397</v>
      </c>
      <c r="S9" s="119" t="s">
        <v>398</v>
      </c>
      <c r="T9" s="121">
        <v>998767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359</v>
      </c>
      <c r="C10" s="119" t="s">
        <v>360</v>
      </c>
      <c r="D10" s="121">
        <f t="shared" si="0"/>
        <v>0</v>
      </c>
      <c r="E10" s="121">
        <f t="shared" si="1"/>
        <v>201697</v>
      </c>
      <c r="F10" s="120" t="s">
        <v>357</v>
      </c>
      <c r="G10" s="119" t="s">
        <v>358</v>
      </c>
      <c r="H10" s="121">
        <v>0</v>
      </c>
      <c r="I10" s="121">
        <v>134007</v>
      </c>
      <c r="J10" s="120" t="s">
        <v>367</v>
      </c>
      <c r="K10" s="119" t="s">
        <v>368</v>
      </c>
      <c r="L10" s="121">
        <v>0</v>
      </c>
      <c r="M10" s="121">
        <v>67690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 t="shared" si="0"/>
        <v>565212</v>
      </c>
      <c r="E11" s="121">
        <f t="shared" si="1"/>
        <v>142270</v>
      </c>
      <c r="F11" s="120" t="s">
        <v>409</v>
      </c>
      <c r="G11" s="119" t="s">
        <v>410</v>
      </c>
      <c r="H11" s="121">
        <v>364311</v>
      </c>
      <c r="I11" s="121">
        <v>76441</v>
      </c>
      <c r="J11" s="120" t="s">
        <v>335</v>
      </c>
      <c r="K11" s="119" t="s">
        <v>336</v>
      </c>
      <c r="L11" s="121">
        <v>200901</v>
      </c>
      <c r="M11" s="121">
        <v>65829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339</v>
      </c>
      <c r="C12" s="119" t="s">
        <v>383</v>
      </c>
      <c r="D12" s="121">
        <f t="shared" si="0"/>
        <v>0</v>
      </c>
      <c r="E12" s="121">
        <f t="shared" si="1"/>
        <v>107910</v>
      </c>
      <c r="F12" s="120" t="s">
        <v>335</v>
      </c>
      <c r="G12" s="119" t="s">
        <v>336</v>
      </c>
      <c r="H12" s="121">
        <v>0</v>
      </c>
      <c r="I12" s="121">
        <v>23970</v>
      </c>
      <c r="J12" s="120" t="s">
        <v>465</v>
      </c>
      <c r="K12" s="119" t="s">
        <v>466</v>
      </c>
      <c r="L12" s="121">
        <v>0</v>
      </c>
      <c r="M12" s="121">
        <v>7352</v>
      </c>
      <c r="N12" s="120" t="s">
        <v>381</v>
      </c>
      <c r="O12" s="119" t="s">
        <v>382</v>
      </c>
      <c r="P12" s="121">
        <v>0</v>
      </c>
      <c r="Q12" s="121">
        <v>24392</v>
      </c>
      <c r="R12" s="120" t="s">
        <v>386</v>
      </c>
      <c r="S12" s="119" t="s">
        <v>387</v>
      </c>
      <c r="T12" s="121">
        <v>0</v>
      </c>
      <c r="U12" s="121">
        <v>31733</v>
      </c>
      <c r="V12" s="120" t="s">
        <v>403</v>
      </c>
      <c r="W12" s="119" t="s">
        <v>404</v>
      </c>
      <c r="X12" s="121">
        <v>0</v>
      </c>
      <c r="Y12" s="121">
        <v>4771</v>
      </c>
      <c r="Z12" s="120" t="s">
        <v>461</v>
      </c>
      <c r="AA12" s="119" t="s">
        <v>462</v>
      </c>
      <c r="AB12" s="121">
        <v>0</v>
      </c>
      <c r="AC12" s="121">
        <v>15692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413</v>
      </c>
      <c r="C13" s="119" t="s">
        <v>414</v>
      </c>
      <c r="D13" s="121">
        <f t="shared" si="0"/>
        <v>440462</v>
      </c>
      <c r="E13" s="121">
        <f t="shared" si="1"/>
        <v>0</v>
      </c>
      <c r="F13" s="120" t="s">
        <v>411</v>
      </c>
      <c r="G13" s="119" t="s">
        <v>412</v>
      </c>
      <c r="H13" s="121">
        <v>223879</v>
      </c>
      <c r="I13" s="121">
        <v>0</v>
      </c>
      <c r="J13" s="120" t="s">
        <v>454</v>
      </c>
      <c r="K13" s="119" t="s">
        <v>455</v>
      </c>
      <c r="L13" s="121">
        <v>82259</v>
      </c>
      <c r="M13" s="121">
        <v>0</v>
      </c>
      <c r="N13" s="120" t="s">
        <v>456</v>
      </c>
      <c r="O13" s="119" t="s">
        <v>457</v>
      </c>
      <c r="P13" s="121">
        <v>134324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 t="shared" si="0"/>
        <v>1063500</v>
      </c>
      <c r="E14" s="121">
        <f t="shared" si="1"/>
        <v>0</v>
      </c>
      <c r="F14" s="120" t="s">
        <v>335</v>
      </c>
      <c r="G14" s="119" t="s">
        <v>336</v>
      </c>
      <c r="H14" s="121">
        <v>0</v>
      </c>
      <c r="I14" s="121">
        <v>0</v>
      </c>
      <c r="J14" s="120" t="s">
        <v>361</v>
      </c>
      <c r="K14" s="119" t="s">
        <v>362</v>
      </c>
      <c r="L14" s="121">
        <v>494427</v>
      </c>
      <c r="M14" s="121">
        <v>0</v>
      </c>
      <c r="N14" s="120" t="s">
        <v>365</v>
      </c>
      <c r="O14" s="119" t="s">
        <v>366</v>
      </c>
      <c r="P14" s="121">
        <v>334587</v>
      </c>
      <c r="Q14" s="121">
        <v>0</v>
      </c>
      <c r="R14" s="120" t="s">
        <v>367</v>
      </c>
      <c r="S14" s="119" t="s">
        <v>368</v>
      </c>
      <c r="T14" s="121">
        <v>65474</v>
      </c>
      <c r="U14" s="121">
        <v>0</v>
      </c>
      <c r="V14" s="120" t="s">
        <v>467</v>
      </c>
      <c r="W14" s="119" t="s">
        <v>468</v>
      </c>
      <c r="X14" s="121">
        <v>21725</v>
      </c>
      <c r="Y14" s="121">
        <v>0</v>
      </c>
      <c r="Z14" s="120" t="s">
        <v>469</v>
      </c>
      <c r="AA14" s="119" t="s">
        <v>470</v>
      </c>
      <c r="AB14" s="121">
        <v>147287</v>
      </c>
      <c r="AC14" s="121">
        <v>0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 t="shared" si="0"/>
        <v>279435</v>
      </c>
      <c r="E15" s="121">
        <f t="shared" si="1"/>
        <v>111384</v>
      </c>
      <c r="F15" s="120" t="s">
        <v>351</v>
      </c>
      <c r="G15" s="119" t="s">
        <v>352</v>
      </c>
      <c r="H15" s="121">
        <v>17598</v>
      </c>
      <c r="I15" s="121">
        <v>0</v>
      </c>
      <c r="J15" s="120" t="s">
        <v>471</v>
      </c>
      <c r="K15" s="119" t="s">
        <v>472</v>
      </c>
      <c r="L15" s="121">
        <v>84437</v>
      </c>
      <c r="M15" s="121">
        <v>39040</v>
      </c>
      <c r="N15" s="120" t="s">
        <v>474</v>
      </c>
      <c r="O15" s="119" t="s">
        <v>475</v>
      </c>
      <c r="P15" s="121">
        <v>76907</v>
      </c>
      <c r="Q15" s="121">
        <v>35534</v>
      </c>
      <c r="R15" s="120" t="s">
        <v>477</v>
      </c>
      <c r="S15" s="119" t="s">
        <v>478</v>
      </c>
      <c r="T15" s="121">
        <v>4308</v>
      </c>
      <c r="U15" s="121">
        <v>0</v>
      </c>
      <c r="V15" s="120" t="s">
        <v>481</v>
      </c>
      <c r="W15" s="119" t="s">
        <v>482</v>
      </c>
      <c r="X15" s="121">
        <v>6948</v>
      </c>
      <c r="Y15" s="121">
        <v>0</v>
      </c>
      <c r="Z15" s="120" t="s">
        <v>483</v>
      </c>
      <c r="AA15" s="119" t="s">
        <v>484</v>
      </c>
      <c r="AB15" s="121">
        <v>46954</v>
      </c>
      <c r="AC15" s="121">
        <v>21601</v>
      </c>
      <c r="AD15" s="120" t="s">
        <v>485</v>
      </c>
      <c r="AE15" s="119" t="s">
        <v>486</v>
      </c>
      <c r="AF15" s="121">
        <v>33227</v>
      </c>
      <c r="AG15" s="121">
        <v>15209</v>
      </c>
      <c r="AH15" s="120" t="s">
        <v>487</v>
      </c>
      <c r="AI15" s="119" t="s">
        <v>488</v>
      </c>
      <c r="AJ15" s="121">
        <v>9056</v>
      </c>
      <c r="AK15" s="121">
        <v>0</v>
      </c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401</v>
      </c>
      <c r="C16" s="119" t="s">
        <v>402</v>
      </c>
      <c r="D16" s="121">
        <f t="shared" si="0"/>
        <v>0</v>
      </c>
      <c r="E16" s="121">
        <f t="shared" si="1"/>
        <v>121306</v>
      </c>
      <c r="F16" s="120" t="s">
        <v>397</v>
      </c>
      <c r="G16" s="119" t="s">
        <v>398</v>
      </c>
      <c r="H16" s="121">
        <v>0</v>
      </c>
      <c r="I16" s="121">
        <v>20000</v>
      </c>
      <c r="J16" s="120" t="s">
        <v>407</v>
      </c>
      <c r="K16" s="119" t="s">
        <v>408</v>
      </c>
      <c r="L16" s="121">
        <v>0</v>
      </c>
      <c r="M16" s="121">
        <v>101306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 t="shared" si="0"/>
        <v>218676</v>
      </c>
      <c r="E17" s="121">
        <f t="shared" si="1"/>
        <v>0</v>
      </c>
      <c r="F17" s="120" t="s">
        <v>373</v>
      </c>
      <c r="G17" s="119" t="s">
        <v>374</v>
      </c>
      <c r="H17" s="121">
        <v>127957</v>
      </c>
      <c r="I17" s="121">
        <v>0</v>
      </c>
      <c r="J17" s="120" t="s">
        <v>494</v>
      </c>
      <c r="K17" s="119" t="s">
        <v>495</v>
      </c>
      <c r="L17" s="121">
        <v>43545</v>
      </c>
      <c r="M17" s="121">
        <v>0</v>
      </c>
      <c r="N17" s="120" t="s">
        <v>498</v>
      </c>
      <c r="O17" s="119" t="s">
        <v>499</v>
      </c>
      <c r="P17" s="121">
        <v>47174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 t="shared" si="0"/>
        <v>684263</v>
      </c>
      <c r="E18" s="121">
        <f t="shared" si="1"/>
        <v>0</v>
      </c>
      <c r="F18" s="120" t="s">
        <v>369</v>
      </c>
      <c r="G18" s="119" t="s">
        <v>370</v>
      </c>
      <c r="H18" s="121">
        <v>509087</v>
      </c>
      <c r="I18" s="121">
        <v>0</v>
      </c>
      <c r="J18" s="120" t="s">
        <v>491</v>
      </c>
      <c r="K18" s="119" t="s">
        <v>492</v>
      </c>
      <c r="L18" s="121">
        <v>175176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395</v>
      </c>
      <c r="C19" s="119" t="s">
        <v>396</v>
      </c>
      <c r="D19" s="121">
        <f t="shared" si="0"/>
        <v>106517</v>
      </c>
      <c r="E19" s="121">
        <f t="shared" si="1"/>
        <v>0</v>
      </c>
      <c r="F19" s="120" t="s">
        <v>393</v>
      </c>
      <c r="G19" s="119" t="s">
        <v>394</v>
      </c>
      <c r="H19" s="121">
        <v>60907</v>
      </c>
      <c r="I19" s="121">
        <v>0</v>
      </c>
      <c r="J19" s="120" t="s">
        <v>403</v>
      </c>
      <c r="K19" s="119" t="s">
        <v>404</v>
      </c>
      <c r="L19" s="121">
        <v>45610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 t="shared" si="0"/>
        <v>1210983</v>
      </c>
      <c r="E20" s="121">
        <f t="shared" si="1"/>
        <v>0</v>
      </c>
      <c r="F20" s="120" t="s">
        <v>417</v>
      </c>
      <c r="G20" s="119" t="s">
        <v>418</v>
      </c>
      <c r="H20" s="121">
        <v>608835</v>
      </c>
      <c r="I20" s="121">
        <v>0</v>
      </c>
      <c r="J20" s="120" t="s">
        <v>463</v>
      </c>
      <c r="K20" s="119" t="s">
        <v>464</v>
      </c>
      <c r="L20" s="121">
        <v>18503</v>
      </c>
      <c r="M20" s="121">
        <v>0</v>
      </c>
      <c r="N20" s="120" t="s">
        <v>461</v>
      </c>
      <c r="O20" s="119" t="s">
        <v>462</v>
      </c>
      <c r="P20" s="121">
        <v>304978</v>
      </c>
      <c r="Q20" s="121">
        <v>0</v>
      </c>
      <c r="R20" s="120" t="s">
        <v>335</v>
      </c>
      <c r="S20" s="119" t="s">
        <v>336</v>
      </c>
      <c r="T20" s="121">
        <v>142772</v>
      </c>
      <c r="U20" s="121">
        <v>0</v>
      </c>
      <c r="V20" s="120" t="s">
        <v>465</v>
      </c>
      <c r="W20" s="119" t="s">
        <v>466</v>
      </c>
      <c r="X20" s="121">
        <v>135895</v>
      </c>
      <c r="Y20" s="121">
        <v>0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431</v>
      </c>
      <c r="C21" s="119" t="s">
        <v>445</v>
      </c>
      <c r="D21" s="121">
        <f t="shared" si="0"/>
        <v>762712</v>
      </c>
      <c r="E21" s="121">
        <f t="shared" si="1"/>
        <v>99315</v>
      </c>
      <c r="F21" s="120" t="s">
        <v>429</v>
      </c>
      <c r="G21" s="119" t="s">
        <v>430</v>
      </c>
      <c r="H21" s="121">
        <v>228078</v>
      </c>
      <c r="I21" s="121">
        <v>26725</v>
      </c>
      <c r="J21" s="120" t="s">
        <v>436</v>
      </c>
      <c r="K21" s="119" t="s">
        <v>437</v>
      </c>
      <c r="L21" s="121">
        <v>219407</v>
      </c>
      <c r="M21" s="121">
        <v>54995</v>
      </c>
      <c r="N21" s="120" t="s">
        <v>443</v>
      </c>
      <c r="O21" s="119" t="s">
        <v>444</v>
      </c>
      <c r="P21" s="121">
        <v>315227</v>
      </c>
      <c r="Q21" s="121">
        <v>17595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379</v>
      </c>
      <c r="C22" s="119" t="s">
        <v>503</v>
      </c>
      <c r="D22" s="121">
        <f t="shared" si="0"/>
        <v>1364923</v>
      </c>
      <c r="E22" s="121">
        <f t="shared" si="1"/>
        <v>212253</v>
      </c>
      <c r="F22" s="120" t="s">
        <v>377</v>
      </c>
      <c r="G22" s="119" t="s">
        <v>378</v>
      </c>
      <c r="H22" s="121">
        <v>401601</v>
      </c>
      <c r="I22" s="121">
        <v>79274</v>
      </c>
      <c r="J22" s="120" t="s">
        <v>448</v>
      </c>
      <c r="K22" s="119" t="s">
        <v>449</v>
      </c>
      <c r="L22" s="121">
        <v>294687</v>
      </c>
      <c r="M22" s="121">
        <v>47627</v>
      </c>
      <c r="N22" s="120" t="s">
        <v>450</v>
      </c>
      <c r="O22" s="119" t="s">
        <v>451</v>
      </c>
      <c r="P22" s="121">
        <v>307831</v>
      </c>
      <c r="Q22" s="121">
        <v>34763</v>
      </c>
      <c r="R22" s="120" t="s">
        <v>446</v>
      </c>
      <c r="S22" s="119" t="s">
        <v>447</v>
      </c>
      <c r="T22" s="121">
        <v>151561</v>
      </c>
      <c r="U22" s="121">
        <v>9556</v>
      </c>
      <c r="V22" s="120" t="s">
        <v>452</v>
      </c>
      <c r="W22" s="119" t="s">
        <v>453</v>
      </c>
      <c r="X22" s="121">
        <v>209243</v>
      </c>
      <c r="Y22" s="121">
        <v>41033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384</v>
      </c>
      <c r="C23" s="119" t="s">
        <v>388</v>
      </c>
      <c r="D23" s="121">
        <f t="shared" si="0"/>
        <v>968199</v>
      </c>
      <c r="E23" s="121">
        <f t="shared" si="1"/>
        <v>0</v>
      </c>
      <c r="F23" s="120" t="s">
        <v>386</v>
      </c>
      <c r="G23" s="119" t="s">
        <v>387</v>
      </c>
      <c r="H23" s="121">
        <v>539447</v>
      </c>
      <c r="I23" s="121">
        <v>0</v>
      </c>
      <c r="J23" s="120" t="s">
        <v>381</v>
      </c>
      <c r="K23" s="119" t="s">
        <v>382</v>
      </c>
      <c r="L23" s="121">
        <v>308222</v>
      </c>
      <c r="M23" s="121">
        <v>0</v>
      </c>
      <c r="N23" s="120" t="s">
        <v>504</v>
      </c>
      <c r="O23" s="119" t="s">
        <v>505</v>
      </c>
      <c r="P23" s="121">
        <v>120530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 t="shared" si="0"/>
        <v>346618</v>
      </c>
      <c r="E24" s="121">
        <f t="shared" si="1"/>
        <v>45674</v>
      </c>
      <c r="F24" s="120" t="s">
        <v>389</v>
      </c>
      <c r="G24" s="119" t="s">
        <v>390</v>
      </c>
      <c r="H24" s="121">
        <v>181635</v>
      </c>
      <c r="I24" s="121">
        <v>24333</v>
      </c>
      <c r="J24" s="120" t="s">
        <v>393</v>
      </c>
      <c r="K24" s="119" t="s">
        <v>394</v>
      </c>
      <c r="L24" s="121">
        <v>164983</v>
      </c>
      <c r="M24" s="121">
        <v>21341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353</v>
      </c>
      <c r="C25" s="119" t="s">
        <v>354</v>
      </c>
      <c r="D25" s="121">
        <f t="shared" si="0"/>
        <v>473247</v>
      </c>
      <c r="E25" s="121">
        <f t="shared" si="1"/>
        <v>175988</v>
      </c>
      <c r="F25" s="120" t="s">
        <v>351</v>
      </c>
      <c r="G25" s="119" t="s">
        <v>352</v>
      </c>
      <c r="H25" s="121">
        <v>350477</v>
      </c>
      <c r="I25" s="121">
        <v>131105</v>
      </c>
      <c r="J25" s="120" t="s">
        <v>481</v>
      </c>
      <c r="K25" s="119" t="s">
        <v>482</v>
      </c>
      <c r="L25" s="121">
        <v>122770</v>
      </c>
      <c r="M25" s="121">
        <v>44883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333</v>
      </c>
      <c r="C26" s="119" t="s">
        <v>334</v>
      </c>
      <c r="D26" s="121">
        <f t="shared" si="0"/>
        <v>890962</v>
      </c>
      <c r="E26" s="121">
        <f t="shared" si="1"/>
        <v>0</v>
      </c>
      <c r="F26" s="120" t="s">
        <v>331</v>
      </c>
      <c r="G26" s="119" t="s">
        <v>332</v>
      </c>
      <c r="H26" s="121">
        <v>639392</v>
      </c>
      <c r="I26" s="121">
        <v>0</v>
      </c>
      <c r="J26" s="120" t="s">
        <v>506</v>
      </c>
      <c r="K26" s="119" t="s">
        <v>507</v>
      </c>
      <c r="L26" s="121">
        <v>251570</v>
      </c>
      <c r="M26" s="121">
        <v>0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363</v>
      </c>
      <c r="C27" s="119" t="s">
        <v>364</v>
      </c>
      <c r="D27" s="121">
        <f t="shared" si="0"/>
        <v>0</v>
      </c>
      <c r="E27" s="121">
        <f t="shared" si="1"/>
        <v>498963</v>
      </c>
      <c r="F27" s="120" t="s">
        <v>361</v>
      </c>
      <c r="G27" s="119" t="s">
        <v>362</v>
      </c>
      <c r="H27" s="121">
        <v>0</v>
      </c>
      <c r="I27" s="121">
        <v>424603</v>
      </c>
      <c r="J27" s="120" t="s">
        <v>469</v>
      </c>
      <c r="K27" s="119" t="s">
        <v>470</v>
      </c>
      <c r="L27" s="121">
        <v>0</v>
      </c>
      <c r="M27" s="121">
        <v>74360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427</v>
      </c>
      <c r="C28" s="119" t="s">
        <v>428</v>
      </c>
      <c r="D28" s="121">
        <f t="shared" si="0"/>
        <v>156351</v>
      </c>
      <c r="E28" s="121">
        <f t="shared" si="1"/>
        <v>109326</v>
      </c>
      <c r="F28" s="120" t="s">
        <v>425</v>
      </c>
      <c r="G28" s="119" t="s">
        <v>426</v>
      </c>
      <c r="H28" s="121">
        <v>74660</v>
      </c>
      <c r="I28" s="121">
        <v>71075</v>
      </c>
      <c r="J28" s="120" t="s">
        <v>433</v>
      </c>
      <c r="K28" s="119" t="s">
        <v>434</v>
      </c>
      <c r="L28" s="121">
        <v>81691</v>
      </c>
      <c r="M28" s="121">
        <v>38251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329</v>
      </c>
      <c r="C29" s="119" t="s">
        <v>330</v>
      </c>
      <c r="D29" s="121">
        <f t="shared" si="0"/>
        <v>1503946</v>
      </c>
      <c r="E29" s="121">
        <f t="shared" si="1"/>
        <v>0</v>
      </c>
      <c r="F29" s="120" t="s">
        <v>327</v>
      </c>
      <c r="G29" s="119" t="s">
        <v>328</v>
      </c>
      <c r="H29" s="121">
        <v>345924</v>
      </c>
      <c r="I29" s="121">
        <v>0</v>
      </c>
      <c r="J29" s="120" t="s">
        <v>389</v>
      </c>
      <c r="K29" s="119" t="s">
        <v>390</v>
      </c>
      <c r="L29" s="121">
        <v>351852</v>
      </c>
      <c r="M29" s="121">
        <v>0</v>
      </c>
      <c r="N29" s="120" t="s">
        <v>393</v>
      </c>
      <c r="O29" s="119" t="s">
        <v>394</v>
      </c>
      <c r="P29" s="121">
        <v>328029</v>
      </c>
      <c r="Q29" s="121">
        <v>0</v>
      </c>
      <c r="R29" s="120" t="s">
        <v>403</v>
      </c>
      <c r="S29" s="119" t="s">
        <v>404</v>
      </c>
      <c r="T29" s="121">
        <v>252706</v>
      </c>
      <c r="U29" s="121">
        <v>0</v>
      </c>
      <c r="V29" s="120" t="s">
        <v>423</v>
      </c>
      <c r="W29" s="119" t="s">
        <v>424</v>
      </c>
      <c r="X29" s="121">
        <v>225435</v>
      </c>
      <c r="Y29" s="121">
        <v>0</v>
      </c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479</v>
      </c>
      <c r="C30" s="119" t="s">
        <v>480</v>
      </c>
      <c r="D30" s="121">
        <f t="shared" si="0"/>
        <v>291030</v>
      </c>
      <c r="E30" s="121">
        <f t="shared" si="1"/>
        <v>228556</v>
      </c>
      <c r="F30" s="120" t="s">
        <v>477</v>
      </c>
      <c r="G30" s="119" t="s">
        <v>478</v>
      </c>
      <c r="H30" s="121">
        <v>79238</v>
      </c>
      <c r="I30" s="121">
        <v>62228</v>
      </c>
      <c r="J30" s="120" t="s">
        <v>487</v>
      </c>
      <c r="K30" s="119" t="s">
        <v>488</v>
      </c>
      <c r="L30" s="121">
        <v>211792</v>
      </c>
      <c r="M30" s="121">
        <v>166328</v>
      </c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349</v>
      </c>
      <c r="C31" s="119" t="s">
        <v>350</v>
      </c>
      <c r="D31" s="121">
        <f t="shared" si="0"/>
        <v>1881182</v>
      </c>
      <c r="E31" s="121">
        <f t="shared" si="1"/>
        <v>706442</v>
      </c>
      <c r="F31" s="120" t="s">
        <v>347</v>
      </c>
      <c r="G31" s="119" t="s">
        <v>348</v>
      </c>
      <c r="H31" s="121">
        <v>1348807</v>
      </c>
      <c r="I31" s="121">
        <v>432908</v>
      </c>
      <c r="J31" s="120" t="s">
        <v>415</v>
      </c>
      <c r="K31" s="119" t="s">
        <v>416</v>
      </c>
      <c r="L31" s="121">
        <v>409533</v>
      </c>
      <c r="M31" s="121">
        <v>175127</v>
      </c>
      <c r="N31" s="120" t="s">
        <v>459</v>
      </c>
      <c r="O31" s="119" t="s">
        <v>460</v>
      </c>
      <c r="P31" s="121">
        <v>122842</v>
      </c>
      <c r="Q31" s="121">
        <v>50157</v>
      </c>
      <c r="R31" s="120" t="s">
        <v>454</v>
      </c>
      <c r="S31" s="119" t="s">
        <v>455</v>
      </c>
      <c r="T31" s="121">
        <v>0</v>
      </c>
      <c r="U31" s="121">
        <v>48250</v>
      </c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xmlns:xlrd2="http://schemas.microsoft.com/office/spreadsheetml/2017/richdata2" ref="A8:DU31">
    <sortCondition ref="A8:A31"/>
    <sortCondition ref="B8:B31"/>
    <sortCondition ref="C8:C3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30" man="1"/>
    <brk id="21" min="1" max="30" man="1"/>
    <brk id="33" min="1" max="30" man="1"/>
    <brk id="45" min="1" max="30" man="1"/>
    <brk id="57" min="1" max="30" man="1"/>
    <brk id="69" min="1" max="30" man="1"/>
    <brk id="81" min="1" max="30" man="1"/>
    <brk id="93" min="1" max="30" man="1"/>
    <brk id="105" min="1" max="30" man="1"/>
    <brk id="117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80" zoomScaleNormal="80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147</v>
      </c>
      <c r="C6" s="183"/>
      <c r="D6" s="184"/>
      <c r="E6" s="14" t="s">
        <v>56</v>
      </c>
      <c r="F6" s="15" t="s">
        <v>57</v>
      </c>
      <c r="H6" s="185" t="s">
        <v>148</v>
      </c>
      <c r="I6" s="186"/>
      <c r="J6" s="186"/>
      <c r="K6" s="18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8" t="s">
        <v>80</v>
      </c>
      <c r="C7" s="189"/>
      <c r="D7" s="189"/>
      <c r="E7" s="18">
        <f t="shared" ref="E7:E12" ca="1" si="0">AF7</f>
        <v>0</v>
      </c>
      <c r="F7" s="18">
        <f t="shared" ref="F7:F12" ca="1" si="1">AF14</f>
        <v>0</v>
      </c>
      <c r="H7" s="190" t="s">
        <v>110</v>
      </c>
      <c r="I7" s="190" t="s">
        <v>150</v>
      </c>
      <c r="J7" s="201" t="s">
        <v>87</v>
      </c>
      <c r="K7" s="202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8" t="s">
        <v>154</v>
      </c>
      <c r="C8" s="189"/>
      <c r="D8" s="189"/>
      <c r="E8" s="18">
        <f t="shared" ca="1" si="0"/>
        <v>0</v>
      </c>
      <c r="F8" s="18">
        <f t="shared" ca="1" si="1"/>
        <v>0</v>
      </c>
      <c r="H8" s="191"/>
      <c r="I8" s="191"/>
      <c r="J8" s="185" t="s">
        <v>89</v>
      </c>
      <c r="K8" s="18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8" t="s">
        <v>83</v>
      </c>
      <c r="C9" s="189"/>
      <c r="D9" s="189"/>
      <c r="E9" s="18">
        <f t="shared" ca="1" si="0"/>
        <v>0</v>
      </c>
      <c r="F9" s="18">
        <f t="shared" ca="1" si="1"/>
        <v>0</v>
      </c>
      <c r="H9" s="191"/>
      <c r="I9" s="191"/>
      <c r="J9" s="201" t="s">
        <v>91</v>
      </c>
      <c r="K9" s="202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8" t="s">
        <v>159</v>
      </c>
      <c r="C10" s="189"/>
      <c r="D10" s="189"/>
      <c r="E10" s="18">
        <f t="shared" ca="1" si="0"/>
        <v>0</v>
      </c>
      <c r="F10" s="18">
        <f t="shared" ca="1" si="1"/>
        <v>0</v>
      </c>
      <c r="H10" s="191"/>
      <c r="I10" s="192"/>
      <c r="J10" s="201" t="s">
        <v>0</v>
      </c>
      <c r="K10" s="202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4" t="s">
        <v>162</v>
      </c>
      <c r="C11" s="189"/>
      <c r="D11" s="189"/>
      <c r="E11" s="18">
        <f t="shared" ca="1" si="0"/>
        <v>0</v>
      </c>
      <c r="F11" s="18">
        <f t="shared" ca="1" si="1"/>
        <v>0</v>
      </c>
      <c r="H11" s="191"/>
      <c r="I11" s="193" t="s">
        <v>70</v>
      </c>
      <c r="J11" s="193"/>
      <c r="K11" s="193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8" t="s">
        <v>0</v>
      </c>
      <c r="C12" s="189"/>
      <c r="D12" s="189"/>
      <c r="E12" s="18">
        <f t="shared" ca="1" si="0"/>
        <v>0</v>
      </c>
      <c r="F12" s="18">
        <f t="shared" ca="1" si="1"/>
        <v>0</v>
      </c>
      <c r="H12" s="191"/>
      <c r="I12" s="193" t="s">
        <v>165</v>
      </c>
      <c r="J12" s="193"/>
      <c r="K12" s="193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7" t="s">
        <v>168</v>
      </c>
      <c r="C13" s="198"/>
      <c r="D13" s="198"/>
      <c r="E13" s="19">
        <f ca="1">SUM(E7:E12)</f>
        <v>0</v>
      </c>
      <c r="F13" s="19">
        <f ca="1">SUM(F7:F12)</f>
        <v>0</v>
      </c>
      <c r="H13" s="191"/>
      <c r="I13" s="182" t="s">
        <v>111</v>
      </c>
      <c r="J13" s="199"/>
      <c r="K13" s="20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5" t="s">
        <v>171</v>
      </c>
      <c r="D14" s="196"/>
      <c r="E14" s="23">
        <f ca="1">E13-E11</f>
        <v>0</v>
      </c>
      <c r="F14" s="23">
        <f ca="1">F13-F11</f>
        <v>0</v>
      </c>
      <c r="H14" s="192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8" t="s">
        <v>67</v>
      </c>
      <c r="C15" s="189"/>
      <c r="D15" s="189"/>
      <c r="E15" s="18">
        <f ca="1">AF13</f>
        <v>0</v>
      </c>
      <c r="F15" s="18">
        <f ca="1">AF20</f>
        <v>0</v>
      </c>
      <c r="H15" s="206" t="s">
        <v>174</v>
      </c>
      <c r="I15" s="190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4" t="s">
        <v>1</v>
      </c>
      <c r="C16" s="205"/>
      <c r="D16" s="205"/>
      <c r="E16" s="19">
        <f ca="1">SUM(E13,E15)</f>
        <v>0</v>
      </c>
      <c r="F16" s="19">
        <f ca="1">SUM(F13,F15)</f>
        <v>0</v>
      </c>
      <c r="H16" s="207"/>
      <c r="I16" s="191"/>
      <c r="J16" s="191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5" t="s">
        <v>171</v>
      </c>
      <c r="D17" s="196"/>
      <c r="E17" s="23">
        <f ca="1">SUM(E14:E15)</f>
        <v>0</v>
      </c>
      <c r="F17" s="23">
        <f ca="1">SUM(F14:F15)</f>
        <v>0</v>
      </c>
      <c r="H17" s="207"/>
      <c r="I17" s="191"/>
      <c r="J17" s="191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7"/>
      <c r="I18" s="192"/>
      <c r="J18" s="192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7"/>
      <c r="I19" s="190" t="s">
        <v>185</v>
      </c>
      <c r="J19" s="201" t="s">
        <v>101</v>
      </c>
      <c r="K19" s="202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4" t="s">
        <v>188</v>
      </c>
      <c r="C20" s="194"/>
      <c r="D20" s="194"/>
      <c r="E20" s="30">
        <f ca="1">E11</f>
        <v>0</v>
      </c>
      <c r="F20" s="30">
        <f ca="1">F11</f>
        <v>0</v>
      </c>
      <c r="H20" s="207"/>
      <c r="I20" s="191"/>
      <c r="J20" s="201" t="s">
        <v>103</v>
      </c>
      <c r="K20" s="202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4" t="s">
        <v>191</v>
      </c>
      <c r="C21" s="188"/>
      <c r="D21" s="188"/>
      <c r="E21" s="30">
        <f ca="1">L12+L27</f>
        <v>0</v>
      </c>
      <c r="F21" s="30">
        <f ca="1">M12+M27</f>
        <v>0</v>
      </c>
      <c r="H21" s="207"/>
      <c r="I21" s="192"/>
      <c r="J21" s="201" t="s">
        <v>105</v>
      </c>
      <c r="K21" s="202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7"/>
      <c r="I22" s="201" t="s">
        <v>75</v>
      </c>
      <c r="J22" s="203"/>
      <c r="K22" s="202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7"/>
      <c r="I23" s="190" t="s">
        <v>197</v>
      </c>
      <c r="J23" s="182" t="s">
        <v>101</v>
      </c>
      <c r="K23" s="20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7"/>
      <c r="I24" s="191"/>
      <c r="J24" s="201" t="s">
        <v>103</v>
      </c>
      <c r="K24" s="202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7"/>
      <c r="I25" s="191"/>
      <c r="J25" s="201" t="s">
        <v>105</v>
      </c>
      <c r="K25" s="202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7"/>
      <c r="I26" s="192"/>
      <c r="J26" s="209" t="s">
        <v>0</v>
      </c>
      <c r="K26" s="210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7"/>
      <c r="I27" s="201" t="s">
        <v>165</v>
      </c>
      <c r="J27" s="203"/>
      <c r="K27" s="202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7"/>
      <c r="I28" s="201" t="s">
        <v>34</v>
      </c>
      <c r="J28" s="203"/>
      <c r="K28" s="202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7"/>
      <c r="I29" s="182" t="s">
        <v>111</v>
      </c>
      <c r="J29" s="199"/>
      <c r="K29" s="20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8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1" t="s">
        <v>0</v>
      </c>
      <c r="I31" s="203"/>
      <c r="J31" s="203"/>
      <c r="K31" s="202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2" t="s">
        <v>1</v>
      </c>
      <c r="I32" s="199"/>
      <c r="J32" s="199"/>
      <c r="K32" s="20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40846</v>
      </c>
      <c r="AI72" s="2">
        <v>72</v>
      </c>
    </row>
    <row r="73" spans="34:35" x14ac:dyDescent="0.15">
      <c r="AH73" s="48" t="str">
        <f>+'廃棄物事業経費（歳入）'!B73</f>
        <v>40900</v>
      </c>
      <c r="AI73" s="2">
        <v>73</v>
      </c>
    </row>
    <row r="74" spans="34:35" x14ac:dyDescent="0.15">
      <c r="AH74" s="48" t="str">
        <f>+'廃棄物事業経費（歳入）'!B74</f>
        <v>40902</v>
      </c>
      <c r="AI74" s="2">
        <v>74</v>
      </c>
    </row>
    <row r="75" spans="34:35" x14ac:dyDescent="0.15">
      <c r="AH75" s="48" t="str">
        <f>+'廃棄物事業経費（歳入）'!B75</f>
        <v>40914</v>
      </c>
      <c r="AI75" s="2">
        <v>75</v>
      </c>
    </row>
    <row r="76" spans="34:35" x14ac:dyDescent="0.15">
      <c r="AH76" s="48" t="str">
        <f>+'廃棄物事業経費（歳入）'!B76</f>
        <v>40925</v>
      </c>
      <c r="AI76" s="2">
        <v>76</v>
      </c>
    </row>
    <row r="77" spans="34:35" x14ac:dyDescent="0.15">
      <c r="AH77" s="48" t="str">
        <f>+'廃棄物事業経費（歳入）'!B77</f>
        <v>40927</v>
      </c>
      <c r="AI77" s="2">
        <v>77</v>
      </c>
    </row>
    <row r="78" spans="34:35" x14ac:dyDescent="0.15">
      <c r="AH78" s="48" t="str">
        <f>+'廃棄物事業経費（歳入）'!B78</f>
        <v>40929</v>
      </c>
      <c r="AI78" s="2">
        <v>78</v>
      </c>
    </row>
    <row r="79" spans="34:35" x14ac:dyDescent="0.15">
      <c r="AH79" s="48" t="str">
        <f>+'廃棄物事業経費（歳入）'!B79</f>
        <v>40930</v>
      </c>
      <c r="AI79" s="2">
        <v>79</v>
      </c>
    </row>
    <row r="80" spans="34:35" x14ac:dyDescent="0.15">
      <c r="AH80" s="48" t="str">
        <f>+'廃棄物事業経費（歳入）'!B80</f>
        <v>40932</v>
      </c>
      <c r="AI80" s="2">
        <v>80</v>
      </c>
    </row>
    <row r="81" spans="34:35" x14ac:dyDescent="0.15">
      <c r="AH81" s="48" t="str">
        <f>+'廃棄物事業経費（歳入）'!B81</f>
        <v>40935</v>
      </c>
      <c r="AI81" s="2">
        <v>81</v>
      </c>
    </row>
    <row r="82" spans="34:35" x14ac:dyDescent="0.15">
      <c r="AH82" s="48" t="str">
        <f>+'廃棄物事業経費（歳入）'!B82</f>
        <v>40936</v>
      </c>
      <c r="AI82" s="2">
        <v>82</v>
      </c>
    </row>
    <row r="83" spans="34:35" x14ac:dyDescent="0.15">
      <c r="AH83" s="48" t="str">
        <f>+'廃棄物事業経費（歳入）'!B83</f>
        <v>40937</v>
      </c>
      <c r="AI83" s="2">
        <v>83</v>
      </c>
    </row>
    <row r="84" spans="34:35" x14ac:dyDescent="0.15">
      <c r="AH84" s="48" t="str">
        <f>+'廃棄物事業経費（歳入）'!B84</f>
        <v>40940</v>
      </c>
      <c r="AI84" s="2">
        <v>84</v>
      </c>
    </row>
    <row r="85" spans="34:35" x14ac:dyDescent="0.15">
      <c r="AH85" s="48" t="str">
        <f>+'廃棄物事業経費（歳入）'!B85</f>
        <v>40941</v>
      </c>
      <c r="AI85" s="2">
        <v>85</v>
      </c>
    </row>
    <row r="86" spans="34:35" x14ac:dyDescent="0.15">
      <c r="AH86" s="48" t="str">
        <f>+'廃棄物事業経費（歳入）'!B86</f>
        <v>40944</v>
      </c>
      <c r="AI86" s="2">
        <v>86</v>
      </c>
    </row>
    <row r="87" spans="34:35" x14ac:dyDescent="0.15">
      <c r="AH87" s="48" t="str">
        <f>+'廃棄物事業経費（歳入）'!B87</f>
        <v>40946</v>
      </c>
      <c r="AI87" s="2">
        <v>87</v>
      </c>
    </row>
    <row r="88" spans="34:35" x14ac:dyDescent="0.15">
      <c r="AH88" s="48" t="str">
        <f>+'廃棄物事業経費（歳入）'!B88</f>
        <v>40953</v>
      </c>
      <c r="AI88" s="2">
        <v>88</v>
      </c>
    </row>
    <row r="89" spans="34:35" x14ac:dyDescent="0.15">
      <c r="AH89" s="48" t="str">
        <f>+'廃棄物事業経費（歳入）'!B89</f>
        <v>40955</v>
      </c>
      <c r="AI89" s="2">
        <v>89</v>
      </c>
    </row>
    <row r="90" spans="34:35" x14ac:dyDescent="0.15">
      <c r="AH90" s="48" t="str">
        <f>+'廃棄物事業経費（歳入）'!B90</f>
        <v>40958</v>
      </c>
      <c r="AI90" s="2">
        <v>90</v>
      </c>
    </row>
    <row r="91" spans="34:35" x14ac:dyDescent="0.15">
      <c r="AH91" s="48" t="str">
        <f>+'廃棄物事業経費（歳入）'!B91</f>
        <v>40959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2021-10-11T02:57:37Z</dcterms:modified>
</cp:coreProperties>
</file>