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8愛媛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V19" i="2"/>
  <c r="V20" i="2"/>
  <c r="V21" i="2"/>
  <c r="N21" i="2" s="1"/>
  <c r="V22" i="2"/>
  <c r="N22" i="2" s="1"/>
  <c r="V23" i="2"/>
  <c r="V24" i="2"/>
  <c r="V25" i="2"/>
  <c r="V26" i="2"/>
  <c r="V27" i="2"/>
  <c r="N27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N8" i="2"/>
  <c r="N11" i="2"/>
  <c r="N12" i="2"/>
  <c r="N14" i="2"/>
  <c r="N17" i="2"/>
  <c r="N18" i="2"/>
  <c r="N20" i="2"/>
  <c r="N23" i="2"/>
  <c r="N24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D9" i="2"/>
  <c r="D10" i="2"/>
  <c r="D12" i="2"/>
  <c r="D15" i="2"/>
  <c r="D16" i="2"/>
  <c r="D18" i="2"/>
  <c r="D21" i="2"/>
  <c r="D22" i="2"/>
  <c r="D24" i="2"/>
  <c r="D2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E8" i="1"/>
  <c r="E9" i="1"/>
  <c r="D9" i="1" s="1"/>
  <c r="E10" i="1"/>
  <c r="D10" i="1" s="1"/>
  <c r="E11" i="1"/>
  <c r="E12" i="1"/>
  <c r="E13" i="1"/>
  <c r="D13" i="1" s="1"/>
  <c r="E14" i="1"/>
  <c r="E15" i="1"/>
  <c r="D15" i="1" s="1"/>
  <c r="E16" i="1"/>
  <c r="D16" i="1" s="1"/>
  <c r="E17" i="1"/>
  <c r="E18" i="1"/>
  <c r="E19" i="1"/>
  <c r="D19" i="1" s="1"/>
  <c r="E20" i="1"/>
  <c r="E21" i="1"/>
  <c r="D21" i="1" s="1"/>
  <c r="E22" i="1"/>
  <c r="D22" i="1" s="1"/>
  <c r="E23" i="1"/>
  <c r="E24" i="1"/>
  <c r="E25" i="1"/>
  <c r="D25" i="1" s="1"/>
  <c r="E26" i="1"/>
  <c r="E27" i="1"/>
  <c r="D27" i="1" s="1"/>
  <c r="D8" i="1"/>
  <c r="Q8" i="1" s="1"/>
  <c r="D11" i="1"/>
  <c r="L11" i="1" s="1"/>
  <c r="D12" i="1"/>
  <c r="N12" i="1" s="1"/>
  <c r="D14" i="1"/>
  <c r="Q14" i="1" s="1"/>
  <c r="D17" i="1"/>
  <c r="L17" i="1" s="1"/>
  <c r="D18" i="1"/>
  <c r="N18" i="1" s="1"/>
  <c r="D20" i="1"/>
  <c r="Q20" i="1" s="1"/>
  <c r="D23" i="1"/>
  <c r="L23" i="1" s="1"/>
  <c r="D24" i="1"/>
  <c r="N24" i="1" s="1"/>
  <c r="D26" i="1"/>
  <c r="Q26" i="1" s="1"/>
  <c r="L22" i="1" l="1"/>
  <c r="F22" i="1"/>
  <c r="Q22" i="1"/>
  <c r="J22" i="1"/>
  <c r="N22" i="1"/>
  <c r="L10" i="1"/>
  <c r="F10" i="1"/>
  <c r="Q10" i="1"/>
  <c r="J10" i="1"/>
  <c r="N10" i="1"/>
  <c r="F27" i="1"/>
  <c r="Q27" i="1"/>
  <c r="J27" i="1"/>
  <c r="N27" i="1"/>
  <c r="L27" i="1"/>
  <c r="Q15" i="1"/>
  <c r="J15" i="1"/>
  <c r="N15" i="1"/>
  <c r="L15" i="1"/>
  <c r="F15" i="1"/>
  <c r="N25" i="1"/>
  <c r="L25" i="1"/>
  <c r="F25" i="1"/>
  <c r="J25" i="1"/>
  <c r="Q25" i="1"/>
  <c r="N13" i="1"/>
  <c r="L13" i="1"/>
  <c r="F13" i="1"/>
  <c r="Q13" i="1"/>
  <c r="J13" i="1"/>
  <c r="L16" i="1"/>
  <c r="F16" i="1"/>
  <c r="Q16" i="1"/>
  <c r="J16" i="1"/>
  <c r="N16" i="1"/>
  <c r="Q21" i="1"/>
  <c r="J21" i="1"/>
  <c r="N21" i="1"/>
  <c r="L21" i="1"/>
  <c r="F21" i="1"/>
  <c r="Q9" i="1"/>
  <c r="J9" i="1"/>
  <c r="N9" i="1"/>
  <c r="L9" i="1"/>
  <c r="F9" i="1"/>
  <c r="N19" i="1"/>
  <c r="L19" i="1"/>
  <c r="F19" i="1"/>
  <c r="Q19" i="1"/>
  <c r="J19" i="1"/>
  <c r="N23" i="1"/>
  <c r="F26" i="1"/>
  <c r="F20" i="1"/>
  <c r="F14" i="1"/>
  <c r="F8" i="1"/>
  <c r="J24" i="1"/>
  <c r="J18" i="1"/>
  <c r="J12" i="1"/>
  <c r="L26" i="1"/>
  <c r="L20" i="1"/>
  <c r="L14" i="1"/>
  <c r="L8" i="1"/>
  <c r="Q24" i="1"/>
  <c r="Q18" i="1"/>
  <c r="Q12" i="1"/>
  <c r="N17" i="1"/>
  <c r="N11" i="1"/>
  <c r="J23" i="1"/>
  <c r="J17" i="1"/>
  <c r="J11" i="1"/>
  <c r="Q23" i="1"/>
  <c r="Q17" i="1"/>
  <c r="Q11" i="1"/>
  <c r="F24" i="1"/>
  <c r="F18" i="1"/>
  <c r="F12" i="1"/>
  <c r="L24" i="1"/>
  <c r="L18" i="1"/>
  <c r="L12" i="1"/>
  <c r="N26" i="1"/>
  <c r="N20" i="1"/>
  <c r="N14" i="1"/>
  <c r="N8" i="1"/>
  <c r="F23" i="1"/>
  <c r="F17" i="1"/>
  <c r="F11" i="1"/>
  <c r="J26" i="1"/>
  <c r="J20" i="1"/>
  <c r="J14" i="1"/>
  <c r="J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<sst xmlns="http://schemas.openxmlformats.org/spreadsheetml/2006/main" count="664" uniqueCount="296">
  <si>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</si>
  <si>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</si>
  <si>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</si>
  <si>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</si>
  <si>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</si>
  <si>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</si>
  <si>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</si>
  <si>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</si>
  <si>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</si>
  <si>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</si>
  <si>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</si>
  <si>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</si>
  <si>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</si>
  <si>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</si>
  <si>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</si>
  <si>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</si>
  <si>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</si>
  <si>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</si>
  <si>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</si>
  <si>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</si>
  <si>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</si>
  <si>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</si>
  <si>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</si>
  <si>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</si>
  <si>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</si>
  <si>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</si>
  <si>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</si>
  <si>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</si>
  <si>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</si>
  <si>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</si>
  <si>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</si>
  <si>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</si>
  <si>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</si>
  <si>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</si>
  <si>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</si>
  <si>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</si>
  <si>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</si>
  <si>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</si>
  <si>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</si>
  <si>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</si>
  <si>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</si>
  <si>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</si>
  <si>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</si>
  <si>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</si>
  <si>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</si>
  <si>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</si>
  <si>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</si>
  <si>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</si>
  <si>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</si>
  <si>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</si>
  <si>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</si>
  <si>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</si>
  <si>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</si>
  <si>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</si>
  <si>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</si>
  <si>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</si>
  <si>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</si>
  <si>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</si>
  <si>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</si>
  <si>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</si>
  <si>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</si>
  <si>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</si>
  <si>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</si>
  <si>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</si>
  <si>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</si>
  <si>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</si>
  <si>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</si>
  <si>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</si>
  <si>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</si>
  <si>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</si>
  <si>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</si>
  <si>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</si>
  <si>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</si>
  <si>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</si>
  <si>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</si>
  <si>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</si>
  <si>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</si>
  <si>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</si>
  <si>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</si>
  <si>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</si>
  <si>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</si>
  <si>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</si>
  <si>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</si>
  <si>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</si>
  <si>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</si>
  <si>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</si>
  <si>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</si>
  <si>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</si>
  <si>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</si>
  <si>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</si>
  <si>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</si>
  <si>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</si>
  <si>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</si>
  <si>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</si>
  <si>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</si>
  <si>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</si>
  <si>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</si>
  <si>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</si>
  <si>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</si>
  <si>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</si>
  <si>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</si>
  <si>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</si>
  <si>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</si>
  <si>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</si>
  <si>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</si>
  <si>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</si>
  <si>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</si>
  <si>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</si>
  <si>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</si>
  <si>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</si>
  <si>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</si>
  <si>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</si>
  <si>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</si>
  <si>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</si>
  <si>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</si>
  <si>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</si>
  <si>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</si>
  <si>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</si>
  <si>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</si>
  <si>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</si>
  <si>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</si>
  <si>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</si>
  <si>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</si>
  <si>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</si>
  <si>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</si>
  <si>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</si>
  <si>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</si>
  <si>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</si>
  <si>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</si>
  <si>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</si>
  <si>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</si>
  <si>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</si>
  <si>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</si>
  <si>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</si>
  <si>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</si>
  <si>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</si>
  <si>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</si>
  <si>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</si>
  <si>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</si>
  <si>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</si>
  <si>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</si>
  <si>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</si>
  <si>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</si>
  <si>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</si>
  <si>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</si>
  <si>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</si>
  <si>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</si>
  <si>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</si>
  <si>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</si>
  <si>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</si>
  <si>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</si>
  <si>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</si>
  <si>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</si>
  <si>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</si>
  <si>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</si>
  <si>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</si>
  <si>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</si>
  <si>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</si>
  <si>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</si>
  <si>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</si>
  <si>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</si>
  <si>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</si>
  <si>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</si>
  <si>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</si>
  <si>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</si>
  <si>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</si>
  <si>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</si>
  <si>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</si>
  <si>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</si>
  <si>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</si>
  <si>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</si>
  <si>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</si>
  <si>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</si>
  <si>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</si>
  <si>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</si>
  <si>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</si>
  <si>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</si>
  <si>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</si>
  <si>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</si>
  <si>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</si>
  <si>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</si>
  <si>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</si>
  <si>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</si>
  <si>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</si>
  <si>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</si>
  <si>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</si>
  <si>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</si>
  <si>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</si>
  <si>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</si>
  <si>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</si>
  <si>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</si>
  <si>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</si>
  <si>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</si>
  <si>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</si>
  <si>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</si>
  <si>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</si>
  <si>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</si>
  <si>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</si>
  <si>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</si>
  <si>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</si>
  <si>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</si>
  <si>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</si>
  <si>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</si>
  <si>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</si>
  <si>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</si>
  <si>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</si>
  <si>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</si>
  <si>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</si>
  <si>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</si>
  <si>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</si>
  <si>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</si>
  <si>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</si>
  <si>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</si>
  <si>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</si>
  <si>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</si>
  <si>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</si>
  <si>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</si>
  <si>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</si>
  <si>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</si>
  <si>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</si>
  <si>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</si>
  <si>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</si>
  <si>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</si>
  <si>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</si>
  <si>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</si>
  <si>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</si>
  <si>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</si>
  <si>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</si>
  <si>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</si>
  <si>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</si>
  <si>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</si>
  <si>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</si>
  <si>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</si>
  <si>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</si>
  <si>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</si>
  <si>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</si>
  <si>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</si>
  <si>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</si>
  <si>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</si>
  <si>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</si>
  <si>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</si>
  <si>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</si>
  <si>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</si>
  <si>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</si>
  <si>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</si>
  <si>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</si>
  <si>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</si>
  <si>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</si>
  <si>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</si>
  <si>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</si>
  <si>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</si>
  <si>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38000</t>
  </si>
  <si>
    <t>水洗化人口等（令和1年度実績）</t>
    <phoneticPr fontId="3"/>
  </si>
  <si>
    <t>し尿処理の状況（令和1年度実績）</t>
    <phoneticPr fontId="3"/>
  </si>
  <si>
    <t>38201</t>
  </si>
  <si>
    <t>松山市</t>
  </si>
  <si>
    <t/>
  </si>
  <si>
    <t>○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</si>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</sst>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16</v>
      </c>
      <c r="B7" s="116" t="s">
        <v>251</v>
      </c>
      <c r="C7" s="109" t="s">
        <v>200</v>
      </c>
      <c r="D7" s="110">
        <f>+SUM(E7,+I7)</f>
        <v>1370659</v>
      </c>
      <c r="E7" s="110">
        <f>+SUM(G7,+H7)</f>
        <v>121595</v>
      </c>
      <c r="F7" s="111">
        <f>IF(D7&gt;0,E7/D7*100,"-")</f>
        <v>8.8712801652343867</v>
      </c>
      <c r="G7" s="108">
        <f>SUM(G$8:G$207)</f>
        <v>120991</v>
      </c>
      <c r="H7" s="108">
        <f>SUM(H$8:H$207)</f>
        <v>604</v>
      </c>
      <c r="I7" s="110">
        <f>+SUM(K7,+M7,+O7)</f>
        <v>1249064</v>
      </c>
      <c r="J7" s="111">
        <f>IF(D7&gt;0,I7/D7*100,"-")</f>
        <v>91.128719834765619</v>
      </c>
      <c r="K7" s="108">
        <f>SUM(K$8:K$207)</f>
        <v>703485</v>
      </c>
      <c r="L7" s="111">
        <f>IF(D7&gt;0,K7/D7*100,"-")</f>
        <v>51.324581825238816</v>
      </c>
      <c r="M7" s="108">
        <f>SUM(M$8:M$207)</f>
        <v>756</v>
      </c>
      <c r="N7" s="111">
        <f>IF(D7&gt;0,M7/D7*100,"-")</f>
        <v>5.5155950531824469E-2</v>
      </c>
      <c r="O7" s="108">
        <f>SUM(O$8:O$207)</f>
        <v>544823</v>
      </c>
      <c r="P7" s="108">
        <f>SUM(P$8:P$207)</f>
        <v>326553</v>
      </c>
      <c r="Q7" s="111">
        <f>IF(D7&gt;0,O7/D7*100,"-")</f>
        <v>39.748982058994983</v>
      </c>
      <c r="R7" s="108">
        <f>SUM(R$8:R$207)</f>
        <v>12758</v>
      </c>
      <c r="S7" s="112">
        <f t="shared" ref="S7:Z7" si="0">COUNTIF(S$8:S$207,"○")</f>
        <v>14</v>
      </c>
      <c r="T7" s="112">
        <f t="shared" si="0"/>
        <v>3</v>
      </c>
      <c r="U7" s="112">
        <f t="shared" si="0"/>
        <v>1</v>
      </c>
      <c r="V7" s="112">
        <f t="shared" si="0"/>
        <v>2</v>
      </c>
      <c r="W7" s="112">
        <f t="shared" si="0"/>
        <v>13</v>
      </c>
      <c r="X7" s="112">
        <f t="shared" si="0"/>
        <v>2</v>
      </c>
      <c r="Y7" s="112">
        <f t="shared" si="0"/>
        <v>1</v>
      </c>
      <c r="Z7" s="112">
        <f t="shared" si="0"/>
        <v>4</v>
      </c>
      <c r="AA7" s="188"/>
      <c r="AB7" s="188"/>
    </row>
    <row r="8" spans="1:28" s="105" customFormat="1" ht="13.5" customHeight="1">
      <c r="A8" s="101" t="s">
        <v>16</v>
      </c>
      <c r="B8" s="102" t="s">
        <v>254</v>
      </c>
      <c r="C8" s="101" t="s">
        <v>255</v>
      </c>
      <c r="D8" s="103">
        <f>+SUM(E8,+I8)</f>
        <v>511537</v>
      </c>
      <c r="E8" s="103">
        <f>+SUM(G8,+H8)</f>
        <v>11777</v>
      </c>
      <c r="F8" s="104">
        <f>IF(D8&gt;0,E8/D8*100,"-")</f>
        <v>2.3022772546267425</v>
      </c>
      <c r="G8" s="103">
        <v>11682</v>
      </c>
      <c r="H8" s="103">
        <v>95</v>
      </c>
      <c r="I8" s="103">
        <f>+SUM(K8,+M8,+O8)</f>
        <v>499760</v>
      </c>
      <c r="J8" s="104">
        <f>IF(D8&gt;0,I8/D8*100,"-")</f>
        <v>97.697722745373255</v>
      </c>
      <c r="K8" s="103">
        <v>301388</v>
      </c>
      <c r="L8" s="104">
        <f>IF(D8&gt;0,K8/D8*100,"-")</f>
        <v>58.918123224712971</v>
      </c>
      <c r="M8" s="103">
        <v>0</v>
      </c>
      <c r="N8" s="104">
        <f>IF(D8&gt;0,M8/D8*100,"-")</f>
        <v>0</v>
      </c>
      <c r="O8" s="103">
        <v>198372</v>
      </c>
      <c r="P8" s="103">
        <v>122781</v>
      </c>
      <c r="Q8" s="104">
        <f>IF(D8&gt;0,O8/D8*100,"-")</f>
        <v>38.779599520660284</v>
      </c>
      <c r="R8" s="103">
        <v>3361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16</v>
      </c>
      <c r="B9" s="102" t="s">
        <v>258</v>
      </c>
      <c r="C9" s="101" t="s">
        <v>259</v>
      </c>
      <c r="D9" s="103">
        <f>+SUM(E9,+I9)</f>
        <v>158710</v>
      </c>
      <c r="E9" s="103">
        <f>+SUM(G9,+H9)</f>
        <v>5221</v>
      </c>
      <c r="F9" s="104">
        <f>IF(D9&gt;0,E9/D9*100,"-")</f>
        <v>3.2896477852687287</v>
      </c>
      <c r="G9" s="103">
        <v>5185</v>
      </c>
      <c r="H9" s="103">
        <v>36</v>
      </c>
      <c r="I9" s="103">
        <f>+SUM(K9,+M9,+O9)</f>
        <v>153489</v>
      </c>
      <c r="J9" s="104">
        <f>IF(D9&gt;0,I9/D9*100,"-")</f>
        <v>96.710352214731259</v>
      </c>
      <c r="K9" s="103">
        <v>99796</v>
      </c>
      <c r="L9" s="104">
        <f>IF(D9&gt;0,K9/D9*100,"-")</f>
        <v>62.879465692142901</v>
      </c>
      <c r="M9" s="103">
        <v>163</v>
      </c>
      <c r="N9" s="104">
        <f>IF(D9&gt;0,M9/D9*100,"-")</f>
        <v>0.10270304328649739</v>
      </c>
      <c r="O9" s="103">
        <v>53530</v>
      </c>
      <c r="P9" s="103">
        <v>37335</v>
      </c>
      <c r="Q9" s="104">
        <f>IF(D9&gt;0,O9/D9*100,"-")</f>
        <v>33.728183479301869</v>
      </c>
      <c r="R9" s="103">
        <v>3411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16</v>
      </c>
      <c r="B10" s="102" t="s">
        <v>260</v>
      </c>
      <c r="C10" s="101" t="s">
        <v>261</v>
      </c>
      <c r="D10" s="103">
        <f>+SUM(E10,+I10)</f>
        <v>74750</v>
      </c>
      <c r="E10" s="103">
        <f>+SUM(G10,+H10)</f>
        <v>9992</v>
      </c>
      <c r="F10" s="104">
        <f>IF(D10&gt;0,E10/D10*100,"-")</f>
        <v>13.367224080267558</v>
      </c>
      <c r="G10" s="103">
        <v>9992</v>
      </c>
      <c r="H10" s="103">
        <v>0</v>
      </c>
      <c r="I10" s="103">
        <f>+SUM(K10,+M10,+O10)</f>
        <v>64758</v>
      </c>
      <c r="J10" s="104">
        <f>IF(D10&gt;0,I10/D10*100,"-")</f>
        <v>86.632775919732438</v>
      </c>
      <c r="K10" s="103">
        <v>14784</v>
      </c>
      <c r="L10" s="104">
        <f>IF(D10&gt;0,K10/D10*100,"-")</f>
        <v>19.777926421404683</v>
      </c>
      <c r="M10" s="103">
        <v>0</v>
      </c>
      <c r="N10" s="104">
        <f>IF(D10&gt;0,M10/D10*100,"-")</f>
        <v>0</v>
      </c>
      <c r="O10" s="103">
        <v>49974</v>
      </c>
      <c r="P10" s="103">
        <v>26588</v>
      </c>
      <c r="Q10" s="104">
        <f>IF(D10&gt;0,O10/D10*100,"-")</f>
        <v>66.854849498327766</v>
      </c>
      <c r="R10" s="103">
        <v>379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16</v>
      </c>
      <c r="B11" s="102" t="s">
        <v>262</v>
      </c>
      <c r="C11" s="101" t="s">
        <v>263</v>
      </c>
      <c r="D11" s="103">
        <f>+SUM(E11,+I11)</f>
        <v>32703</v>
      </c>
      <c r="E11" s="103">
        <f>+SUM(G11,+H11)</f>
        <v>1933</v>
      </c>
      <c r="F11" s="104">
        <f>IF(D11&gt;0,E11/D11*100,"-")</f>
        <v>5.9107727119836095</v>
      </c>
      <c r="G11" s="103">
        <v>1933</v>
      </c>
      <c r="H11" s="103">
        <v>0</v>
      </c>
      <c r="I11" s="103">
        <f>+SUM(K11,+M11,+O11)</f>
        <v>30770</v>
      </c>
      <c r="J11" s="104">
        <f>IF(D11&gt;0,I11/D11*100,"-")</f>
        <v>94.089227288016389</v>
      </c>
      <c r="K11" s="103">
        <v>20901</v>
      </c>
      <c r="L11" s="104">
        <f>IF(D11&gt;0,K11/D11*100,"-")</f>
        <v>63.911567746078347</v>
      </c>
      <c r="M11" s="103">
        <v>0</v>
      </c>
      <c r="N11" s="104">
        <f>IF(D11&gt;0,M11/D11*100,"-")</f>
        <v>0</v>
      </c>
      <c r="O11" s="103">
        <v>9869</v>
      </c>
      <c r="P11" s="103">
        <v>4013</v>
      </c>
      <c r="Q11" s="104">
        <f>IF(D11&gt;0,O11/D11*100,"-")</f>
        <v>30.177659541938052</v>
      </c>
      <c r="R11" s="103">
        <v>203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16</v>
      </c>
      <c r="B12" s="102" t="s">
        <v>264</v>
      </c>
      <c r="C12" s="101" t="s">
        <v>265</v>
      </c>
      <c r="D12" s="103">
        <f>+SUM(E12,+I12)</f>
        <v>119048</v>
      </c>
      <c r="E12" s="103">
        <f>+SUM(G12,+H12)</f>
        <v>10707</v>
      </c>
      <c r="F12" s="104">
        <f>IF(D12&gt;0,E12/D12*100,"-")</f>
        <v>8.9938512196760971</v>
      </c>
      <c r="G12" s="103">
        <v>10707</v>
      </c>
      <c r="H12" s="103">
        <v>0</v>
      </c>
      <c r="I12" s="103">
        <f>+SUM(K12,+M12,+O12)</f>
        <v>108341</v>
      </c>
      <c r="J12" s="104">
        <f>IF(D12&gt;0,I12/D12*100,"-")</f>
        <v>91.006148780323898</v>
      </c>
      <c r="K12" s="103">
        <v>72317</v>
      </c>
      <c r="L12" s="104">
        <f>IF(D12&gt;0,K12/D12*100,"-")</f>
        <v>60.746085612526038</v>
      </c>
      <c r="M12" s="103">
        <v>0</v>
      </c>
      <c r="N12" s="104">
        <f>IF(D12&gt;0,M12/D12*100,"-")</f>
        <v>0</v>
      </c>
      <c r="O12" s="103">
        <v>36024</v>
      </c>
      <c r="P12" s="103">
        <v>18516</v>
      </c>
      <c r="Q12" s="104">
        <f>IF(D12&gt;0,O12/D12*100,"-")</f>
        <v>30.260063167797863</v>
      </c>
      <c r="R12" s="103">
        <v>1275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16</v>
      </c>
      <c r="B13" s="102" t="s">
        <v>266</v>
      </c>
      <c r="C13" s="101" t="s">
        <v>267</v>
      </c>
      <c r="D13" s="103">
        <f>+SUM(E13,+I13)</f>
        <v>109108</v>
      </c>
      <c r="E13" s="103">
        <f>+SUM(G13,+H13)</f>
        <v>20816</v>
      </c>
      <c r="F13" s="104">
        <f>IF(D13&gt;0,E13/D13*100,"-")</f>
        <v>19.078344392711806</v>
      </c>
      <c r="G13" s="103">
        <v>20734</v>
      </c>
      <c r="H13" s="103">
        <v>82</v>
      </c>
      <c r="I13" s="103">
        <f>+SUM(K13,+M13,+O13)</f>
        <v>88292</v>
      </c>
      <c r="J13" s="104">
        <f>IF(D13&gt;0,I13/D13*100,"-")</f>
        <v>80.921655607288187</v>
      </c>
      <c r="K13" s="103">
        <v>60661</v>
      </c>
      <c r="L13" s="104">
        <f>IF(D13&gt;0,K13/D13*100,"-")</f>
        <v>55.597206437658095</v>
      </c>
      <c r="M13" s="103">
        <v>0</v>
      </c>
      <c r="N13" s="104">
        <f>IF(D13&gt;0,M13/D13*100,"-")</f>
        <v>0</v>
      </c>
      <c r="O13" s="103">
        <v>27631</v>
      </c>
      <c r="P13" s="103">
        <v>19314</v>
      </c>
      <c r="Q13" s="104">
        <f>IF(D13&gt;0,O13/D13*100,"-")</f>
        <v>25.324449169630093</v>
      </c>
      <c r="R13" s="103">
        <v>1627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16</v>
      </c>
      <c r="B14" s="102" t="s">
        <v>268</v>
      </c>
      <c r="C14" s="101" t="s">
        <v>269</v>
      </c>
      <c r="D14" s="103">
        <f>+SUM(E14,+I14)</f>
        <v>42804</v>
      </c>
      <c r="E14" s="103">
        <f>+SUM(G14,+H14)</f>
        <v>7866</v>
      </c>
      <c r="F14" s="104">
        <f>IF(D14&gt;0,E14/D14*100,"-")</f>
        <v>18.376787216148024</v>
      </c>
      <c r="G14" s="103">
        <v>7808</v>
      </c>
      <c r="H14" s="103">
        <v>58</v>
      </c>
      <c r="I14" s="103">
        <f>+SUM(K14,+M14,+O14)</f>
        <v>34938</v>
      </c>
      <c r="J14" s="104">
        <f>IF(D14&gt;0,I14/D14*100,"-")</f>
        <v>81.623212783851969</v>
      </c>
      <c r="K14" s="103">
        <v>5014</v>
      </c>
      <c r="L14" s="104">
        <f>IF(D14&gt;0,K14/D14*100,"-")</f>
        <v>11.713858517895524</v>
      </c>
      <c r="M14" s="103">
        <v>0</v>
      </c>
      <c r="N14" s="104">
        <f>IF(D14&gt;0,M14/D14*100,"-")</f>
        <v>0</v>
      </c>
      <c r="O14" s="103">
        <v>29924</v>
      </c>
      <c r="P14" s="103">
        <v>15469</v>
      </c>
      <c r="Q14" s="104">
        <f>IF(D14&gt;0,O14/D14*100,"-")</f>
        <v>69.909354265956452</v>
      </c>
      <c r="R14" s="103">
        <v>175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16</v>
      </c>
      <c r="B15" s="102" t="s">
        <v>270</v>
      </c>
      <c r="C15" s="101" t="s">
        <v>271</v>
      </c>
      <c r="D15" s="103">
        <f>+SUM(E15,+I15)</f>
        <v>36991</v>
      </c>
      <c r="E15" s="103">
        <f>+SUM(G15,+H15)</f>
        <v>3743</v>
      </c>
      <c r="F15" s="104">
        <f>IF(D15&gt;0,E15/D15*100,"-")</f>
        <v>10.118677516152577</v>
      </c>
      <c r="G15" s="103">
        <v>3709</v>
      </c>
      <c r="H15" s="103">
        <v>34</v>
      </c>
      <c r="I15" s="103">
        <f>+SUM(K15,+M15,+O15)</f>
        <v>33248</v>
      </c>
      <c r="J15" s="104">
        <f>IF(D15&gt;0,I15/D15*100,"-")</f>
        <v>89.881322483847427</v>
      </c>
      <c r="K15" s="103">
        <v>18034</v>
      </c>
      <c r="L15" s="104">
        <f>IF(D15&gt;0,K15/D15*100,"-")</f>
        <v>48.752399232245679</v>
      </c>
      <c r="M15" s="103">
        <v>0</v>
      </c>
      <c r="N15" s="104">
        <f>IF(D15&gt;0,M15/D15*100,"-")</f>
        <v>0</v>
      </c>
      <c r="O15" s="103">
        <v>15214</v>
      </c>
      <c r="P15" s="103">
        <v>10875</v>
      </c>
      <c r="Q15" s="104">
        <f>IF(D15&gt;0,O15/D15*100,"-")</f>
        <v>41.128923251601741</v>
      </c>
      <c r="R15" s="103">
        <v>205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16</v>
      </c>
      <c r="B16" s="102" t="s">
        <v>272</v>
      </c>
      <c r="C16" s="101" t="s">
        <v>273</v>
      </c>
      <c r="D16" s="103">
        <f>+SUM(E16,+I16)</f>
        <v>86572</v>
      </c>
      <c r="E16" s="103">
        <f>+SUM(G16,+H16)</f>
        <v>7567</v>
      </c>
      <c r="F16" s="104">
        <f>IF(D16&gt;0,E16/D16*100,"-")</f>
        <v>8.7407013815090338</v>
      </c>
      <c r="G16" s="103">
        <v>7447</v>
      </c>
      <c r="H16" s="103">
        <v>120</v>
      </c>
      <c r="I16" s="103">
        <f>+SUM(K16,+M16,+O16)</f>
        <v>79005</v>
      </c>
      <c r="J16" s="104">
        <f>IF(D16&gt;0,I16/D16*100,"-")</f>
        <v>91.259298618490973</v>
      </c>
      <c r="K16" s="103">
        <v>53358</v>
      </c>
      <c r="L16" s="104">
        <f>IF(D16&gt;0,K16/D16*100,"-")</f>
        <v>61.63424663863605</v>
      </c>
      <c r="M16" s="103">
        <v>385</v>
      </c>
      <c r="N16" s="104">
        <f>IF(D16&gt;0,M16/D16*100,"-")</f>
        <v>0.44471653652451137</v>
      </c>
      <c r="O16" s="103">
        <v>25262</v>
      </c>
      <c r="P16" s="103">
        <v>18158</v>
      </c>
      <c r="Q16" s="104">
        <f>IF(D16&gt;0,O16/D16*100,"-")</f>
        <v>29.180335443330407</v>
      </c>
      <c r="R16" s="103">
        <v>703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16</v>
      </c>
      <c r="B17" s="102" t="s">
        <v>274</v>
      </c>
      <c r="C17" s="101" t="s">
        <v>275</v>
      </c>
      <c r="D17" s="103">
        <f>+SUM(E17,+I17)</f>
        <v>37442</v>
      </c>
      <c r="E17" s="103">
        <f>+SUM(G17,+H17)</f>
        <v>13045</v>
      </c>
      <c r="F17" s="104">
        <f>IF(D17&gt;0,E17/D17*100,"-")</f>
        <v>34.840553389242032</v>
      </c>
      <c r="G17" s="103">
        <v>13045</v>
      </c>
      <c r="H17" s="103">
        <v>0</v>
      </c>
      <c r="I17" s="103">
        <f>+SUM(K17,+M17,+O17)</f>
        <v>24397</v>
      </c>
      <c r="J17" s="104">
        <f>IF(D17&gt;0,I17/D17*100,"-")</f>
        <v>65.159446610757982</v>
      </c>
      <c r="K17" s="103">
        <v>5953</v>
      </c>
      <c r="L17" s="104">
        <f>IF(D17&gt;0,K17/D17*100,"-")</f>
        <v>15.899257518294963</v>
      </c>
      <c r="M17" s="103">
        <v>0</v>
      </c>
      <c r="N17" s="104">
        <f>IF(D17&gt;0,M17/D17*100,"-")</f>
        <v>0</v>
      </c>
      <c r="O17" s="103">
        <v>18444</v>
      </c>
      <c r="P17" s="103">
        <v>5909</v>
      </c>
      <c r="Q17" s="104">
        <f>IF(D17&gt;0,O17/D17*100,"-")</f>
        <v>49.260189092463008</v>
      </c>
      <c r="R17" s="103">
        <v>285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16</v>
      </c>
      <c r="B18" s="102" t="s">
        <v>276</v>
      </c>
      <c r="C18" s="101" t="s">
        <v>277</v>
      </c>
      <c r="D18" s="103">
        <f>+SUM(E18,+I18)</f>
        <v>33506</v>
      </c>
      <c r="E18" s="103">
        <f>+SUM(G18,+H18)</f>
        <v>2039</v>
      </c>
      <c r="F18" s="104">
        <f>IF(D18&gt;0,E18/D18*100,"-")</f>
        <v>6.0854772279591716</v>
      </c>
      <c r="G18" s="103">
        <v>2003</v>
      </c>
      <c r="H18" s="103">
        <v>36</v>
      </c>
      <c r="I18" s="103">
        <f>+SUM(K18,+M18,+O18)</f>
        <v>31467</v>
      </c>
      <c r="J18" s="104">
        <f>IF(D18&gt;0,I18/D18*100,"-")</f>
        <v>93.914522772040826</v>
      </c>
      <c r="K18" s="103">
        <v>22817</v>
      </c>
      <c r="L18" s="104">
        <f>IF(D18&gt;0,K18/D18*100,"-")</f>
        <v>68.098251059511725</v>
      </c>
      <c r="M18" s="103">
        <v>0</v>
      </c>
      <c r="N18" s="104">
        <f>IF(D18&gt;0,M18/D18*100,"-")</f>
        <v>0</v>
      </c>
      <c r="O18" s="103">
        <v>8650</v>
      </c>
      <c r="P18" s="103">
        <v>6400</v>
      </c>
      <c r="Q18" s="104">
        <f>IF(D18&gt;0,O18/D18*100,"-")</f>
        <v>25.816271712529097</v>
      </c>
      <c r="R18" s="103">
        <v>243</v>
      </c>
      <c r="S18" s="101"/>
      <c r="T18" s="101" t="s">
        <v>257</v>
      </c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16</v>
      </c>
      <c r="B19" s="102" t="s">
        <v>278</v>
      </c>
      <c r="C19" s="101" t="s">
        <v>279</v>
      </c>
      <c r="D19" s="103">
        <f>+SUM(E19,+I19)</f>
        <v>6813</v>
      </c>
      <c r="E19" s="103">
        <f>+SUM(G19,+H19)</f>
        <v>229</v>
      </c>
      <c r="F19" s="104">
        <f>IF(D19&gt;0,E19/D19*100,"-")</f>
        <v>3.3612211947746955</v>
      </c>
      <c r="G19" s="103">
        <v>229</v>
      </c>
      <c r="H19" s="103">
        <v>0</v>
      </c>
      <c r="I19" s="103">
        <f>+SUM(K19,+M19,+O19)</f>
        <v>6584</v>
      </c>
      <c r="J19" s="104">
        <f>IF(D19&gt;0,I19/D19*100,"-")</f>
        <v>96.6387788052253</v>
      </c>
      <c r="K19" s="103">
        <v>5069</v>
      </c>
      <c r="L19" s="104">
        <f>IF(D19&gt;0,K19/D19*100,"-")</f>
        <v>74.401878761191838</v>
      </c>
      <c r="M19" s="103">
        <v>151</v>
      </c>
      <c r="N19" s="104">
        <f>IF(D19&gt;0,M19/D19*100,"-")</f>
        <v>2.2163510934977251</v>
      </c>
      <c r="O19" s="103">
        <v>1364</v>
      </c>
      <c r="P19" s="103">
        <v>374</v>
      </c>
      <c r="Q19" s="104">
        <f>IF(D19&gt;0,O19/D19*100,"-")</f>
        <v>20.020548950535741</v>
      </c>
      <c r="R19" s="103">
        <v>308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16</v>
      </c>
      <c r="B20" s="102" t="s">
        <v>280</v>
      </c>
      <c r="C20" s="101" t="s">
        <v>281</v>
      </c>
      <c r="D20" s="103">
        <f>+SUM(E20,+I20)</f>
        <v>8121</v>
      </c>
      <c r="E20" s="103">
        <f>+SUM(G20,+H20)</f>
        <v>3126</v>
      </c>
      <c r="F20" s="104">
        <f>IF(D20&gt;0,E20/D20*100,"-")</f>
        <v>38.492796453638718</v>
      </c>
      <c r="G20" s="103">
        <v>3104</v>
      </c>
      <c r="H20" s="103">
        <v>22</v>
      </c>
      <c r="I20" s="103">
        <f>+SUM(K20,+M20,+O20)</f>
        <v>4995</v>
      </c>
      <c r="J20" s="104">
        <f>IF(D20&gt;0,I20/D20*100,"-")</f>
        <v>61.507203546361289</v>
      </c>
      <c r="K20" s="103">
        <v>2209</v>
      </c>
      <c r="L20" s="104">
        <f>IF(D20&gt;0,K20/D20*100,"-")</f>
        <v>27.201083610392807</v>
      </c>
      <c r="M20" s="103">
        <v>0</v>
      </c>
      <c r="N20" s="104">
        <f>IF(D20&gt;0,M20/D20*100,"-")</f>
        <v>0</v>
      </c>
      <c r="O20" s="103">
        <v>2786</v>
      </c>
      <c r="P20" s="103">
        <v>2382</v>
      </c>
      <c r="Q20" s="104">
        <f>IF(D20&gt;0,O20/D20*100,"-")</f>
        <v>34.306119935968475</v>
      </c>
      <c r="R20" s="103">
        <v>42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16</v>
      </c>
      <c r="B21" s="102" t="s">
        <v>282</v>
      </c>
      <c r="C21" s="101" t="s">
        <v>283</v>
      </c>
      <c r="D21" s="103">
        <f>+SUM(E21,+I21)</f>
        <v>30710</v>
      </c>
      <c r="E21" s="103">
        <f>+SUM(G21,+H21)</f>
        <v>3548</v>
      </c>
      <c r="F21" s="104">
        <f>IF(D21&gt;0,E21/D21*100,"-")</f>
        <v>11.553239986974926</v>
      </c>
      <c r="G21" s="103">
        <v>3548</v>
      </c>
      <c r="H21" s="103">
        <v>0</v>
      </c>
      <c r="I21" s="103">
        <f>+SUM(K21,+M21,+O21)</f>
        <v>27162</v>
      </c>
      <c r="J21" s="104">
        <f>IF(D21&gt;0,I21/D21*100,"-")</f>
        <v>88.44676001302507</v>
      </c>
      <c r="K21" s="103">
        <v>7910</v>
      </c>
      <c r="L21" s="104">
        <f>IF(D21&gt;0,K21/D21*100,"-")</f>
        <v>25.757082383588408</v>
      </c>
      <c r="M21" s="103">
        <v>0</v>
      </c>
      <c r="N21" s="104">
        <f>IF(D21&gt;0,M21/D21*100,"-")</f>
        <v>0</v>
      </c>
      <c r="O21" s="103">
        <v>19252</v>
      </c>
      <c r="P21" s="103">
        <v>11174</v>
      </c>
      <c r="Q21" s="104">
        <f>IF(D21&gt;0,O21/D21*100,"-")</f>
        <v>62.689677629436666</v>
      </c>
      <c r="R21" s="103">
        <v>131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16</v>
      </c>
      <c r="B22" s="102" t="s">
        <v>284</v>
      </c>
      <c r="C22" s="101" t="s">
        <v>285</v>
      </c>
      <c r="D22" s="103">
        <f>+SUM(E22,+I22)</f>
        <v>21056</v>
      </c>
      <c r="E22" s="103">
        <f>+SUM(G22,+H22)</f>
        <v>1466</v>
      </c>
      <c r="F22" s="104">
        <f>IF(D22&gt;0,E22/D22*100,"-")</f>
        <v>6.9623860182370825</v>
      </c>
      <c r="G22" s="103">
        <v>1441</v>
      </c>
      <c r="H22" s="103">
        <v>25</v>
      </c>
      <c r="I22" s="103">
        <f>+SUM(K22,+M22,+O22)</f>
        <v>19590</v>
      </c>
      <c r="J22" s="104">
        <f>IF(D22&gt;0,I22/D22*100,"-")</f>
        <v>93.037613981762917</v>
      </c>
      <c r="K22" s="103">
        <v>6454</v>
      </c>
      <c r="L22" s="104">
        <f>IF(D22&gt;0,K22/D22*100,"-")</f>
        <v>30.651595744680847</v>
      </c>
      <c r="M22" s="103">
        <v>0</v>
      </c>
      <c r="N22" s="104">
        <f>IF(D22&gt;0,M22/D22*100,"-")</f>
        <v>0</v>
      </c>
      <c r="O22" s="103">
        <v>13136</v>
      </c>
      <c r="P22" s="103">
        <v>9727</v>
      </c>
      <c r="Q22" s="104">
        <f>IF(D22&gt;0,O22/D22*100,"-")</f>
        <v>62.386018237082062</v>
      </c>
      <c r="R22" s="103">
        <v>68</v>
      </c>
      <c r="S22" s="101"/>
      <c r="T22" s="101" t="s">
        <v>257</v>
      </c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16</v>
      </c>
      <c r="B23" s="102" t="s">
        <v>286</v>
      </c>
      <c r="C23" s="101" t="s">
        <v>287</v>
      </c>
      <c r="D23" s="103">
        <f>+SUM(E23,+I23)</f>
        <v>16424</v>
      </c>
      <c r="E23" s="103">
        <f>+SUM(G23,+H23)</f>
        <v>4417</v>
      </c>
      <c r="F23" s="104">
        <f>IF(D23&gt;0,E23/D23*100,"-")</f>
        <v>26.893570384802729</v>
      </c>
      <c r="G23" s="103">
        <v>4321</v>
      </c>
      <c r="H23" s="103">
        <v>96</v>
      </c>
      <c r="I23" s="103">
        <f>+SUM(K23,+M23,+O23)</f>
        <v>12007</v>
      </c>
      <c r="J23" s="104">
        <f>IF(D23&gt;0,I23/D23*100,"-")</f>
        <v>73.106429615197271</v>
      </c>
      <c r="K23" s="103">
        <v>4350</v>
      </c>
      <c r="L23" s="104">
        <f>IF(D23&gt;0,K23/D23*100,"-")</f>
        <v>26.485630784218216</v>
      </c>
      <c r="M23" s="103">
        <v>0</v>
      </c>
      <c r="N23" s="104">
        <f>IF(D23&gt;0,M23/D23*100,"-")</f>
        <v>0</v>
      </c>
      <c r="O23" s="103">
        <v>7657</v>
      </c>
      <c r="P23" s="103">
        <v>5849</v>
      </c>
      <c r="Q23" s="104">
        <f>IF(D23&gt;0,O23/D23*100,"-")</f>
        <v>46.620798830979055</v>
      </c>
      <c r="R23" s="103">
        <v>48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16</v>
      </c>
      <c r="B24" s="102" t="s">
        <v>288</v>
      </c>
      <c r="C24" s="101" t="s">
        <v>289</v>
      </c>
      <c r="D24" s="103">
        <f>+SUM(E24,+I24)</f>
        <v>9163</v>
      </c>
      <c r="E24" s="103">
        <f>+SUM(G24,+H24)</f>
        <v>2188</v>
      </c>
      <c r="F24" s="104">
        <f>IF(D24&gt;0,E24/D24*100,"-")</f>
        <v>23.878642366037326</v>
      </c>
      <c r="G24" s="103">
        <v>2188</v>
      </c>
      <c r="H24" s="103">
        <v>0</v>
      </c>
      <c r="I24" s="103">
        <f>+SUM(K24,+M24,+O24)</f>
        <v>6975</v>
      </c>
      <c r="J24" s="104">
        <f>IF(D24&gt;0,I24/D24*100,"-")</f>
        <v>76.121357633962674</v>
      </c>
      <c r="K24" s="103">
        <v>2470</v>
      </c>
      <c r="L24" s="104">
        <f>IF(D24&gt;0,K24/D24*100,"-")</f>
        <v>26.956237040270654</v>
      </c>
      <c r="M24" s="103">
        <v>57</v>
      </c>
      <c r="N24" s="104">
        <f>IF(D24&gt;0,M24/D24*100,"-")</f>
        <v>0.62206700862163056</v>
      </c>
      <c r="O24" s="103">
        <v>4448</v>
      </c>
      <c r="P24" s="103">
        <v>1049</v>
      </c>
      <c r="Q24" s="104">
        <f>IF(D24&gt;0,O24/D24*100,"-")</f>
        <v>48.543053585070389</v>
      </c>
      <c r="R24" s="103">
        <v>52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16</v>
      </c>
      <c r="B25" s="102" t="s">
        <v>290</v>
      </c>
      <c r="C25" s="101" t="s">
        <v>291</v>
      </c>
      <c r="D25" s="103">
        <f>+SUM(E25,+I25)</f>
        <v>3943</v>
      </c>
      <c r="E25" s="103">
        <f>+SUM(G25,+H25)</f>
        <v>2068</v>
      </c>
      <c r="F25" s="104">
        <f>IF(D25&gt;0,E25/D25*100,"-")</f>
        <v>52.447375095105251</v>
      </c>
      <c r="G25" s="103">
        <v>2068</v>
      </c>
      <c r="H25" s="103">
        <v>0</v>
      </c>
      <c r="I25" s="103">
        <f>+SUM(K25,+M25,+O25)</f>
        <v>1875</v>
      </c>
      <c r="J25" s="104">
        <f>IF(D25&gt;0,I25/D25*100,"-")</f>
        <v>47.552624904894749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1875</v>
      </c>
      <c r="P25" s="103">
        <v>1753</v>
      </c>
      <c r="Q25" s="104">
        <f>IF(D25&gt;0,O25/D25*100,"-")</f>
        <v>47.552624904894749</v>
      </c>
      <c r="R25" s="103">
        <v>68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16</v>
      </c>
      <c r="B26" s="102" t="s">
        <v>292</v>
      </c>
      <c r="C26" s="101" t="s">
        <v>293</v>
      </c>
      <c r="D26" s="103">
        <f>+SUM(E26,+I26)</f>
        <v>10186</v>
      </c>
      <c r="E26" s="103">
        <f>+SUM(G26,+H26)</f>
        <v>4214</v>
      </c>
      <c r="F26" s="104">
        <f>IF(D26&gt;0,E26/D26*100,"-")</f>
        <v>41.370508541134896</v>
      </c>
      <c r="G26" s="103">
        <v>4214</v>
      </c>
      <c r="H26" s="103">
        <v>0</v>
      </c>
      <c r="I26" s="103">
        <f>+SUM(K26,+M26,+O26)</f>
        <v>5972</v>
      </c>
      <c r="J26" s="104">
        <f>IF(D26&gt;0,I26/D26*100,"-")</f>
        <v>58.629491458865111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5972</v>
      </c>
      <c r="P26" s="103">
        <v>3108</v>
      </c>
      <c r="Q26" s="104">
        <f>IF(D26&gt;0,O26/D26*100,"-")</f>
        <v>58.629491458865111</v>
      </c>
      <c r="R26" s="103">
        <v>77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16</v>
      </c>
      <c r="B27" s="102" t="s">
        <v>294</v>
      </c>
      <c r="C27" s="101" t="s">
        <v>295</v>
      </c>
      <c r="D27" s="103">
        <f>+SUM(E27,+I27)</f>
        <v>21072</v>
      </c>
      <c r="E27" s="103">
        <f>+SUM(G27,+H27)</f>
        <v>5633</v>
      </c>
      <c r="F27" s="104">
        <f>IF(D27&gt;0,E27/D27*100,"-")</f>
        <v>26.73215641609719</v>
      </c>
      <c r="G27" s="103">
        <v>5633</v>
      </c>
      <c r="H27" s="103">
        <v>0</v>
      </c>
      <c r="I27" s="103">
        <f>+SUM(K27,+M27,+O27)</f>
        <v>15439</v>
      </c>
      <c r="J27" s="104">
        <f>IF(D27&gt;0,I27/D27*100,"-")</f>
        <v>73.267843583902817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15439</v>
      </c>
      <c r="P27" s="103">
        <v>5779</v>
      </c>
      <c r="Q27" s="104">
        <f>IF(D27&gt;0,O27/D27*100,"-")</f>
        <v>73.267843583902817</v>
      </c>
      <c r="R27" s="103">
        <v>97</v>
      </c>
      <c r="S27" s="101"/>
      <c r="T27" s="101"/>
      <c r="U27" s="101" t="s">
        <v>257</v>
      </c>
      <c r="V27" s="101"/>
      <c r="W27" s="101"/>
      <c r="X27" s="101"/>
      <c r="Y27" s="101" t="s">
        <v>257</v>
      </c>
      <c r="Z27" s="101"/>
      <c r="AA27" s="189" t="s">
        <v>256</v>
      </c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7">
    <sortCondition ref="A8:A27"/>
    <sortCondition ref="B8:B27"/>
    <sortCondition ref="C8:C2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愛媛県</v>
      </c>
      <c r="B7" s="107" t="str">
        <f>水洗化人口等!B7</f>
        <v>38000</v>
      </c>
      <c r="C7" s="106" t="s">
        <v>200</v>
      </c>
      <c r="D7" s="108">
        <f>SUM(E7,+H7,+K7)</f>
        <v>362069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12145</v>
      </c>
      <c r="I7" s="108">
        <f>SUM(I$8:I$207)</f>
        <v>6873</v>
      </c>
      <c r="J7" s="108">
        <f>SUM(J$8:J$207)</f>
        <v>5272</v>
      </c>
      <c r="K7" s="108">
        <f>SUM(L7:M7)</f>
        <v>349924</v>
      </c>
      <c r="L7" s="108">
        <f>SUM(L$8:L$207)</f>
        <v>99917</v>
      </c>
      <c r="M7" s="108">
        <f>SUM(M$8:M$207)</f>
        <v>250007</v>
      </c>
      <c r="N7" s="108">
        <f>SUM(O7,+V7,+AC7)</f>
        <v>362407</v>
      </c>
      <c r="O7" s="108">
        <f>SUM(P7:U7)</f>
        <v>106790</v>
      </c>
      <c r="P7" s="108">
        <f t="shared" ref="P7:U7" si="0">SUM(P$8:P$207)</f>
        <v>106615</v>
      </c>
      <c r="Q7" s="108">
        <f t="shared" si="0"/>
        <v>0</v>
      </c>
      <c r="R7" s="108">
        <f t="shared" si="0"/>
        <v>0</v>
      </c>
      <c r="S7" s="108">
        <f t="shared" si="0"/>
        <v>175</v>
      </c>
      <c r="T7" s="108">
        <f t="shared" si="0"/>
        <v>0</v>
      </c>
      <c r="U7" s="108">
        <f t="shared" si="0"/>
        <v>0</v>
      </c>
      <c r="V7" s="108">
        <f>SUM(W7:AB7)</f>
        <v>255279</v>
      </c>
      <c r="W7" s="108">
        <f t="shared" ref="W7:AB7" si="1">SUM(W$8:W$207)</f>
        <v>253638</v>
      </c>
      <c r="X7" s="108">
        <f t="shared" si="1"/>
        <v>0</v>
      </c>
      <c r="Y7" s="108">
        <f t="shared" si="1"/>
        <v>0</v>
      </c>
      <c r="Z7" s="108">
        <f t="shared" si="1"/>
        <v>937</v>
      </c>
      <c r="AA7" s="108">
        <f t="shared" si="1"/>
        <v>0</v>
      </c>
      <c r="AB7" s="108">
        <f t="shared" si="1"/>
        <v>704</v>
      </c>
      <c r="AC7" s="108">
        <f>SUM(AD7:AE7)</f>
        <v>338</v>
      </c>
      <c r="AD7" s="108">
        <f>SUM(AD$8:AD$207)</f>
        <v>338</v>
      </c>
      <c r="AE7" s="108">
        <f>SUM(AE$8:AE$207)</f>
        <v>0</v>
      </c>
      <c r="AF7" s="108">
        <f>SUM(AG7:AI7)</f>
        <v>10862</v>
      </c>
      <c r="AG7" s="108">
        <f>SUM(AG$8:AG$207)</f>
        <v>10862</v>
      </c>
      <c r="AH7" s="108">
        <f>SUM(AH$8:AH$207)</f>
        <v>0</v>
      </c>
      <c r="AI7" s="108">
        <f>SUM(AI$8:AI$207)</f>
        <v>0</v>
      </c>
      <c r="AJ7" s="108">
        <f>SUM(AK7:AS7)</f>
        <v>37128</v>
      </c>
      <c r="AK7" s="108">
        <f t="shared" ref="AK7:AS7" si="2">SUM(AK$8:AK$207)</f>
        <v>32993</v>
      </c>
      <c r="AL7" s="108">
        <f t="shared" si="2"/>
        <v>0</v>
      </c>
      <c r="AM7" s="108">
        <f t="shared" si="2"/>
        <v>3978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133</v>
      </c>
      <c r="AS7" s="108">
        <f t="shared" si="2"/>
        <v>24</v>
      </c>
      <c r="AT7" s="108">
        <f>SUM(AU7:AY7)</f>
        <v>6727</v>
      </c>
      <c r="AU7" s="108">
        <f>SUM(AU$8:AU$207)</f>
        <v>6727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1118</v>
      </c>
      <c r="BA7" s="108">
        <f>SUM(BA$8:BA$207)</f>
        <v>1118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16</v>
      </c>
      <c r="B8" s="113" t="s">
        <v>254</v>
      </c>
      <c r="C8" s="101" t="s">
        <v>255</v>
      </c>
      <c r="D8" s="103">
        <f>SUM(E8,+H8,+K8)</f>
        <v>104441</v>
      </c>
      <c r="E8" s="103">
        <f>SUM(F8:G8)</f>
        <v>0</v>
      </c>
      <c r="F8" s="103">
        <v>0</v>
      </c>
      <c r="G8" s="103">
        <v>0</v>
      </c>
      <c r="H8" s="103">
        <f>SUM(I8:J8)</f>
        <v>30</v>
      </c>
      <c r="I8" s="103">
        <v>30</v>
      </c>
      <c r="J8" s="103">
        <v>0</v>
      </c>
      <c r="K8" s="103">
        <f>SUM(L8:M8)</f>
        <v>104411</v>
      </c>
      <c r="L8" s="103">
        <v>9057</v>
      </c>
      <c r="M8" s="103">
        <v>95354</v>
      </c>
      <c r="N8" s="103">
        <f>SUM(O8,+V8,+AC8)</f>
        <v>104515</v>
      </c>
      <c r="O8" s="103">
        <f>SUM(P8:U8)</f>
        <v>9087</v>
      </c>
      <c r="P8" s="103">
        <v>9087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95354</v>
      </c>
      <c r="W8" s="103">
        <v>95354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74</v>
      </c>
      <c r="AD8" s="103">
        <v>74</v>
      </c>
      <c r="AE8" s="103">
        <v>0</v>
      </c>
      <c r="AF8" s="103">
        <f>SUM(AG8:AI8)</f>
        <v>3246</v>
      </c>
      <c r="AG8" s="103">
        <v>3246</v>
      </c>
      <c r="AH8" s="103">
        <v>0</v>
      </c>
      <c r="AI8" s="103">
        <v>0</v>
      </c>
      <c r="AJ8" s="103">
        <f>SUM(AK8:AS8)</f>
        <v>3246</v>
      </c>
      <c r="AK8" s="103">
        <v>0</v>
      </c>
      <c r="AL8" s="103">
        <v>0</v>
      </c>
      <c r="AM8" s="103">
        <v>3229</v>
      </c>
      <c r="AN8" s="103">
        <v>0</v>
      </c>
      <c r="AO8" s="103">
        <v>0</v>
      </c>
      <c r="AP8" s="103">
        <v>0</v>
      </c>
      <c r="AQ8" s="103">
        <v>0</v>
      </c>
      <c r="AR8" s="103">
        <v>17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16</v>
      </c>
      <c r="B9" s="113" t="s">
        <v>258</v>
      </c>
      <c r="C9" s="101" t="s">
        <v>259</v>
      </c>
      <c r="D9" s="103">
        <f>SUM(E9,+H9,+K9)</f>
        <v>23678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23678</v>
      </c>
      <c r="L9" s="103">
        <v>4447</v>
      </c>
      <c r="M9" s="103">
        <v>19231</v>
      </c>
      <c r="N9" s="103">
        <f>SUM(O9,+V9,+AC9)</f>
        <v>23708</v>
      </c>
      <c r="O9" s="103">
        <f>SUM(P9:U9)</f>
        <v>4447</v>
      </c>
      <c r="P9" s="103">
        <v>4447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19231</v>
      </c>
      <c r="W9" s="103">
        <v>19231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30</v>
      </c>
      <c r="AD9" s="103">
        <v>30</v>
      </c>
      <c r="AE9" s="103">
        <v>0</v>
      </c>
      <c r="AF9" s="103">
        <f>SUM(AG9:AI9)</f>
        <v>37</v>
      </c>
      <c r="AG9" s="103">
        <v>37</v>
      </c>
      <c r="AH9" s="103">
        <v>0</v>
      </c>
      <c r="AI9" s="103">
        <v>0</v>
      </c>
      <c r="AJ9" s="103">
        <f>SUM(AK9:AS9)</f>
        <v>37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37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757</v>
      </c>
      <c r="BA9" s="103">
        <v>757</v>
      </c>
      <c r="BB9" s="103">
        <v>0</v>
      </c>
      <c r="BC9" s="103">
        <v>0</v>
      </c>
    </row>
    <row r="10" spans="1:55" s="105" customFormat="1" ht="13.5" customHeight="1">
      <c r="A10" s="115" t="s">
        <v>16</v>
      </c>
      <c r="B10" s="113" t="s">
        <v>260</v>
      </c>
      <c r="C10" s="101" t="s">
        <v>261</v>
      </c>
      <c r="D10" s="103">
        <f>SUM(E10,+H10,+K10)</f>
        <v>38813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38813</v>
      </c>
      <c r="L10" s="103">
        <v>21416</v>
      </c>
      <c r="M10" s="103">
        <v>17397</v>
      </c>
      <c r="N10" s="103">
        <f>SUM(O10,+V10,+AC10)</f>
        <v>38813</v>
      </c>
      <c r="O10" s="103">
        <f>SUM(P10:U10)</f>
        <v>21416</v>
      </c>
      <c r="P10" s="103">
        <v>21416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17397</v>
      </c>
      <c r="W10" s="103">
        <v>17397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16</v>
      </c>
      <c r="B11" s="113" t="s">
        <v>262</v>
      </c>
      <c r="C11" s="101" t="s">
        <v>263</v>
      </c>
      <c r="D11" s="103">
        <f>SUM(E11,+H11,+K11)</f>
        <v>6115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6115</v>
      </c>
      <c r="L11" s="103">
        <v>1650</v>
      </c>
      <c r="M11" s="103">
        <v>4465</v>
      </c>
      <c r="N11" s="103">
        <f>SUM(O11,+V11,+AC11)</f>
        <v>6115</v>
      </c>
      <c r="O11" s="103">
        <f>SUM(P11:U11)</f>
        <v>1650</v>
      </c>
      <c r="P11" s="103">
        <v>1650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4465</v>
      </c>
      <c r="W11" s="103">
        <v>4465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10</v>
      </c>
      <c r="AG11" s="103">
        <v>10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10</v>
      </c>
      <c r="AU11" s="103">
        <v>10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16</v>
      </c>
      <c r="B12" s="113" t="s">
        <v>264</v>
      </c>
      <c r="C12" s="101" t="s">
        <v>265</v>
      </c>
      <c r="D12" s="103">
        <f>SUM(E12,+H12,+K12)</f>
        <v>29407</v>
      </c>
      <c r="E12" s="103">
        <f>SUM(F12:G12)</f>
        <v>0</v>
      </c>
      <c r="F12" s="103">
        <v>0</v>
      </c>
      <c r="G12" s="103">
        <v>0</v>
      </c>
      <c r="H12" s="103">
        <f>SUM(I12:J12)</f>
        <v>341</v>
      </c>
      <c r="I12" s="103">
        <v>341</v>
      </c>
      <c r="J12" s="103">
        <v>0</v>
      </c>
      <c r="K12" s="103">
        <f>SUM(L12:M12)</f>
        <v>29066</v>
      </c>
      <c r="L12" s="103">
        <v>14270</v>
      </c>
      <c r="M12" s="103">
        <v>14796</v>
      </c>
      <c r="N12" s="103">
        <f>SUM(O12,+V12,+AC12)</f>
        <v>29407</v>
      </c>
      <c r="O12" s="103">
        <f>SUM(P12:U12)</f>
        <v>14611</v>
      </c>
      <c r="P12" s="103">
        <v>14611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14796</v>
      </c>
      <c r="W12" s="103">
        <v>14796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105</v>
      </c>
      <c r="AG12" s="103">
        <v>105</v>
      </c>
      <c r="AH12" s="103">
        <v>0</v>
      </c>
      <c r="AI12" s="103">
        <v>0</v>
      </c>
      <c r="AJ12" s="103">
        <f>SUM(AK12:AS12)</f>
        <v>1030</v>
      </c>
      <c r="AK12" s="103">
        <v>1030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105</v>
      </c>
      <c r="AU12" s="103">
        <v>105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16</v>
      </c>
      <c r="B13" s="113" t="s">
        <v>266</v>
      </c>
      <c r="C13" s="101" t="s">
        <v>267</v>
      </c>
      <c r="D13" s="103">
        <f>SUM(E13,+H13,+K13)</f>
        <v>27000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27000</v>
      </c>
      <c r="L13" s="103">
        <v>6995</v>
      </c>
      <c r="M13" s="103">
        <v>20005</v>
      </c>
      <c r="N13" s="103">
        <f>SUM(O13,+V13,+AC13)</f>
        <v>27042</v>
      </c>
      <c r="O13" s="103">
        <f>SUM(P13:U13)</f>
        <v>6995</v>
      </c>
      <c r="P13" s="103">
        <v>6995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20005</v>
      </c>
      <c r="W13" s="103">
        <v>20005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42</v>
      </c>
      <c r="AD13" s="103">
        <v>42</v>
      </c>
      <c r="AE13" s="103">
        <v>0</v>
      </c>
      <c r="AF13" s="103">
        <f>SUM(AG13:AI13)</f>
        <v>64</v>
      </c>
      <c r="AG13" s="103">
        <v>64</v>
      </c>
      <c r="AH13" s="103">
        <v>0</v>
      </c>
      <c r="AI13" s="103">
        <v>0</v>
      </c>
      <c r="AJ13" s="103">
        <f>SUM(AK13:AS13)</f>
        <v>1378</v>
      </c>
      <c r="AK13" s="103">
        <v>1378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64</v>
      </c>
      <c r="AU13" s="103">
        <v>64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84</v>
      </c>
      <c r="BA13" s="103">
        <v>84</v>
      </c>
      <c r="BB13" s="103">
        <v>0</v>
      </c>
      <c r="BC13" s="103">
        <v>0</v>
      </c>
    </row>
    <row r="14" spans="1:55" s="105" customFormat="1" ht="13.5" customHeight="1">
      <c r="A14" s="115" t="s">
        <v>16</v>
      </c>
      <c r="B14" s="113" t="s">
        <v>268</v>
      </c>
      <c r="C14" s="101" t="s">
        <v>269</v>
      </c>
      <c r="D14" s="103">
        <f>SUM(E14,+H14,+K14)</f>
        <v>16635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16635</v>
      </c>
      <c r="L14" s="103">
        <v>5646</v>
      </c>
      <c r="M14" s="103">
        <v>10989</v>
      </c>
      <c r="N14" s="103">
        <f>SUM(O14,+V14,+AC14)</f>
        <v>16677</v>
      </c>
      <c r="O14" s="103">
        <f>SUM(P14:U14)</f>
        <v>5646</v>
      </c>
      <c r="P14" s="103">
        <v>5646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10989</v>
      </c>
      <c r="W14" s="103">
        <v>10989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42</v>
      </c>
      <c r="AD14" s="103">
        <v>42</v>
      </c>
      <c r="AE14" s="103">
        <v>0</v>
      </c>
      <c r="AF14" s="103">
        <f>SUM(AG14:AI14)</f>
        <v>48</v>
      </c>
      <c r="AG14" s="103">
        <v>48</v>
      </c>
      <c r="AH14" s="103">
        <v>0</v>
      </c>
      <c r="AI14" s="103">
        <v>0</v>
      </c>
      <c r="AJ14" s="103">
        <f>SUM(AK14:AS14)</f>
        <v>16635</v>
      </c>
      <c r="AK14" s="103">
        <v>16635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48</v>
      </c>
      <c r="AU14" s="103">
        <v>48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16</v>
      </c>
      <c r="B15" s="113" t="s">
        <v>270</v>
      </c>
      <c r="C15" s="101" t="s">
        <v>271</v>
      </c>
      <c r="D15" s="103">
        <f>SUM(E15,+H15,+K15)</f>
        <v>12463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12463</v>
      </c>
      <c r="L15" s="103">
        <v>2395</v>
      </c>
      <c r="M15" s="103">
        <v>10068</v>
      </c>
      <c r="N15" s="103">
        <f>SUM(O15,+V15,+AC15)</f>
        <v>12474</v>
      </c>
      <c r="O15" s="103">
        <f>SUM(P15:U15)</f>
        <v>2395</v>
      </c>
      <c r="P15" s="103">
        <v>2395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10068</v>
      </c>
      <c r="W15" s="103">
        <v>10068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11</v>
      </c>
      <c r="AD15" s="103">
        <v>11</v>
      </c>
      <c r="AE15" s="103">
        <v>0</v>
      </c>
      <c r="AF15" s="103">
        <f>SUM(AG15:AI15)</f>
        <v>37</v>
      </c>
      <c r="AG15" s="103">
        <v>37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37</v>
      </c>
      <c r="AU15" s="103">
        <v>37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17</v>
      </c>
      <c r="BA15" s="103">
        <v>17</v>
      </c>
      <c r="BB15" s="103">
        <v>0</v>
      </c>
      <c r="BC15" s="103">
        <v>0</v>
      </c>
    </row>
    <row r="16" spans="1:55" s="105" customFormat="1" ht="13.5" customHeight="1">
      <c r="A16" s="115" t="s">
        <v>16</v>
      </c>
      <c r="B16" s="113" t="s">
        <v>272</v>
      </c>
      <c r="C16" s="101" t="s">
        <v>273</v>
      </c>
      <c r="D16" s="103">
        <f>SUM(E16,+H16,+K16)</f>
        <v>18539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18539</v>
      </c>
      <c r="L16" s="103">
        <v>6894</v>
      </c>
      <c r="M16" s="103">
        <v>11645</v>
      </c>
      <c r="N16" s="103">
        <f>SUM(O16,+V16,+AC16)</f>
        <v>18583</v>
      </c>
      <c r="O16" s="103">
        <f>SUM(P16:U16)</f>
        <v>6894</v>
      </c>
      <c r="P16" s="103">
        <v>6894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11645</v>
      </c>
      <c r="W16" s="103">
        <v>11645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44</v>
      </c>
      <c r="AD16" s="103">
        <v>44</v>
      </c>
      <c r="AE16" s="103">
        <v>0</v>
      </c>
      <c r="AF16" s="103">
        <f>SUM(AG16:AI16)</f>
        <v>6427</v>
      </c>
      <c r="AG16" s="103">
        <v>6427</v>
      </c>
      <c r="AH16" s="103">
        <v>0</v>
      </c>
      <c r="AI16" s="103">
        <v>0</v>
      </c>
      <c r="AJ16" s="103">
        <f>SUM(AK16:AS16)</f>
        <v>9279</v>
      </c>
      <c r="AK16" s="103">
        <v>9279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6427</v>
      </c>
      <c r="AU16" s="103">
        <v>6427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13</v>
      </c>
      <c r="BA16" s="103">
        <v>13</v>
      </c>
      <c r="BB16" s="103">
        <v>0</v>
      </c>
      <c r="BC16" s="103">
        <v>0</v>
      </c>
    </row>
    <row r="17" spans="1:55" s="105" customFormat="1" ht="13.5" customHeight="1">
      <c r="A17" s="115" t="s">
        <v>16</v>
      </c>
      <c r="B17" s="113" t="s">
        <v>274</v>
      </c>
      <c r="C17" s="101" t="s">
        <v>275</v>
      </c>
      <c r="D17" s="103">
        <f>SUM(E17,+H17,+K17)</f>
        <v>13434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13434</v>
      </c>
      <c r="L17" s="103">
        <v>6622</v>
      </c>
      <c r="M17" s="103">
        <v>6812</v>
      </c>
      <c r="N17" s="103">
        <f>SUM(O17,+V17,+AC17)</f>
        <v>13434</v>
      </c>
      <c r="O17" s="103">
        <f>SUM(P17:U17)</f>
        <v>6622</v>
      </c>
      <c r="P17" s="103">
        <v>6622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6812</v>
      </c>
      <c r="W17" s="103">
        <v>6812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24</v>
      </c>
      <c r="AG17" s="103">
        <v>24</v>
      </c>
      <c r="AH17" s="103">
        <v>0</v>
      </c>
      <c r="AI17" s="103">
        <v>0</v>
      </c>
      <c r="AJ17" s="103">
        <f>SUM(AK17:AS17)</f>
        <v>24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24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233</v>
      </c>
      <c r="BA17" s="103">
        <v>233</v>
      </c>
      <c r="BB17" s="103">
        <v>0</v>
      </c>
      <c r="BC17" s="103">
        <v>0</v>
      </c>
    </row>
    <row r="18" spans="1:55" s="105" customFormat="1" ht="13.5" customHeight="1">
      <c r="A18" s="115" t="s">
        <v>16</v>
      </c>
      <c r="B18" s="113" t="s">
        <v>276</v>
      </c>
      <c r="C18" s="101" t="s">
        <v>277</v>
      </c>
      <c r="D18" s="103">
        <f>SUM(E18,+H18,+K18)</f>
        <v>8945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8945</v>
      </c>
      <c r="L18" s="103">
        <v>1429</v>
      </c>
      <c r="M18" s="103">
        <v>7516</v>
      </c>
      <c r="N18" s="103">
        <f>SUM(O18,+V18,+AC18)</f>
        <v>8973</v>
      </c>
      <c r="O18" s="103">
        <f>SUM(P18:U18)</f>
        <v>1429</v>
      </c>
      <c r="P18" s="103">
        <v>1429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7516</v>
      </c>
      <c r="W18" s="103">
        <v>7516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28</v>
      </c>
      <c r="AD18" s="103">
        <v>28</v>
      </c>
      <c r="AE18" s="103">
        <v>0</v>
      </c>
      <c r="AF18" s="103">
        <f>SUM(AG18:AI18)</f>
        <v>278</v>
      </c>
      <c r="AG18" s="103">
        <v>278</v>
      </c>
      <c r="AH18" s="103">
        <v>0</v>
      </c>
      <c r="AI18" s="103">
        <v>0</v>
      </c>
      <c r="AJ18" s="103">
        <f>SUM(AK18:AS18)</f>
        <v>278</v>
      </c>
      <c r="AK18" s="103">
        <v>0</v>
      </c>
      <c r="AL18" s="103">
        <v>0</v>
      </c>
      <c r="AM18" s="103">
        <v>277</v>
      </c>
      <c r="AN18" s="103">
        <v>0</v>
      </c>
      <c r="AO18" s="103">
        <v>0</v>
      </c>
      <c r="AP18" s="103">
        <v>0</v>
      </c>
      <c r="AQ18" s="103">
        <v>0</v>
      </c>
      <c r="AR18" s="103">
        <v>1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16</v>
      </c>
      <c r="B19" s="113" t="s">
        <v>278</v>
      </c>
      <c r="C19" s="101" t="s">
        <v>279</v>
      </c>
      <c r="D19" s="103">
        <f>SUM(E19,+H19,+K19)</f>
        <v>1112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1112</v>
      </c>
      <c r="L19" s="103">
        <v>175</v>
      </c>
      <c r="M19" s="103">
        <v>937</v>
      </c>
      <c r="N19" s="103">
        <f>SUM(O19,+V19,+AC19)</f>
        <v>1112</v>
      </c>
      <c r="O19" s="103">
        <f>SUM(P19:U19)</f>
        <v>175</v>
      </c>
      <c r="P19" s="103">
        <v>0</v>
      </c>
      <c r="Q19" s="103">
        <v>0</v>
      </c>
      <c r="R19" s="103">
        <v>0</v>
      </c>
      <c r="S19" s="103">
        <v>175</v>
      </c>
      <c r="T19" s="103">
        <v>0</v>
      </c>
      <c r="U19" s="103">
        <v>0</v>
      </c>
      <c r="V19" s="103">
        <f>SUM(W19:AB19)</f>
        <v>937</v>
      </c>
      <c r="W19" s="103">
        <v>0</v>
      </c>
      <c r="X19" s="103">
        <v>0</v>
      </c>
      <c r="Y19" s="103">
        <v>0</v>
      </c>
      <c r="Z19" s="103">
        <v>937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16</v>
      </c>
      <c r="B20" s="113" t="s">
        <v>280</v>
      </c>
      <c r="C20" s="101" t="s">
        <v>281</v>
      </c>
      <c r="D20" s="103">
        <f>SUM(E20,+H20,+K20)</f>
        <v>3737</v>
      </c>
      <c r="E20" s="103">
        <f>SUM(F20:G20)</f>
        <v>0</v>
      </c>
      <c r="F20" s="103">
        <v>0</v>
      </c>
      <c r="G20" s="103">
        <v>0</v>
      </c>
      <c r="H20" s="103">
        <f>SUM(I20:J20)</f>
        <v>3033</v>
      </c>
      <c r="I20" s="103">
        <v>2100</v>
      </c>
      <c r="J20" s="103">
        <v>933</v>
      </c>
      <c r="K20" s="103">
        <f>SUM(L20:M20)</f>
        <v>704</v>
      </c>
      <c r="L20" s="103">
        <v>0</v>
      </c>
      <c r="M20" s="103">
        <v>704</v>
      </c>
      <c r="N20" s="103">
        <f>SUM(O20,+V20,+AC20)</f>
        <v>3749</v>
      </c>
      <c r="O20" s="103">
        <f>SUM(P20:U20)</f>
        <v>2100</v>
      </c>
      <c r="P20" s="103">
        <v>2100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1637</v>
      </c>
      <c r="W20" s="103">
        <v>933</v>
      </c>
      <c r="X20" s="103">
        <v>0</v>
      </c>
      <c r="Y20" s="103">
        <v>0</v>
      </c>
      <c r="Z20" s="103">
        <v>0</v>
      </c>
      <c r="AA20" s="103">
        <v>0</v>
      </c>
      <c r="AB20" s="103">
        <v>704</v>
      </c>
      <c r="AC20" s="103">
        <f>SUM(AD20:AE20)</f>
        <v>12</v>
      </c>
      <c r="AD20" s="103">
        <v>12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16</v>
      </c>
      <c r="B21" s="113" t="s">
        <v>282</v>
      </c>
      <c r="C21" s="101" t="s">
        <v>283</v>
      </c>
      <c r="D21" s="103">
        <f>SUM(E21,+H21,+K21)</f>
        <v>11957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11957</v>
      </c>
      <c r="L21" s="103">
        <v>2470</v>
      </c>
      <c r="M21" s="103">
        <v>9487</v>
      </c>
      <c r="N21" s="103">
        <f>SUM(O21,+V21,+AC21)</f>
        <v>11957</v>
      </c>
      <c r="O21" s="103">
        <f>SUM(P21:U21)</f>
        <v>2470</v>
      </c>
      <c r="P21" s="103">
        <v>2470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9487</v>
      </c>
      <c r="W21" s="103">
        <v>9487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22</v>
      </c>
      <c r="AG21" s="103">
        <v>22</v>
      </c>
      <c r="AH21" s="103">
        <v>0</v>
      </c>
      <c r="AI21" s="103">
        <v>0</v>
      </c>
      <c r="AJ21" s="103">
        <f>SUM(AK21:AS21)</f>
        <v>22</v>
      </c>
      <c r="AK21" s="103">
        <v>22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22</v>
      </c>
      <c r="AU21" s="103">
        <v>22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14</v>
      </c>
      <c r="BA21" s="103">
        <v>14</v>
      </c>
      <c r="BB21" s="103">
        <v>0</v>
      </c>
      <c r="BC21" s="103">
        <v>0</v>
      </c>
    </row>
    <row r="22" spans="1:55" s="105" customFormat="1" ht="13.5" customHeight="1">
      <c r="A22" s="115" t="s">
        <v>16</v>
      </c>
      <c r="B22" s="113" t="s">
        <v>284</v>
      </c>
      <c r="C22" s="101" t="s">
        <v>285</v>
      </c>
      <c r="D22" s="103">
        <f>SUM(E22,+H22,+K22)</f>
        <v>9708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9708</v>
      </c>
      <c r="L22" s="103">
        <v>951</v>
      </c>
      <c r="M22" s="103">
        <v>8757</v>
      </c>
      <c r="N22" s="103">
        <f>SUM(O22,+V22,+AC22)</f>
        <v>9721</v>
      </c>
      <c r="O22" s="103">
        <f>SUM(P22:U22)</f>
        <v>951</v>
      </c>
      <c r="P22" s="103">
        <v>951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8757</v>
      </c>
      <c r="W22" s="103">
        <v>8757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13</v>
      </c>
      <c r="AD22" s="103">
        <v>13</v>
      </c>
      <c r="AE22" s="103">
        <v>0</v>
      </c>
      <c r="AF22" s="103">
        <f>SUM(AG22:AI22)</f>
        <v>295</v>
      </c>
      <c r="AG22" s="103">
        <v>295</v>
      </c>
      <c r="AH22" s="103">
        <v>0</v>
      </c>
      <c r="AI22" s="103">
        <v>0</v>
      </c>
      <c r="AJ22" s="103">
        <f>SUM(AK22:AS22)</f>
        <v>546</v>
      </c>
      <c r="AK22" s="103">
        <v>252</v>
      </c>
      <c r="AL22" s="103">
        <v>0</v>
      </c>
      <c r="AM22" s="103">
        <v>292</v>
      </c>
      <c r="AN22" s="103">
        <v>0</v>
      </c>
      <c r="AO22" s="103">
        <v>0</v>
      </c>
      <c r="AP22" s="103">
        <v>0</v>
      </c>
      <c r="AQ22" s="103">
        <v>0</v>
      </c>
      <c r="AR22" s="103">
        <v>2</v>
      </c>
      <c r="AS22" s="103">
        <v>0</v>
      </c>
      <c r="AT22" s="103">
        <f>SUM(AU22:AY22)</f>
        <v>1</v>
      </c>
      <c r="AU22" s="103">
        <v>1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16</v>
      </c>
      <c r="B23" s="113" t="s">
        <v>286</v>
      </c>
      <c r="C23" s="101" t="s">
        <v>287</v>
      </c>
      <c r="D23" s="103">
        <f>SUM(E23,+H23,+K23)</f>
        <v>4397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4397</v>
      </c>
      <c r="L23" s="103">
        <v>1881</v>
      </c>
      <c r="M23" s="103">
        <v>2516</v>
      </c>
      <c r="N23" s="103">
        <f>SUM(O23,+V23,+AC23)</f>
        <v>4439</v>
      </c>
      <c r="O23" s="103">
        <f>SUM(P23:U23)</f>
        <v>1881</v>
      </c>
      <c r="P23" s="103">
        <v>1881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2516</v>
      </c>
      <c r="W23" s="103">
        <v>2516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42</v>
      </c>
      <c r="AD23" s="103">
        <v>42</v>
      </c>
      <c r="AE23" s="103">
        <v>0</v>
      </c>
      <c r="AF23" s="103">
        <f>SUM(AG23:AI23)</f>
        <v>13</v>
      </c>
      <c r="AG23" s="103">
        <v>13</v>
      </c>
      <c r="AH23" s="103">
        <v>0</v>
      </c>
      <c r="AI23" s="103">
        <v>0</v>
      </c>
      <c r="AJ23" s="103">
        <f>SUM(AK23:AS23)</f>
        <v>4397</v>
      </c>
      <c r="AK23" s="103">
        <v>4397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13</v>
      </c>
      <c r="AU23" s="103">
        <v>13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16</v>
      </c>
      <c r="B24" s="113" t="s">
        <v>288</v>
      </c>
      <c r="C24" s="101" t="s">
        <v>289</v>
      </c>
      <c r="D24" s="103">
        <f>SUM(E24,+H24,+K24)</f>
        <v>4082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4082</v>
      </c>
      <c r="L24" s="103">
        <v>2477</v>
      </c>
      <c r="M24" s="103">
        <v>1605</v>
      </c>
      <c r="N24" s="103">
        <f>SUM(O24,+V24,+AC24)</f>
        <v>4082</v>
      </c>
      <c r="O24" s="103">
        <f>SUM(P24:U24)</f>
        <v>2477</v>
      </c>
      <c r="P24" s="103">
        <v>2477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1605</v>
      </c>
      <c r="W24" s="103">
        <v>1605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16</v>
      </c>
      <c r="B25" s="113" t="s">
        <v>290</v>
      </c>
      <c r="C25" s="101" t="s">
        <v>291</v>
      </c>
      <c r="D25" s="103">
        <f>SUM(E25,+H25,+K25)</f>
        <v>3822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3822</v>
      </c>
      <c r="L25" s="103">
        <v>2309</v>
      </c>
      <c r="M25" s="103">
        <v>1513</v>
      </c>
      <c r="N25" s="103">
        <f>SUM(O25,+V25,+AC25)</f>
        <v>3822</v>
      </c>
      <c r="O25" s="103">
        <f>SUM(P25:U25)</f>
        <v>2309</v>
      </c>
      <c r="P25" s="103">
        <v>2309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1513</v>
      </c>
      <c r="W25" s="103">
        <v>1513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76</v>
      </c>
      <c r="AG25" s="103">
        <v>76</v>
      </c>
      <c r="AH25" s="103">
        <v>0</v>
      </c>
      <c r="AI25" s="103">
        <v>0</v>
      </c>
      <c r="AJ25" s="103">
        <f>SUM(AK25:AS25)</f>
        <v>76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76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16</v>
      </c>
      <c r="B26" s="113" t="s">
        <v>292</v>
      </c>
      <c r="C26" s="101" t="s">
        <v>293</v>
      </c>
      <c r="D26" s="103">
        <f>SUM(E26,+H26,+K26)</f>
        <v>8741</v>
      </c>
      <c r="E26" s="103">
        <f>SUM(F26:G26)</f>
        <v>0</v>
      </c>
      <c r="F26" s="103">
        <v>0</v>
      </c>
      <c r="G26" s="103">
        <v>0</v>
      </c>
      <c r="H26" s="103">
        <f>SUM(I26:J26)</f>
        <v>8741</v>
      </c>
      <c r="I26" s="103">
        <v>4402</v>
      </c>
      <c r="J26" s="103">
        <v>4339</v>
      </c>
      <c r="K26" s="103">
        <f>SUM(L26:M26)</f>
        <v>0</v>
      </c>
      <c r="L26" s="103">
        <v>0</v>
      </c>
      <c r="M26" s="103">
        <v>0</v>
      </c>
      <c r="N26" s="103">
        <f>SUM(O26,+V26,+AC26)</f>
        <v>8741</v>
      </c>
      <c r="O26" s="103">
        <f>SUM(P26:U26)</f>
        <v>4402</v>
      </c>
      <c r="P26" s="103">
        <v>4402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4339</v>
      </c>
      <c r="W26" s="103">
        <v>4339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180</v>
      </c>
      <c r="AG26" s="103">
        <v>180</v>
      </c>
      <c r="AH26" s="103">
        <v>0</v>
      </c>
      <c r="AI26" s="103">
        <v>0</v>
      </c>
      <c r="AJ26" s="103">
        <f>SUM(AK26:AS26)</f>
        <v>180</v>
      </c>
      <c r="AK26" s="103">
        <v>0</v>
      </c>
      <c r="AL26" s="103">
        <v>0</v>
      </c>
      <c r="AM26" s="103">
        <v>180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16</v>
      </c>
      <c r="B27" s="113" t="s">
        <v>294</v>
      </c>
      <c r="C27" s="101" t="s">
        <v>295</v>
      </c>
      <c r="D27" s="103">
        <f>SUM(E27,+H27,+K27)</f>
        <v>15043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15043</v>
      </c>
      <c r="L27" s="103">
        <v>8833</v>
      </c>
      <c r="M27" s="103">
        <v>6210</v>
      </c>
      <c r="N27" s="103">
        <f>SUM(O27,+V27,+AC27)</f>
        <v>15043</v>
      </c>
      <c r="O27" s="103">
        <f>SUM(P27:U27)</f>
        <v>8833</v>
      </c>
      <c r="P27" s="103">
        <v>8833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6210</v>
      </c>
      <c r="W27" s="103">
        <v>6210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7">
    <sortCondition ref="A8:A27"/>
    <sortCondition ref="B8:B27"/>
    <sortCondition ref="C8:C2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38201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38206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38207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38213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38214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38215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38356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38386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38401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38402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38422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38442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38484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38488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38506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2021-02-05T07:38:19Z</dcterms:modified>
</cp:coreProperties>
</file>