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R1/29奈良県/"/>
    </mc:Choice>
  </mc:AlternateContent>
  <xr:revisionPtr revIDLastSave="15" documentId="11_6629F36A69F4ABE727B30D87B8369A0794566017" xr6:coauthVersionLast="47" xr6:coauthVersionMax="47" xr10:uidLastSave="{2869BA46-5414-4667-85CC-5EE07643E555}"/>
  <bookViews>
    <workbookView xWindow="-120" yWindow="-120" windowWidth="29040" windowHeight="15840" tabRatio="819" xr2:uid="{00000000-000D-0000-FFFF-FFFF00000000}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組合分担金内訳!$A$6:$BE$45</definedName>
    <definedName name="_xlnm._FilterDatabase" localSheetId="3" hidden="1">'廃棄物事業経費（歳出）'!$A$6:$CI$56</definedName>
    <definedName name="_xlnm._FilterDatabase" localSheetId="2" hidden="1">'廃棄物事業経費（歳入）'!$A$6:$AE$56</definedName>
    <definedName name="_xlnm._FilterDatabase" localSheetId="0" hidden="1">'廃棄物事業経費（市町村）'!$A$6:$DJ$45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組合分担金内訳!$2:$46</definedName>
    <definedName name="_xlnm.Print_Area" localSheetId="3">'廃棄物事業経費（歳出）'!$2:$57</definedName>
    <definedName name="_xlnm.Print_Area" localSheetId="2">'廃棄物事業経費（歳入）'!$2:$57</definedName>
    <definedName name="_xlnm.Print_Area" localSheetId="0">'廃棄物事業経費（市町村）'!$2:$46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8" i="4" l="1"/>
  <c r="CG8" i="4"/>
  <c r="CF8" i="4"/>
  <c r="CE8" i="4"/>
  <c r="CD8" i="4"/>
  <c r="CC8" i="4"/>
  <c r="CB8" i="4"/>
  <c r="CA8" i="4"/>
  <c r="BZ8" i="4"/>
  <c r="BY8" i="4"/>
  <c r="BX8" i="4"/>
  <c r="BW8" i="4"/>
  <c r="BU8" i="4"/>
  <c r="BT8" i="4"/>
  <c r="BS8" i="4"/>
  <c r="BR8" i="4"/>
  <c r="BO8" i="4"/>
  <c r="BN8" i="4"/>
  <c r="BM8" i="4"/>
  <c r="BL8" i="4"/>
  <c r="BK8" i="4"/>
  <c r="BJ8" i="4"/>
  <c r="AY8" i="4"/>
  <c r="AT8" i="4"/>
  <c r="AO8" i="4"/>
  <c r="AN8" i="4" s="1"/>
  <c r="BG8" i="4" s="1"/>
  <c r="AG8" i="4"/>
  <c r="AF8" i="4"/>
  <c r="W8" i="4"/>
  <c r="R8" i="4"/>
  <c r="BV8" i="4" s="1"/>
  <c r="M8" i="4"/>
  <c r="BQ8" i="4" s="1"/>
  <c r="L8" i="4"/>
  <c r="BP8" i="4" s="1"/>
  <c r="E8" i="4"/>
  <c r="D8" i="4" s="1"/>
  <c r="BH8" i="4" l="1"/>
  <c r="AE8" i="4"/>
  <c r="CI8" i="4" s="1"/>
  <c r="BI8" i="4"/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G8" i="5"/>
  <c r="I8" i="5" s="1"/>
  <c r="G9" i="5"/>
  <c r="I9" i="5" s="1"/>
  <c r="G10" i="5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G21" i="5"/>
  <c r="I21" i="5" s="1"/>
  <c r="G22" i="5"/>
  <c r="I22" i="5" s="1"/>
  <c r="G23" i="5"/>
  <c r="G24" i="5"/>
  <c r="G25" i="5"/>
  <c r="I25" i="5" s="1"/>
  <c r="G26" i="5"/>
  <c r="G27" i="5"/>
  <c r="I27" i="5" s="1"/>
  <c r="G28" i="5"/>
  <c r="G29" i="5"/>
  <c r="I29" i="5" s="1"/>
  <c r="G30" i="5"/>
  <c r="G31" i="5"/>
  <c r="G32" i="5"/>
  <c r="I32" i="5" s="1"/>
  <c r="G33" i="5"/>
  <c r="I33" i="5" s="1"/>
  <c r="G34" i="5"/>
  <c r="G35" i="5"/>
  <c r="I35" i="5" s="1"/>
  <c r="G36" i="5"/>
  <c r="G37" i="5"/>
  <c r="I37" i="5" s="1"/>
  <c r="G38" i="5"/>
  <c r="I38" i="5" s="1"/>
  <c r="G39" i="5"/>
  <c r="G40" i="5"/>
  <c r="I40" i="5" s="1"/>
  <c r="G41" i="5"/>
  <c r="I41" i="5" s="1"/>
  <c r="G42" i="5"/>
  <c r="G43" i="5"/>
  <c r="I43" i="5" s="1"/>
  <c r="G44" i="5"/>
  <c r="G45" i="5"/>
  <c r="I45" i="5" s="1"/>
  <c r="G46" i="5"/>
  <c r="I46" i="5" s="1"/>
  <c r="F3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D8" i="5"/>
  <c r="F8" i="5" s="1"/>
  <c r="D9" i="5"/>
  <c r="D10" i="5"/>
  <c r="D11" i="5"/>
  <c r="F11" i="5" s="1"/>
  <c r="D12" i="5"/>
  <c r="F12" i="5" s="1"/>
  <c r="D13" i="5"/>
  <c r="F13" i="5" s="1"/>
  <c r="D14" i="5"/>
  <c r="D15" i="5"/>
  <c r="D16" i="5"/>
  <c r="F16" i="5" s="1"/>
  <c r="D17" i="5"/>
  <c r="D18" i="5"/>
  <c r="D19" i="5"/>
  <c r="F19" i="5" s="1"/>
  <c r="D20" i="5"/>
  <c r="D21" i="5"/>
  <c r="F21" i="5" s="1"/>
  <c r="D22" i="5"/>
  <c r="D23" i="5"/>
  <c r="D24" i="5"/>
  <c r="F24" i="5" s="1"/>
  <c r="D25" i="5"/>
  <c r="D26" i="5"/>
  <c r="D27" i="5"/>
  <c r="F27" i="5" s="1"/>
  <c r="D28" i="5"/>
  <c r="D29" i="5"/>
  <c r="F29" i="5" s="1"/>
  <c r="D30" i="5"/>
  <c r="D31" i="5"/>
  <c r="D32" i="5"/>
  <c r="F32" i="5" s="1"/>
  <c r="D33" i="5"/>
  <c r="D34" i="5"/>
  <c r="D35" i="5"/>
  <c r="F35" i="5" s="1"/>
  <c r="D36" i="5"/>
  <c r="D37" i="5"/>
  <c r="F37" i="5" s="1"/>
  <c r="D38" i="5"/>
  <c r="D39" i="5"/>
  <c r="D40" i="5"/>
  <c r="F40" i="5" s="1"/>
  <c r="D41" i="5"/>
  <c r="D42" i="5"/>
  <c r="D43" i="5"/>
  <c r="F43" i="5" s="1"/>
  <c r="D44" i="5"/>
  <c r="D45" i="5"/>
  <c r="F45" i="5" s="1"/>
  <c r="D46" i="5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AY9" i="4"/>
  <c r="AY10" i="4"/>
  <c r="AY11" i="4"/>
  <c r="AY12" i="4"/>
  <c r="AY13" i="4"/>
  <c r="AY14" i="4"/>
  <c r="AN14" i="4" s="1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N30" i="4" s="1"/>
  <c r="AY31" i="4"/>
  <c r="AY32" i="4"/>
  <c r="AY33" i="4"/>
  <c r="AY34" i="4"/>
  <c r="AY35" i="4"/>
  <c r="AY36" i="4"/>
  <c r="AY37" i="4"/>
  <c r="AY38" i="4"/>
  <c r="AN38" i="4" s="1"/>
  <c r="AY39" i="4"/>
  <c r="AY40" i="4"/>
  <c r="AY41" i="4"/>
  <c r="CA41" i="4" s="1"/>
  <c r="AY42" i="4"/>
  <c r="AY43" i="4"/>
  <c r="AY44" i="4"/>
  <c r="AY45" i="4"/>
  <c r="AY46" i="4"/>
  <c r="AN46" i="4" s="1"/>
  <c r="BG46" i="4" s="1"/>
  <c r="AY47" i="4"/>
  <c r="AY48" i="4"/>
  <c r="AY49" i="4"/>
  <c r="AY50" i="4"/>
  <c r="AY51" i="4"/>
  <c r="AY52" i="4"/>
  <c r="AY53" i="4"/>
  <c r="AY54" i="4"/>
  <c r="AN54" i="4" s="1"/>
  <c r="AY55" i="4"/>
  <c r="AY56" i="4"/>
  <c r="AY57" i="4"/>
  <c r="AT9" i="4"/>
  <c r="AT10" i="4"/>
  <c r="AT11" i="4"/>
  <c r="AT12" i="4"/>
  <c r="AN12" i="4" s="1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N44" i="4" s="1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O9" i="4"/>
  <c r="AO10" i="4"/>
  <c r="AN10" i="4" s="1"/>
  <c r="AO11" i="4"/>
  <c r="AO12" i="4"/>
  <c r="AO13" i="4"/>
  <c r="AN13" i="4" s="1"/>
  <c r="AO14" i="4"/>
  <c r="AO15" i="4"/>
  <c r="AO16" i="4"/>
  <c r="AN16" i="4" s="1"/>
  <c r="AO17" i="4"/>
  <c r="AO18" i="4"/>
  <c r="AO19" i="4"/>
  <c r="AN19" i="4" s="1"/>
  <c r="AO20" i="4"/>
  <c r="AO21" i="4"/>
  <c r="AO22" i="4"/>
  <c r="AO23" i="4"/>
  <c r="AO24" i="4"/>
  <c r="AO25" i="4"/>
  <c r="AO26" i="4"/>
  <c r="AN26" i="4" s="1"/>
  <c r="AO27" i="4"/>
  <c r="AO28" i="4"/>
  <c r="AO29" i="4"/>
  <c r="AO30" i="4"/>
  <c r="AO31" i="4"/>
  <c r="AO32" i="4"/>
  <c r="AO33" i="4"/>
  <c r="AO34" i="4"/>
  <c r="AN34" i="4" s="1"/>
  <c r="AO35" i="4"/>
  <c r="AO36" i="4"/>
  <c r="AO37" i="4"/>
  <c r="AN37" i="4" s="1"/>
  <c r="BG37" i="4" s="1"/>
  <c r="AO38" i="4"/>
  <c r="AO39" i="4"/>
  <c r="AO40" i="4"/>
  <c r="AO41" i="4"/>
  <c r="AO42" i="4"/>
  <c r="AO43" i="4"/>
  <c r="AN43" i="4" s="1"/>
  <c r="AO44" i="4"/>
  <c r="AO45" i="4"/>
  <c r="AO46" i="4"/>
  <c r="AO47" i="4"/>
  <c r="AO48" i="4"/>
  <c r="AO49" i="4"/>
  <c r="AO50" i="4"/>
  <c r="AN50" i="4" s="1"/>
  <c r="AO51" i="4"/>
  <c r="AO52" i="4"/>
  <c r="AO53" i="4"/>
  <c r="AO54" i="4"/>
  <c r="AO55" i="4"/>
  <c r="AO56" i="4"/>
  <c r="AO57" i="4"/>
  <c r="AN18" i="4"/>
  <c r="AN24" i="4"/>
  <c r="AN32" i="4"/>
  <c r="AN36" i="4"/>
  <c r="AN40" i="4"/>
  <c r="AN42" i="4"/>
  <c r="AN48" i="4"/>
  <c r="AN52" i="4"/>
  <c r="BG52" i="4" s="1"/>
  <c r="AN56" i="4"/>
  <c r="AG9" i="4"/>
  <c r="AG10" i="4"/>
  <c r="AF10" i="4" s="1"/>
  <c r="AG11" i="4"/>
  <c r="AG12" i="4"/>
  <c r="AG13" i="4"/>
  <c r="AF13" i="4" s="1"/>
  <c r="AG14" i="4"/>
  <c r="AF14" i="4" s="1"/>
  <c r="AG15" i="4"/>
  <c r="AG16" i="4"/>
  <c r="AF16" i="4" s="1"/>
  <c r="AG17" i="4"/>
  <c r="AG18" i="4"/>
  <c r="AG19" i="4"/>
  <c r="AF19" i="4" s="1"/>
  <c r="AG20" i="4"/>
  <c r="AF20" i="4" s="1"/>
  <c r="AG21" i="4"/>
  <c r="AG22" i="4"/>
  <c r="AF22" i="4" s="1"/>
  <c r="AG23" i="4"/>
  <c r="AG24" i="4"/>
  <c r="AF24" i="4" s="1"/>
  <c r="AG25" i="4"/>
  <c r="AF25" i="4" s="1"/>
  <c r="AG26" i="4"/>
  <c r="AF26" i="4" s="1"/>
  <c r="AG27" i="4"/>
  <c r="AG28" i="4"/>
  <c r="AF28" i="4" s="1"/>
  <c r="AG29" i="4"/>
  <c r="AF29" i="4" s="1"/>
  <c r="AG30" i="4"/>
  <c r="AG31" i="4"/>
  <c r="AF31" i="4" s="1"/>
  <c r="AG32" i="4"/>
  <c r="AF32" i="4" s="1"/>
  <c r="AG33" i="4"/>
  <c r="AG34" i="4"/>
  <c r="AF34" i="4" s="1"/>
  <c r="AG35" i="4"/>
  <c r="AG36" i="4"/>
  <c r="AG37" i="4"/>
  <c r="AF37" i="4" s="1"/>
  <c r="AG38" i="4"/>
  <c r="AF38" i="4" s="1"/>
  <c r="AG39" i="4"/>
  <c r="AG40" i="4"/>
  <c r="AF40" i="4" s="1"/>
  <c r="AG41" i="4"/>
  <c r="AG42" i="4"/>
  <c r="AG43" i="4"/>
  <c r="AF43" i="4" s="1"/>
  <c r="AG44" i="4"/>
  <c r="AF44" i="4" s="1"/>
  <c r="AG45" i="4"/>
  <c r="AF45" i="4" s="1"/>
  <c r="AG46" i="4"/>
  <c r="AF46" i="4" s="1"/>
  <c r="AG47" i="4"/>
  <c r="AG48" i="4"/>
  <c r="AF48" i="4" s="1"/>
  <c r="AG49" i="4"/>
  <c r="AF49" i="4" s="1"/>
  <c r="AG50" i="4"/>
  <c r="AF50" i="4" s="1"/>
  <c r="AG51" i="4"/>
  <c r="AG52" i="4"/>
  <c r="AF52" i="4" s="1"/>
  <c r="AG53" i="4"/>
  <c r="AG54" i="4"/>
  <c r="AG55" i="4"/>
  <c r="AF55" i="4" s="1"/>
  <c r="AG56" i="4"/>
  <c r="AF56" i="4" s="1"/>
  <c r="AG57" i="4"/>
  <c r="AF9" i="4"/>
  <c r="AF11" i="4"/>
  <c r="AF12" i="4"/>
  <c r="AF15" i="4"/>
  <c r="AF17" i="4"/>
  <c r="AF18" i="4"/>
  <c r="AF21" i="4"/>
  <c r="BH21" i="4" s="1"/>
  <c r="AF23" i="4"/>
  <c r="AF27" i="4"/>
  <c r="AF30" i="4"/>
  <c r="AF33" i="4"/>
  <c r="AF35" i="4"/>
  <c r="AF36" i="4"/>
  <c r="AF39" i="4"/>
  <c r="AF41" i="4"/>
  <c r="AF42" i="4"/>
  <c r="AF47" i="4"/>
  <c r="AF51" i="4"/>
  <c r="AF53" i="4"/>
  <c r="AF54" i="4"/>
  <c r="AF57" i="4"/>
  <c r="W9" i="4"/>
  <c r="W10" i="4"/>
  <c r="CA10" i="4" s="1"/>
  <c r="W11" i="4"/>
  <c r="W12" i="4"/>
  <c r="CA12" i="4" s="1"/>
  <c r="W13" i="4"/>
  <c r="CA13" i="4" s="1"/>
  <c r="W14" i="4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W23" i="4"/>
  <c r="W24" i="4"/>
  <c r="CA24" i="4" s="1"/>
  <c r="W25" i="4"/>
  <c r="W26" i="4"/>
  <c r="CA26" i="4" s="1"/>
  <c r="W27" i="4"/>
  <c r="CA27" i="4" s="1"/>
  <c r="W28" i="4"/>
  <c r="CA28" i="4" s="1"/>
  <c r="W29" i="4"/>
  <c r="L29" i="4" s="1"/>
  <c r="W30" i="4"/>
  <c r="W31" i="4"/>
  <c r="CA31" i="4" s="1"/>
  <c r="W32" i="4"/>
  <c r="CA32" i="4" s="1"/>
  <c r="W33" i="4"/>
  <c r="W34" i="4"/>
  <c r="CA34" i="4" s="1"/>
  <c r="W35" i="4"/>
  <c r="W36" i="4"/>
  <c r="CA36" i="4" s="1"/>
  <c r="W37" i="4"/>
  <c r="CA37" i="4" s="1"/>
  <c r="W38" i="4"/>
  <c r="W39" i="4"/>
  <c r="CA39" i="4" s="1"/>
  <c r="W40" i="4"/>
  <c r="CA40" i="4" s="1"/>
  <c r="W41" i="4"/>
  <c r="W42" i="4"/>
  <c r="CA42" i="4" s="1"/>
  <c r="W43" i="4"/>
  <c r="CA43" i="4" s="1"/>
  <c r="W44" i="4"/>
  <c r="CA44" i="4" s="1"/>
  <c r="W45" i="4"/>
  <c r="CA45" i="4" s="1"/>
  <c r="W46" i="4"/>
  <c r="W47" i="4"/>
  <c r="W48" i="4"/>
  <c r="CA48" i="4" s="1"/>
  <c r="W49" i="4"/>
  <c r="W50" i="4"/>
  <c r="CA50" i="4" s="1"/>
  <c r="W51" i="4"/>
  <c r="CA51" i="4" s="1"/>
  <c r="W52" i="4"/>
  <c r="CA52" i="4" s="1"/>
  <c r="W53" i="4"/>
  <c r="L53" i="4" s="1"/>
  <c r="W54" i="4"/>
  <c r="W55" i="4"/>
  <c r="CA55" i="4" s="1"/>
  <c r="W56" i="4"/>
  <c r="CA56" i="4" s="1"/>
  <c r="W57" i="4"/>
  <c r="R9" i="4"/>
  <c r="R10" i="4"/>
  <c r="BV10" i="4" s="1"/>
  <c r="R11" i="4"/>
  <c r="BV11" i="4" s="1"/>
  <c r="R12" i="4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BV19" i="4" s="1"/>
  <c r="R20" i="4"/>
  <c r="R21" i="4"/>
  <c r="R22" i="4"/>
  <c r="BV22" i="4" s="1"/>
  <c r="R23" i="4"/>
  <c r="R24" i="4"/>
  <c r="BV24" i="4" s="1"/>
  <c r="R25" i="4"/>
  <c r="BV25" i="4" s="1"/>
  <c r="R26" i="4"/>
  <c r="BV26" i="4" s="1"/>
  <c r="R27" i="4"/>
  <c r="R28" i="4"/>
  <c r="R29" i="4"/>
  <c r="BV29" i="4" s="1"/>
  <c r="R30" i="4"/>
  <c r="BV30" i="4" s="1"/>
  <c r="R31" i="4"/>
  <c r="R32" i="4"/>
  <c r="BV32" i="4" s="1"/>
  <c r="R33" i="4"/>
  <c r="R34" i="4"/>
  <c r="BV34" i="4" s="1"/>
  <c r="R35" i="4"/>
  <c r="BV35" i="4" s="1"/>
  <c r="R36" i="4"/>
  <c r="R37" i="4"/>
  <c r="BV37" i="4" s="1"/>
  <c r="R38" i="4"/>
  <c r="BV38" i="4" s="1"/>
  <c r="R39" i="4"/>
  <c r="R40" i="4"/>
  <c r="BV40" i="4" s="1"/>
  <c r="R41" i="4"/>
  <c r="BV41" i="4" s="1"/>
  <c r="R42" i="4"/>
  <c r="BV42" i="4" s="1"/>
  <c r="R43" i="4"/>
  <c r="BV43" i="4" s="1"/>
  <c r="R44" i="4"/>
  <c r="R45" i="4"/>
  <c r="R46" i="4"/>
  <c r="BV46" i="4" s="1"/>
  <c r="R47" i="4"/>
  <c r="R48" i="4"/>
  <c r="BV48" i="4" s="1"/>
  <c r="R49" i="4"/>
  <c r="BV49" i="4" s="1"/>
  <c r="R50" i="4"/>
  <c r="BV50" i="4" s="1"/>
  <c r="R51" i="4"/>
  <c r="R52" i="4"/>
  <c r="R53" i="4"/>
  <c r="BV53" i="4" s="1"/>
  <c r="R54" i="4"/>
  <c r="BV54" i="4" s="1"/>
  <c r="R55" i="4"/>
  <c r="BV55" i="4" s="1"/>
  <c r="R56" i="4"/>
  <c r="BV56" i="4" s="1"/>
  <c r="R57" i="4"/>
  <c r="M9" i="4"/>
  <c r="BQ9" i="4" s="1"/>
  <c r="M10" i="4"/>
  <c r="M11" i="4"/>
  <c r="BQ11" i="4" s="1"/>
  <c r="M12" i="4"/>
  <c r="BQ12" i="4" s="1"/>
  <c r="M13" i="4"/>
  <c r="M14" i="4"/>
  <c r="BQ14" i="4" s="1"/>
  <c r="M15" i="4"/>
  <c r="BQ15" i="4" s="1"/>
  <c r="M16" i="4"/>
  <c r="M17" i="4"/>
  <c r="BQ17" i="4" s="1"/>
  <c r="M18" i="4"/>
  <c r="M19" i="4"/>
  <c r="M20" i="4"/>
  <c r="BQ20" i="4" s="1"/>
  <c r="M21" i="4"/>
  <c r="M22" i="4"/>
  <c r="M23" i="4"/>
  <c r="BQ23" i="4" s="1"/>
  <c r="M24" i="4"/>
  <c r="BQ24" i="4" s="1"/>
  <c r="M25" i="4"/>
  <c r="M26" i="4"/>
  <c r="M27" i="4"/>
  <c r="M28" i="4"/>
  <c r="M29" i="4"/>
  <c r="M30" i="4"/>
  <c r="BQ30" i="4" s="1"/>
  <c r="M31" i="4"/>
  <c r="M32" i="4"/>
  <c r="BQ32" i="4" s="1"/>
  <c r="M33" i="4"/>
  <c r="BQ33" i="4" s="1"/>
  <c r="M34" i="4"/>
  <c r="M35" i="4"/>
  <c r="BQ35" i="4" s="1"/>
  <c r="M36" i="4"/>
  <c r="BQ36" i="4" s="1"/>
  <c r="M37" i="4"/>
  <c r="M38" i="4"/>
  <c r="BQ38" i="4" s="1"/>
  <c r="M39" i="4"/>
  <c r="L39" i="4" s="1"/>
  <c r="M40" i="4"/>
  <c r="M41" i="4"/>
  <c r="BQ41" i="4" s="1"/>
  <c r="M42" i="4"/>
  <c r="M43" i="4"/>
  <c r="M44" i="4"/>
  <c r="BQ44" i="4" s="1"/>
  <c r="M45" i="4"/>
  <c r="M46" i="4"/>
  <c r="M47" i="4"/>
  <c r="BQ47" i="4" s="1"/>
  <c r="M48" i="4"/>
  <c r="BQ48" i="4" s="1"/>
  <c r="M49" i="4"/>
  <c r="L49" i="4" s="1"/>
  <c r="M50" i="4"/>
  <c r="M51" i="4"/>
  <c r="BQ51" i="4" s="1"/>
  <c r="M52" i="4"/>
  <c r="M53" i="4"/>
  <c r="M54" i="4"/>
  <c r="BQ54" i="4" s="1"/>
  <c r="M55" i="4"/>
  <c r="M56" i="4"/>
  <c r="BQ56" i="4" s="1"/>
  <c r="M57" i="4"/>
  <c r="BQ57" i="4" s="1"/>
  <c r="L20" i="4"/>
  <c r="L23" i="4"/>
  <c r="L25" i="4"/>
  <c r="L31" i="4"/>
  <c r="L44" i="4"/>
  <c r="L47" i="4"/>
  <c r="L55" i="4"/>
  <c r="L56" i="4"/>
  <c r="BP56" i="4" s="1"/>
  <c r="E9" i="4"/>
  <c r="BI9" i="4" s="1"/>
  <c r="E10" i="4"/>
  <c r="BI10" i="4" s="1"/>
  <c r="E11" i="4"/>
  <c r="D11" i="4" s="1"/>
  <c r="E12" i="4"/>
  <c r="E13" i="4"/>
  <c r="E14" i="4"/>
  <c r="E15" i="4"/>
  <c r="BI15" i="4" s="1"/>
  <c r="E16" i="4"/>
  <c r="E17" i="4"/>
  <c r="BI17" i="4" s="1"/>
  <c r="E18" i="4"/>
  <c r="E19" i="4"/>
  <c r="BI19" i="4" s="1"/>
  <c r="E20" i="4"/>
  <c r="E21" i="4"/>
  <c r="E22" i="4"/>
  <c r="BI22" i="4" s="1"/>
  <c r="E23" i="4"/>
  <c r="BI23" i="4" s="1"/>
  <c r="E24" i="4"/>
  <c r="E25" i="4"/>
  <c r="BI25" i="4" s="1"/>
  <c r="E26" i="4"/>
  <c r="E27" i="4"/>
  <c r="BI27" i="4" s="1"/>
  <c r="E28" i="4"/>
  <c r="BI28" i="4" s="1"/>
  <c r="E29" i="4"/>
  <c r="E30" i="4"/>
  <c r="E31" i="4"/>
  <c r="BI31" i="4" s="1"/>
  <c r="E32" i="4"/>
  <c r="E33" i="4"/>
  <c r="BI33" i="4" s="1"/>
  <c r="E34" i="4"/>
  <c r="BI34" i="4" s="1"/>
  <c r="E35" i="4"/>
  <c r="D35" i="4" s="1"/>
  <c r="E36" i="4"/>
  <c r="E37" i="4"/>
  <c r="E38" i="4"/>
  <c r="E39" i="4"/>
  <c r="BI39" i="4" s="1"/>
  <c r="E40" i="4"/>
  <c r="E41" i="4"/>
  <c r="BI41" i="4" s="1"/>
  <c r="E42" i="4"/>
  <c r="E43" i="4"/>
  <c r="BI43" i="4" s="1"/>
  <c r="E44" i="4"/>
  <c r="E45" i="4"/>
  <c r="E46" i="4"/>
  <c r="BI46" i="4" s="1"/>
  <c r="E47" i="4"/>
  <c r="D47" i="4" s="1"/>
  <c r="E48" i="4"/>
  <c r="E49" i="4"/>
  <c r="BI49" i="4" s="1"/>
  <c r="E50" i="4"/>
  <c r="E51" i="4"/>
  <c r="BI51" i="4" s="1"/>
  <c r="E52" i="4"/>
  <c r="BI52" i="4" s="1"/>
  <c r="E53" i="4"/>
  <c r="E54" i="4"/>
  <c r="E55" i="4"/>
  <c r="BI55" i="4" s="1"/>
  <c r="E56" i="4"/>
  <c r="E57" i="4"/>
  <c r="BI57" i="4" s="1"/>
  <c r="D9" i="4"/>
  <c r="BH9" i="4" s="1"/>
  <c r="D13" i="4"/>
  <c r="D16" i="4"/>
  <c r="D19" i="4"/>
  <c r="D21" i="4"/>
  <c r="D22" i="4"/>
  <c r="BH22" i="4" s="1"/>
  <c r="D25" i="4"/>
  <c r="D27" i="4"/>
  <c r="D28" i="4"/>
  <c r="BH28" i="4" s="1"/>
  <c r="D33" i="4"/>
  <c r="D37" i="4"/>
  <c r="D40" i="4"/>
  <c r="D43" i="4"/>
  <c r="D45" i="4"/>
  <c r="D46" i="4"/>
  <c r="BH46" i="4" s="1"/>
  <c r="D49" i="4"/>
  <c r="D51" i="4"/>
  <c r="BH51" i="4" s="1"/>
  <c r="D52" i="4"/>
  <c r="D57" i="4"/>
  <c r="BH5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W44" i="3"/>
  <c r="N8" i="3"/>
  <c r="M8" i="3" s="1"/>
  <c r="N9" i="3"/>
  <c r="N10" i="3"/>
  <c r="M10" i="3" s="1"/>
  <c r="N11" i="3"/>
  <c r="W11" i="3" s="1"/>
  <c r="N12" i="3"/>
  <c r="N13" i="3"/>
  <c r="M13" i="3" s="1"/>
  <c r="N14" i="3"/>
  <c r="M14" i="3" s="1"/>
  <c r="N15" i="3"/>
  <c r="N16" i="3"/>
  <c r="M16" i="3" s="1"/>
  <c r="N17" i="3"/>
  <c r="N18" i="3"/>
  <c r="N19" i="3"/>
  <c r="M19" i="3" s="1"/>
  <c r="N20" i="3"/>
  <c r="N21" i="3"/>
  <c r="N22" i="3"/>
  <c r="M22" i="3" s="1"/>
  <c r="N23" i="3"/>
  <c r="N24" i="3"/>
  <c r="N25" i="3"/>
  <c r="M25" i="3" s="1"/>
  <c r="N26" i="3"/>
  <c r="M26" i="3" s="1"/>
  <c r="N27" i="3"/>
  <c r="N28" i="3"/>
  <c r="M28" i="3" s="1"/>
  <c r="N29" i="3"/>
  <c r="N30" i="3"/>
  <c r="M30" i="3" s="1"/>
  <c r="N31" i="3"/>
  <c r="M31" i="3" s="1"/>
  <c r="N32" i="3"/>
  <c r="N33" i="3"/>
  <c r="N34" i="3"/>
  <c r="M34" i="3" s="1"/>
  <c r="N35" i="3"/>
  <c r="W35" i="3" s="1"/>
  <c r="N36" i="3"/>
  <c r="N37" i="3"/>
  <c r="M37" i="3" s="1"/>
  <c r="N38" i="3"/>
  <c r="N39" i="3"/>
  <c r="N40" i="3"/>
  <c r="M40" i="3" s="1"/>
  <c r="N41" i="3"/>
  <c r="N42" i="3"/>
  <c r="N43" i="3"/>
  <c r="M43" i="3" s="1"/>
  <c r="N44" i="3"/>
  <c r="M44" i="3" s="1"/>
  <c r="N45" i="3"/>
  <c r="N46" i="3"/>
  <c r="M46" i="3" s="1"/>
  <c r="N47" i="3"/>
  <c r="N48" i="3"/>
  <c r="N49" i="3"/>
  <c r="M49" i="3" s="1"/>
  <c r="N50" i="3"/>
  <c r="N51" i="3"/>
  <c r="M51" i="3" s="1"/>
  <c r="N52" i="3"/>
  <c r="N53" i="3"/>
  <c r="N54" i="3"/>
  <c r="M54" i="3" s="1"/>
  <c r="N55" i="3"/>
  <c r="M55" i="3" s="1"/>
  <c r="N56" i="3"/>
  <c r="N57" i="3"/>
  <c r="M9" i="3"/>
  <c r="M11" i="3"/>
  <c r="M12" i="3"/>
  <c r="M15" i="3"/>
  <c r="M18" i="3"/>
  <c r="M21" i="3"/>
  <c r="M23" i="3"/>
  <c r="M24" i="3"/>
  <c r="M27" i="3"/>
  <c r="M29" i="3"/>
  <c r="M32" i="3"/>
  <c r="M33" i="3"/>
  <c r="M36" i="3"/>
  <c r="M39" i="3"/>
  <c r="M41" i="3"/>
  <c r="M42" i="3"/>
  <c r="M45" i="3"/>
  <c r="M47" i="3"/>
  <c r="M48" i="3"/>
  <c r="M50" i="3"/>
  <c r="M52" i="3"/>
  <c r="M53" i="3"/>
  <c r="M56" i="3"/>
  <c r="M57" i="3"/>
  <c r="E8" i="3"/>
  <c r="W8" i="3" s="1"/>
  <c r="E9" i="3"/>
  <c r="E10" i="3"/>
  <c r="W10" i="3" s="1"/>
  <c r="E11" i="3"/>
  <c r="E12" i="3"/>
  <c r="W12" i="3" s="1"/>
  <c r="E13" i="3"/>
  <c r="E14" i="3"/>
  <c r="E15" i="3"/>
  <c r="E16" i="3"/>
  <c r="W16" i="3" s="1"/>
  <c r="E17" i="3"/>
  <c r="E18" i="3"/>
  <c r="W18" i="3" s="1"/>
  <c r="E19" i="3"/>
  <c r="E20" i="3"/>
  <c r="E21" i="3"/>
  <c r="E22" i="3"/>
  <c r="E23" i="3"/>
  <c r="E24" i="3"/>
  <c r="W24" i="3" s="1"/>
  <c r="E25" i="3"/>
  <c r="W25" i="3" s="1"/>
  <c r="E26" i="3"/>
  <c r="E27" i="3"/>
  <c r="E28" i="3"/>
  <c r="W28" i="3" s="1"/>
  <c r="E29" i="3"/>
  <c r="E30" i="3"/>
  <c r="D30" i="3" s="1"/>
  <c r="E31" i="3"/>
  <c r="W31" i="3" s="1"/>
  <c r="E32" i="3"/>
  <c r="W32" i="3" s="1"/>
  <c r="E33" i="3"/>
  <c r="E34" i="3"/>
  <c r="W34" i="3" s="1"/>
  <c r="E35" i="3"/>
  <c r="E36" i="3"/>
  <c r="E37" i="3"/>
  <c r="W37" i="3" s="1"/>
  <c r="E38" i="3"/>
  <c r="E39" i="3"/>
  <c r="E40" i="3"/>
  <c r="W40" i="3" s="1"/>
  <c r="E41" i="3"/>
  <c r="E42" i="3"/>
  <c r="E43" i="3"/>
  <c r="E44" i="3"/>
  <c r="E45" i="3"/>
  <c r="W45" i="3" s="1"/>
  <c r="E46" i="3"/>
  <c r="E47" i="3"/>
  <c r="E48" i="3"/>
  <c r="D48" i="3" s="1"/>
  <c r="V48" i="3" s="1"/>
  <c r="E49" i="3"/>
  <c r="E50" i="3"/>
  <c r="W50" i="3" s="1"/>
  <c r="E51" i="3"/>
  <c r="E52" i="3"/>
  <c r="W52" i="3" s="1"/>
  <c r="E53" i="3"/>
  <c r="D53" i="3" s="1"/>
  <c r="V53" i="3" s="1"/>
  <c r="E54" i="3"/>
  <c r="E55" i="3"/>
  <c r="E56" i="3"/>
  <c r="D56" i="3" s="1"/>
  <c r="V56" i="3" s="1"/>
  <c r="E57" i="3"/>
  <c r="W57" i="3" s="1"/>
  <c r="D10" i="3"/>
  <c r="V10" i="3" s="1"/>
  <c r="D11" i="3"/>
  <c r="D14" i="3"/>
  <c r="D17" i="3"/>
  <c r="D19" i="3"/>
  <c r="V19" i="3" s="1"/>
  <c r="D20" i="3"/>
  <c r="D23" i="3"/>
  <c r="D25" i="3"/>
  <c r="V25" i="3" s="1"/>
  <c r="D26" i="3"/>
  <c r="V26" i="3" s="1"/>
  <c r="D29" i="3"/>
  <c r="D34" i="3"/>
  <c r="V34" i="3" s="1"/>
  <c r="D35" i="3"/>
  <c r="D38" i="3"/>
  <c r="D41" i="3"/>
  <c r="V41" i="3" s="1"/>
  <c r="D44" i="3"/>
  <c r="V44" i="3" s="1"/>
  <c r="D45" i="3"/>
  <c r="V45" i="3" s="1"/>
  <c r="D46" i="3"/>
  <c r="D47" i="3"/>
  <c r="V47" i="3" s="1"/>
  <c r="D50" i="3"/>
  <c r="D51" i="3"/>
  <c r="D52" i="3"/>
  <c r="V52" i="3" s="1"/>
  <c r="D57" i="3"/>
  <c r="V57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9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2" i="2"/>
  <c r="BZ8" i="2"/>
  <c r="BZ9" i="2"/>
  <c r="BZ10" i="2"/>
  <c r="BZ11" i="2"/>
  <c r="DB11" i="2" s="1"/>
  <c r="BZ12" i="2"/>
  <c r="BZ13" i="2"/>
  <c r="DB13" i="2" s="1"/>
  <c r="BZ14" i="2"/>
  <c r="DB14" i="2" s="1"/>
  <c r="BZ15" i="2"/>
  <c r="BZ16" i="2"/>
  <c r="DB16" i="2" s="1"/>
  <c r="BZ17" i="2"/>
  <c r="BZ18" i="2"/>
  <c r="BU8" i="2"/>
  <c r="CW8" i="2" s="1"/>
  <c r="BU9" i="2"/>
  <c r="BU10" i="2"/>
  <c r="BU11" i="2"/>
  <c r="BU12" i="2"/>
  <c r="BU13" i="2"/>
  <c r="BU14" i="2"/>
  <c r="BU15" i="2"/>
  <c r="CW15" i="2" s="1"/>
  <c r="BU16" i="2"/>
  <c r="CW16" i="2" s="1"/>
  <c r="BU17" i="2"/>
  <c r="BU18" i="2"/>
  <c r="CW18" i="2" s="1"/>
  <c r="BP8" i="2"/>
  <c r="BP9" i="2"/>
  <c r="BP10" i="2"/>
  <c r="BP11" i="2"/>
  <c r="BP12" i="2"/>
  <c r="BP13" i="2"/>
  <c r="CR13" i="2" s="1"/>
  <c r="BP14" i="2"/>
  <c r="BP15" i="2"/>
  <c r="BP16" i="2"/>
  <c r="BP17" i="2"/>
  <c r="BP18" i="2"/>
  <c r="BO14" i="2"/>
  <c r="CQ14" i="2" s="1"/>
  <c r="BO15" i="2"/>
  <c r="BH8" i="2"/>
  <c r="CJ8" i="2" s="1"/>
  <c r="BH9" i="2"/>
  <c r="BH10" i="2"/>
  <c r="BH11" i="2"/>
  <c r="BG11" i="2" s="1"/>
  <c r="BH12" i="2"/>
  <c r="BG12" i="2" s="1"/>
  <c r="BH13" i="2"/>
  <c r="BG13" i="2" s="1"/>
  <c r="CI13" i="2" s="1"/>
  <c r="BH14" i="2"/>
  <c r="BH15" i="2"/>
  <c r="BH16" i="2"/>
  <c r="BG16" i="2" s="1"/>
  <c r="BH17" i="2"/>
  <c r="BH18" i="2"/>
  <c r="BG18" i="2" s="1"/>
  <c r="BG8" i="2"/>
  <c r="CI8" i="2" s="1"/>
  <c r="BG10" i="2"/>
  <c r="BG14" i="2"/>
  <c r="CI14" i="2" s="1"/>
  <c r="BG15" i="2"/>
  <c r="BG17" i="2"/>
  <c r="AX8" i="2"/>
  <c r="AX9" i="2"/>
  <c r="AX10" i="2"/>
  <c r="AX11" i="2"/>
  <c r="AX12" i="2"/>
  <c r="AX13" i="2"/>
  <c r="AX14" i="2"/>
  <c r="AX15" i="2"/>
  <c r="AX16" i="2"/>
  <c r="AX17" i="2"/>
  <c r="AX18" i="2"/>
  <c r="AS8" i="2"/>
  <c r="AS9" i="2"/>
  <c r="AS10" i="2"/>
  <c r="AM10" i="2" s="1"/>
  <c r="BF10" i="2" s="1"/>
  <c r="AS11" i="2"/>
  <c r="AS12" i="2"/>
  <c r="AS13" i="2"/>
  <c r="AS14" i="2"/>
  <c r="CW14" i="2" s="1"/>
  <c r="AS15" i="2"/>
  <c r="AS16" i="2"/>
  <c r="AS17" i="2"/>
  <c r="AS18" i="2"/>
  <c r="AN8" i="2"/>
  <c r="CR8" i="2" s="1"/>
  <c r="AN9" i="2"/>
  <c r="AN10" i="2"/>
  <c r="AN11" i="2"/>
  <c r="AM11" i="2" s="1"/>
  <c r="AN12" i="2"/>
  <c r="AN13" i="2"/>
  <c r="AN14" i="2"/>
  <c r="CR14" i="2" s="1"/>
  <c r="AN15" i="2"/>
  <c r="AM15" i="2" s="1"/>
  <c r="AN16" i="2"/>
  <c r="AN17" i="2"/>
  <c r="AM17" i="2" s="1"/>
  <c r="AN18" i="2"/>
  <c r="AM9" i="2"/>
  <c r="AM14" i="2"/>
  <c r="AF8" i="2"/>
  <c r="AE8" i="2" s="1"/>
  <c r="AF9" i="2"/>
  <c r="AE9" i="2" s="1"/>
  <c r="AF10" i="2"/>
  <c r="AF11" i="2"/>
  <c r="AF12" i="2"/>
  <c r="AF13" i="2"/>
  <c r="AE13" i="2" s="1"/>
  <c r="AF14" i="2"/>
  <c r="AE14" i="2" s="1"/>
  <c r="AF15" i="2"/>
  <c r="AF16" i="2"/>
  <c r="AE16" i="2" s="1"/>
  <c r="AF17" i="2"/>
  <c r="AF18" i="2"/>
  <c r="AE10" i="2"/>
  <c r="AE12" i="2"/>
  <c r="AE15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3" i="2"/>
  <c r="N8" i="2"/>
  <c r="M8" i="2" s="1"/>
  <c r="N9" i="2"/>
  <c r="M9" i="2" s="1"/>
  <c r="N10" i="2"/>
  <c r="N11" i="2"/>
  <c r="M11" i="2" s="1"/>
  <c r="N12" i="2"/>
  <c r="M12" i="2" s="1"/>
  <c r="N13" i="2"/>
  <c r="M13" i="2" s="1"/>
  <c r="V13" i="2" s="1"/>
  <c r="N14" i="2"/>
  <c r="W14" i="2" s="1"/>
  <c r="N15" i="2"/>
  <c r="M15" i="2" s="1"/>
  <c r="N16" i="2"/>
  <c r="N17" i="2"/>
  <c r="M17" i="2" s="1"/>
  <c r="N18" i="2"/>
  <c r="M18" i="2" s="1"/>
  <c r="M10" i="2"/>
  <c r="M16" i="2"/>
  <c r="E8" i="2"/>
  <c r="D8" i="2" s="1"/>
  <c r="V8" i="2" s="1"/>
  <c r="E9" i="2"/>
  <c r="E10" i="2"/>
  <c r="D10" i="2" s="1"/>
  <c r="E11" i="2"/>
  <c r="W11" i="2" s="1"/>
  <c r="E12" i="2"/>
  <c r="D12" i="2" s="1"/>
  <c r="V12" i="2" s="1"/>
  <c r="E13" i="2"/>
  <c r="E14" i="2"/>
  <c r="D14" i="2" s="1"/>
  <c r="E15" i="2"/>
  <c r="E16" i="2"/>
  <c r="E17" i="2"/>
  <c r="D17" i="2" s="1"/>
  <c r="E18" i="2"/>
  <c r="D18" i="2" s="1"/>
  <c r="V18" i="2" s="1"/>
  <c r="D11" i="2"/>
  <c r="D13" i="2"/>
  <c r="D16" i="2"/>
  <c r="V16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B4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J34" i="1"/>
  <c r="BZ8" i="1"/>
  <c r="BZ9" i="1"/>
  <c r="BZ10" i="1"/>
  <c r="DB10" i="1" s="1"/>
  <c r="BZ11" i="1"/>
  <c r="BZ12" i="1"/>
  <c r="BZ13" i="1"/>
  <c r="BZ14" i="1"/>
  <c r="BZ15" i="1"/>
  <c r="BO15" i="1" s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O31" i="1" s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O27" i="1" s="1"/>
  <c r="CH27" i="1" s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CW43" i="1" s="1"/>
  <c r="BU44" i="1"/>
  <c r="BU45" i="1"/>
  <c r="BU46" i="1"/>
  <c r="BP8" i="1"/>
  <c r="BO8" i="1" s="1"/>
  <c r="CH8" i="1" s="1"/>
  <c r="BP9" i="1"/>
  <c r="BO9" i="1" s="1"/>
  <c r="BP10" i="1"/>
  <c r="BP11" i="1"/>
  <c r="BP12" i="1"/>
  <c r="BP13" i="1"/>
  <c r="BP14" i="1"/>
  <c r="BP15" i="1"/>
  <c r="BP16" i="1"/>
  <c r="BP17" i="1"/>
  <c r="BP18" i="1"/>
  <c r="BP19" i="1"/>
  <c r="BP20" i="1"/>
  <c r="BO20" i="1" s="1"/>
  <c r="CH20" i="1" s="1"/>
  <c r="BP21" i="1"/>
  <c r="BP22" i="1"/>
  <c r="BO22" i="1" s="1"/>
  <c r="BP23" i="1"/>
  <c r="BP24" i="1"/>
  <c r="BP25" i="1"/>
  <c r="BO25" i="1" s="1"/>
  <c r="BP26" i="1"/>
  <c r="BP27" i="1"/>
  <c r="BP28" i="1"/>
  <c r="BP29" i="1"/>
  <c r="BP30" i="1"/>
  <c r="BP31" i="1"/>
  <c r="BP32" i="1"/>
  <c r="BP33" i="1"/>
  <c r="BO33" i="1" s="1"/>
  <c r="BP34" i="1"/>
  <c r="BP35" i="1"/>
  <c r="BP36" i="1"/>
  <c r="BP37" i="1"/>
  <c r="BP38" i="1"/>
  <c r="BP39" i="1"/>
  <c r="BP40" i="1"/>
  <c r="BP41" i="1"/>
  <c r="BP42" i="1"/>
  <c r="BP43" i="1"/>
  <c r="BP44" i="1"/>
  <c r="BO44" i="1" s="1"/>
  <c r="CH44" i="1" s="1"/>
  <c r="BP45" i="1"/>
  <c r="BP46" i="1"/>
  <c r="BO13" i="1"/>
  <c r="BO14" i="1"/>
  <c r="BO16" i="1"/>
  <c r="CH16" i="1" s="1"/>
  <c r="BO21" i="1"/>
  <c r="BO32" i="1"/>
  <c r="CH32" i="1" s="1"/>
  <c r="BO37" i="1"/>
  <c r="BO38" i="1"/>
  <c r="CH38" i="1" s="1"/>
  <c r="BO39" i="1"/>
  <c r="BO45" i="1"/>
  <c r="CH45" i="1" s="1"/>
  <c r="BH8" i="1"/>
  <c r="BH9" i="1"/>
  <c r="BG9" i="1" s="1"/>
  <c r="BH10" i="1"/>
  <c r="BH11" i="1"/>
  <c r="BH12" i="1"/>
  <c r="BH13" i="1"/>
  <c r="BH14" i="1"/>
  <c r="BH15" i="1"/>
  <c r="BG15" i="1" s="1"/>
  <c r="BH16" i="1"/>
  <c r="BH17" i="1"/>
  <c r="BH18" i="1"/>
  <c r="BH19" i="1"/>
  <c r="BG19" i="1" s="1"/>
  <c r="BH20" i="1"/>
  <c r="BG20" i="1" s="1"/>
  <c r="BH21" i="1"/>
  <c r="BH22" i="1"/>
  <c r="BG22" i="1" s="1"/>
  <c r="BH23" i="1"/>
  <c r="BH24" i="1"/>
  <c r="BH25" i="1"/>
  <c r="BG25" i="1" s="1"/>
  <c r="BH26" i="1"/>
  <c r="BH27" i="1"/>
  <c r="BG27" i="1" s="1"/>
  <c r="BH28" i="1"/>
  <c r="BH29" i="1"/>
  <c r="BH30" i="1"/>
  <c r="BH31" i="1"/>
  <c r="BG31" i="1" s="1"/>
  <c r="CI31" i="1" s="1"/>
  <c r="BH32" i="1"/>
  <c r="BH33" i="1"/>
  <c r="BG33" i="1" s="1"/>
  <c r="BH34" i="1"/>
  <c r="BH35" i="1"/>
  <c r="BH36" i="1"/>
  <c r="BH37" i="1"/>
  <c r="BH38" i="1"/>
  <c r="BH39" i="1"/>
  <c r="BG39" i="1" s="1"/>
  <c r="BH40" i="1"/>
  <c r="BH41" i="1"/>
  <c r="BH42" i="1"/>
  <c r="BH43" i="1"/>
  <c r="BG43" i="1" s="1"/>
  <c r="BH44" i="1"/>
  <c r="BG44" i="1" s="1"/>
  <c r="BH45" i="1"/>
  <c r="BH46" i="1"/>
  <c r="BG8" i="1"/>
  <c r="BG13" i="1"/>
  <c r="BG14" i="1"/>
  <c r="BG16" i="1"/>
  <c r="BG21" i="1"/>
  <c r="BG26" i="1"/>
  <c r="BG32" i="1"/>
  <c r="BG34" i="1"/>
  <c r="BG37" i="1"/>
  <c r="BG38" i="1"/>
  <c r="BG45" i="1"/>
  <c r="AX8" i="1"/>
  <c r="AX9" i="1"/>
  <c r="DB9" i="1" s="1"/>
  <c r="AX10" i="1"/>
  <c r="AX11" i="1"/>
  <c r="AX12" i="1"/>
  <c r="AX13" i="1"/>
  <c r="AX14" i="1"/>
  <c r="AX15" i="1"/>
  <c r="DB15" i="1" s="1"/>
  <c r="AX16" i="1"/>
  <c r="AX17" i="1"/>
  <c r="AX18" i="1"/>
  <c r="AM18" i="1" s="1"/>
  <c r="AX19" i="1"/>
  <c r="AX20" i="1"/>
  <c r="AX21" i="1"/>
  <c r="DB21" i="1" s="1"/>
  <c r="AX22" i="1"/>
  <c r="AX23" i="1"/>
  <c r="AX24" i="1"/>
  <c r="AX25" i="1"/>
  <c r="AX26" i="1"/>
  <c r="AX27" i="1"/>
  <c r="DB27" i="1" s="1"/>
  <c r="AX28" i="1"/>
  <c r="AX29" i="1"/>
  <c r="AX30" i="1"/>
  <c r="AX31" i="1"/>
  <c r="AX32" i="1"/>
  <c r="AX33" i="1"/>
  <c r="DB33" i="1" s="1"/>
  <c r="AX34" i="1"/>
  <c r="AX35" i="1"/>
  <c r="AX36" i="1"/>
  <c r="AX37" i="1"/>
  <c r="AX38" i="1"/>
  <c r="AX39" i="1"/>
  <c r="DB39" i="1" s="1"/>
  <c r="AX40" i="1"/>
  <c r="AX41" i="1"/>
  <c r="AX42" i="1"/>
  <c r="AX43" i="1"/>
  <c r="AX44" i="1"/>
  <c r="AX45" i="1"/>
  <c r="DB45" i="1" s="1"/>
  <c r="AX46" i="1"/>
  <c r="AS8" i="1"/>
  <c r="AS9" i="1"/>
  <c r="AS10" i="1"/>
  <c r="AS11" i="1"/>
  <c r="CW11" i="1" s="1"/>
  <c r="AS12" i="1"/>
  <c r="CW12" i="1" s="1"/>
  <c r="AS13" i="1"/>
  <c r="AS14" i="1"/>
  <c r="AS15" i="1"/>
  <c r="AS16" i="1"/>
  <c r="AS17" i="1"/>
  <c r="CW17" i="1" s="1"/>
  <c r="AS18" i="1"/>
  <c r="CW18" i="1" s="1"/>
  <c r="AS19" i="1"/>
  <c r="AS20" i="1"/>
  <c r="AS21" i="1"/>
  <c r="AS22" i="1"/>
  <c r="AS23" i="1"/>
  <c r="CW23" i="1" s="1"/>
  <c r="AS24" i="1"/>
  <c r="CW24" i="1" s="1"/>
  <c r="AS25" i="1"/>
  <c r="AS26" i="1"/>
  <c r="AS27" i="1"/>
  <c r="AS28" i="1"/>
  <c r="AS29" i="1"/>
  <c r="CW29" i="1" s="1"/>
  <c r="AS30" i="1"/>
  <c r="CW30" i="1" s="1"/>
  <c r="AS31" i="1"/>
  <c r="AS32" i="1"/>
  <c r="AS33" i="1"/>
  <c r="AS34" i="1"/>
  <c r="AS35" i="1"/>
  <c r="CW35" i="1" s="1"/>
  <c r="AS36" i="1"/>
  <c r="CW36" i="1" s="1"/>
  <c r="AS37" i="1"/>
  <c r="AS38" i="1"/>
  <c r="AS39" i="1"/>
  <c r="AS40" i="1"/>
  <c r="AS41" i="1"/>
  <c r="CW41" i="1" s="1"/>
  <c r="AS42" i="1"/>
  <c r="CW42" i="1" s="1"/>
  <c r="AS43" i="1"/>
  <c r="AS44" i="1"/>
  <c r="AS45" i="1"/>
  <c r="AS46" i="1"/>
  <c r="AN8" i="1"/>
  <c r="CR8" i="1" s="1"/>
  <c r="AN9" i="1"/>
  <c r="CR9" i="1" s="1"/>
  <c r="AN10" i="1"/>
  <c r="AN11" i="1"/>
  <c r="AN12" i="1"/>
  <c r="AM12" i="1" s="1"/>
  <c r="BF12" i="1" s="1"/>
  <c r="AN13" i="1"/>
  <c r="AM13" i="1" s="1"/>
  <c r="AN14" i="1"/>
  <c r="CR14" i="1" s="1"/>
  <c r="AN15" i="1"/>
  <c r="CR15" i="1" s="1"/>
  <c r="AN16" i="1"/>
  <c r="AN17" i="1"/>
  <c r="AN18" i="1"/>
  <c r="AN19" i="1"/>
  <c r="AN20" i="1"/>
  <c r="CR20" i="1" s="1"/>
  <c r="AN21" i="1"/>
  <c r="CR21" i="1" s="1"/>
  <c r="AN22" i="1"/>
  <c r="AN23" i="1"/>
  <c r="AN24" i="1"/>
  <c r="AM24" i="1" s="1"/>
  <c r="AN25" i="1"/>
  <c r="AM25" i="1" s="1"/>
  <c r="BF25" i="1" s="1"/>
  <c r="AN26" i="1"/>
  <c r="CR26" i="1" s="1"/>
  <c r="AN27" i="1"/>
  <c r="AN28" i="1"/>
  <c r="AM28" i="1" s="1"/>
  <c r="AN29" i="1"/>
  <c r="AN30" i="1"/>
  <c r="AN31" i="1"/>
  <c r="AN32" i="1"/>
  <c r="CR32" i="1" s="1"/>
  <c r="AN33" i="1"/>
  <c r="AN34" i="1"/>
  <c r="AN35" i="1"/>
  <c r="AN36" i="1"/>
  <c r="AM36" i="1" s="1"/>
  <c r="AN37" i="1"/>
  <c r="AM37" i="1" s="1"/>
  <c r="AN38" i="1"/>
  <c r="CR38" i="1" s="1"/>
  <c r="AN39" i="1"/>
  <c r="AN40" i="1"/>
  <c r="AM40" i="1" s="1"/>
  <c r="BF40" i="1" s="1"/>
  <c r="AN41" i="1"/>
  <c r="AM41" i="1" s="1"/>
  <c r="BF41" i="1" s="1"/>
  <c r="AN42" i="1"/>
  <c r="AN43" i="1"/>
  <c r="AN44" i="1"/>
  <c r="CR44" i="1" s="1"/>
  <c r="AN45" i="1"/>
  <c r="AN46" i="1"/>
  <c r="AM46" i="1" s="1"/>
  <c r="AM17" i="1"/>
  <c r="BF17" i="1" s="1"/>
  <c r="AM22" i="1"/>
  <c r="AM23" i="1"/>
  <c r="AM29" i="1"/>
  <c r="BF29" i="1" s="1"/>
  <c r="AM30" i="1"/>
  <c r="AM42" i="1"/>
  <c r="AF8" i="1"/>
  <c r="CJ8" i="1" s="1"/>
  <c r="AF9" i="1"/>
  <c r="AF10" i="1"/>
  <c r="AF11" i="1"/>
  <c r="AE11" i="1" s="1"/>
  <c r="AF12" i="1"/>
  <c r="AE12" i="1" s="1"/>
  <c r="AF13" i="1"/>
  <c r="AE13" i="1" s="1"/>
  <c r="AF14" i="1"/>
  <c r="CJ14" i="1" s="1"/>
  <c r="AF15" i="1"/>
  <c r="AF16" i="1"/>
  <c r="AF17" i="1"/>
  <c r="AF18" i="1"/>
  <c r="AF19" i="1"/>
  <c r="AE19" i="1" s="1"/>
  <c r="AF20" i="1"/>
  <c r="CJ20" i="1" s="1"/>
  <c r="AF21" i="1"/>
  <c r="AF22" i="1"/>
  <c r="AF23" i="1"/>
  <c r="AF24" i="1"/>
  <c r="AF25" i="1"/>
  <c r="AE25" i="1" s="1"/>
  <c r="AF26" i="1"/>
  <c r="CJ26" i="1" s="1"/>
  <c r="AF27" i="1"/>
  <c r="AF28" i="1"/>
  <c r="AE28" i="1" s="1"/>
  <c r="AF29" i="1"/>
  <c r="AF30" i="1"/>
  <c r="AF31" i="1"/>
  <c r="AE31" i="1" s="1"/>
  <c r="AF32" i="1"/>
  <c r="CJ32" i="1" s="1"/>
  <c r="AF33" i="1"/>
  <c r="AF34" i="1"/>
  <c r="AF35" i="1"/>
  <c r="AE35" i="1" s="1"/>
  <c r="AF36" i="1"/>
  <c r="AE36" i="1" s="1"/>
  <c r="AF37" i="1"/>
  <c r="AF38" i="1"/>
  <c r="CJ38" i="1" s="1"/>
  <c r="AF39" i="1"/>
  <c r="AF40" i="1"/>
  <c r="AF41" i="1"/>
  <c r="AF42" i="1"/>
  <c r="AF43" i="1"/>
  <c r="AE43" i="1" s="1"/>
  <c r="AF44" i="1"/>
  <c r="CJ44" i="1" s="1"/>
  <c r="AF45" i="1"/>
  <c r="AF46" i="1"/>
  <c r="AE10" i="1"/>
  <c r="AE16" i="1"/>
  <c r="AE17" i="1"/>
  <c r="AE18" i="1"/>
  <c r="AE22" i="1"/>
  <c r="AE23" i="1"/>
  <c r="AE24" i="1"/>
  <c r="AE29" i="1"/>
  <c r="AE30" i="1"/>
  <c r="AE34" i="1"/>
  <c r="AE37" i="1"/>
  <c r="AE40" i="1"/>
  <c r="AE41" i="1"/>
  <c r="AE42" i="1"/>
  <c r="AE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W18" i="1"/>
  <c r="N8" i="1"/>
  <c r="M8" i="1" s="1"/>
  <c r="N9" i="1"/>
  <c r="N10" i="1"/>
  <c r="M10" i="1" s="1"/>
  <c r="N11" i="1"/>
  <c r="M11" i="1" s="1"/>
  <c r="N12" i="1"/>
  <c r="M12" i="1" s="1"/>
  <c r="N13" i="1"/>
  <c r="M13" i="1" s="1"/>
  <c r="N14" i="1"/>
  <c r="N15" i="1"/>
  <c r="N16" i="1"/>
  <c r="M16" i="1" s="1"/>
  <c r="N17" i="1"/>
  <c r="M17" i="1" s="1"/>
  <c r="N18" i="1"/>
  <c r="M18" i="1" s="1"/>
  <c r="N19" i="1"/>
  <c r="M19" i="1" s="1"/>
  <c r="N20" i="1"/>
  <c r="N21" i="1"/>
  <c r="M21" i="1" s="1"/>
  <c r="N22" i="1"/>
  <c r="N23" i="1"/>
  <c r="M23" i="1" s="1"/>
  <c r="N24" i="1"/>
  <c r="M24" i="1" s="1"/>
  <c r="N25" i="1"/>
  <c r="M25" i="1" s="1"/>
  <c r="N26" i="1"/>
  <c r="N27" i="1"/>
  <c r="N28" i="1"/>
  <c r="N29" i="1"/>
  <c r="M29" i="1" s="1"/>
  <c r="N30" i="1"/>
  <c r="M30" i="1" s="1"/>
  <c r="N31" i="1"/>
  <c r="M31" i="1" s="1"/>
  <c r="N32" i="1"/>
  <c r="M32" i="1" s="1"/>
  <c r="N33" i="1"/>
  <c r="N34" i="1"/>
  <c r="N35" i="1"/>
  <c r="M35" i="1" s="1"/>
  <c r="N36" i="1"/>
  <c r="M36" i="1" s="1"/>
  <c r="N37" i="1"/>
  <c r="M37" i="1" s="1"/>
  <c r="N38" i="1"/>
  <c r="N39" i="1"/>
  <c r="N40" i="1"/>
  <c r="W40" i="1" s="1"/>
  <c r="N41" i="1"/>
  <c r="M41" i="1" s="1"/>
  <c r="N42" i="1"/>
  <c r="M42" i="1" s="1"/>
  <c r="N43" i="1"/>
  <c r="M43" i="1" s="1"/>
  <c r="N44" i="1"/>
  <c r="M44" i="1" s="1"/>
  <c r="N45" i="1"/>
  <c r="M45" i="1" s="1"/>
  <c r="N46" i="1"/>
  <c r="M9" i="1"/>
  <c r="M14" i="1"/>
  <c r="M15" i="1"/>
  <c r="M20" i="1"/>
  <c r="M22" i="1"/>
  <c r="M26" i="1"/>
  <c r="M27" i="1"/>
  <c r="M28" i="1"/>
  <c r="M33" i="1"/>
  <c r="M34" i="1"/>
  <c r="M38" i="1"/>
  <c r="M39" i="1"/>
  <c r="M40" i="1"/>
  <c r="M46" i="1"/>
  <c r="E8" i="1"/>
  <c r="E9" i="1"/>
  <c r="W9" i="1" s="1"/>
  <c r="E10" i="1"/>
  <c r="W10" i="1" s="1"/>
  <c r="E11" i="1"/>
  <c r="E12" i="1"/>
  <c r="D12" i="1" s="1"/>
  <c r="V12" i="1" s="1"/>
  <c r="E13" i="1"/>
  <c r="E14" i="1"/>
  <c r="W14" i="1" s="1"/>
  <c r="E15" i="1"/>
  <c r="W15" i="1" s="1"/>
  <c r="E16" i="1"/>
  <c r="W16" i="1" s="1"/>
  <c r="E17" i="1"/>
  <c r="E18" i="1"/>
  <c r="D18" i="1" s="1"/>
  <c r="E19" i="1"/>
  <c r="D19" i="1" s="1"/>
  <c r="V19" i="1" s="1"/>
  <c r="E20" i="1"/>
  <c r="W20" i="1" s="1"/>
  <c r="E21" i="1"/>
  <c r="E22" i="1"/>
  <c r="W22" i="1" s="1"/>
  <c r="E23" i="1"/>
  <c r="E24" i="1"/>
  <c r="D24" i="1" s="1"/>
  <c r="E25" i="1"/>
  <c r="D25" i="1" s="1"/>
  <c r="V25" i="1" s="1"/>
  <c r="E26" i="1"/>
  <c r="E27" i="1"/>
  <c r="W27" i="1" s="1"/>
  <c r="E28" i="1"/>
  <c r="W28" i="1" s="1"/>
  <c r="E29" i="1"/>
  <c r="E30" i="1"/>
  <c r="D30" i="1" s="1"/>
  <c r="V30" i="1" s="1"/>
  <c r="E31" i="1"/>
  <c r="W31" i="1" s="1"/>
  <c r="E32" i="1"/>
  <c r="E33" i="1"/>
  <c r="W33" i="1" s="1"/>
  <c r="E34" i="1"/>
  <c r="W34" i="1" s="1"/>
  <c r="E35" i="1"/>
  <c r="E36" i="1"/>
  <c r="D36" i="1" s="1"/>
  <c r="V36" i="1" s="1"/>
  <c r="E37" i="1"/>
  <c r="E38" i="1"/>
  <c r="W38" i="1" s="1"/>
  <c r="E39" i="1"/>
  <c r="W39" i="1" s="1"/>
  <c r="E40" i="1"/>
  <c r="E41" i="1"/>
  <c r="D41" i="1" s="1"/>
  <c r="V41" i="1" s="1"/>
  <c r="E42" i="1"/>
  <c r="D42" i="1" s="1"/>
  <c r="V42" i="1" s="1"/>
  <c r="E43" i="1"/>
  <c r="D43" i="1" s="1"/>
  <c r="V43" i="1" s="1"/>
  <c r="E44" i="1"/>
  <c r="W44" i="1" s="1"/>
  <c r="E45" i="1"/>
  <c r="D45" i="1" s="1"/>
  <c r="V45" i="1" s="1"/>
  <c r="E46" i="1"/>
  <c r="W46" i="1" s="1"/>
  <c r="D10" i="1"/>
  <c r="D15" i="1"/>
  <c r="V15" i="1" s="1"/>
  <c r="D16" i="1"/>
  <c r="D21" i="1"/>
  <c r="D26" i="1"/>
  <c r="D27" i="1"/>
  <c r="V27" i="1" s="1"/>
  <c r="D33" i="1"/>
  <c r="V33" i="1" s="1"/>
  <c r="D34" i="1"/>
  <c r="D38" i="1"/>
  <c r="V38" i="1" s="1"/>
  <c r="D39" i="1"/>
  <c r="V39" i="1" s="1"/>
  <c r="D40" i="1"/>
  <c r="CI19" i="1" l="1"/>
  <c r="CH33" i="1"/>
  <c r="CH9" i="1"/>
  <c r="CH15" i="1"/>
  <c r="DB26" i="1"/>
  <c r="D46" i="1"/>
  <c r="V46" i="1" s="1"/>
  <c r="D28" i="1"/>
  <c r="V28" i="1" s="1"/>
  <c r="D14" i="1"/>
  <c r="V14" i="1" s="1"/>
  <c r="W26" i="1"/>
  <c r="V18" i="1"/>
  <c r="W41" i="1"/>
  <c r="AM34" i="1"/>
  <c r="BF34" i="1" s="1"/>
  <c r="AM10" i="1"/>
  <c r="BF10" i="1" s="1"/>
  <c r="CJ29" i="1"/>
  <c r="BO43" i="1"/>
  <c r="CH14" i="1"/>
  <c r="CR42" i="1"/>
  <c r="CR34" i="1"/>
  <c r="CR18" i="1"/>
  <c r="CR10" i="1"/>
  <c r="CW33" i="1"/>
  <c r="CW25" i="1"/>
  <c r="CW9" i="1"/>
  <c r="DB40" i="1"/>
  <c r="DB32" i="1"/>
  <c r="DB24" i="1"/>
  <c r="DB16" i="1"/>
  <c r="DB8" i="1"/>
  <c r="W18" i="2"/>
  <c r="BF14" i="2"/>
  <c r="CI10" i="2"/>
  <c r="CI12" i="2"/>
  <c r="BO8" i="2"/>
  <c r="CH8" i="2" s="1"/>
  <c r="DB17" i="2"/>
  <c r="DB9" i="2"/>
  <c r="V46" i="3"/>
  <c r="D32" i="3"/>
  <c r="V32" i="3" s="1"/>
  <c r="D16" i="3"/>
  <c r="V16" i="3" s="1"/>
  <c r="W46" i="3"/>
  <c r="V30" i="3"/>
  <c r="W22" i="3"/>
  <c r="W14" i="3"/>
  <c r="BI40" i="4"/>
  <c r="BI16" i="4"/>
  <c r="L41" i="4"/>
  <c r="BP41" i="4" s="1"/>
  <c r="BG43" i="4"/>
  <c r="BG19" i="4"/>
  <c r="AN21" i="4"/>
  <c r="BG21" i="4" s="1"/>
  <c r="F46" i="5"/>
  <c r="F38" i="5"/>
  <c r="F30" i="5"/>
  <c r="F22" i="5"/>
  <c r="F14" i="5"/>
  <c r="V16" i="1"/>
  <c r="BF28" i="1"/>
  <c r="DB34" i="1"/>
  <c r="CJ36" i="1"/>
  <c r="BO26" i="1"/>
  <c r="CH26" i="1" s="1"/>
  <c r="DB23" i="1"/>
  <c r="L37" i="4"/>
  <c r="BP37" i="4" s="1"/>
  <c r="D9" i="1"/>
  <c r="V9" i="1" s="1"/>
  <c r="V24" i="1"/>
  <c r="W8" i="1"/>
  <c r="AM35" i="1"/>
  <c r="BF35" i="1" s="1"/>
  <c r="AM16" i="1"/>
  <c r="BF16" i="1" s="1"/>
  <c r="DJ16" i="1" s="1"/>
  <c r="CJ35" i="1"/>
  <c r="CJ11" i="1"/>
  <c r="BO40" i="1"/>
  <c r="CQ40" i="1" s="1"/>
  <c r="CR24" i="1"/>
  <c r="CR16" i="1"/>
  <c r="CW39" i="1"/>
  <c r="CW31" i="1"/>
  <c r="CW15" i="1"/>
  <c r="DB38" i="1"/>
  <c r="DB30" i="1"/>
  <c r="DB22" i="1"/>
  <c r="DB14" i="1"/>
  <c r="W12" i="2"/>
  <c r="CI18" i="2"/>
  <c r="CR17" i="2"/>
  <c r="CR9" i="2"/>
  <c r="CW12" i="2"/>
  <c r="DB15" i="2"/>
  <c r="CH14" i="2"/>
  <c r="DJ14" i="2" s="1"/>
  <c r="V11" i="3"/>
  <c r="L35" i="4"/>
  <c r="L17" i="4"/>
  <c r="BQ53" i="4"/>
  <c r="BQ45" i="4"/>
  <c r="BQ29" i="4"/>
  <c r="BQ21" i="4"/>
  <c r="BV47" i="4"/>
  <c r="BV31" i="4"/>
  <c r="BV23" i="4"/>
  <c r="CA57" i="4"/>
  <c r="CA49" i="4"/>
  <c r="CA33" i="4"/>
  <c r="CA25" i="4"/>
  <c r="CA9" i="4"/>
  <c r="AN49" i="4"/>
  <c r="BG49" i="4" s="1"/>
  <c r="AN25" i="4"/>
  <c r="BG25" i="4" s="1"/>
  <c r="AN29" i="4"/>
  <c r="BG29" i="4" s="1"/>
  <c r="BI35" i="4"/>
  <c r="F44" i="5"/>
  <c r="F28" i="5"/>
  <c r="F20" i="5"/>
  <c r="I44" i="5"/>
  <c r="I28" i="5"/>
  <c r="I20" i="5"/>
  <c r="BF23" i="1"/>
  <c r="CR12" i="1"/>
  <c r="CW19" i="1"/>
  <c r="V10" i="1"/>
  <c r="CJ12" i="1"/>
  <c r="CR41" i="1"/>
  <c r="CW32" i="1"/>
  <c r="L19" i="4"/>
  <c r="W32" i="1"/>
  <c r="D22" i="1"/>
  <c r="V22" i="1" s="1"/>
  <c r="D8" i="1"/>
  <c r="V8" i="1" s="1"/>
  <c r="W30" i="1"/>
  <c r="BF30" i="1"/>
  <c r="AM11" i="1"/>
  <c r="BF11" i="1" s="1"/>
  <c r="AM31" i="1"/>
  <c r="BF31" i="1" s="1"/>
  <c r="CJ42" i="1"/>
  <c r="CJ18" i="1"/>
  <c r="CJ10" i="1"/>
  <c r="CH37" i="1"/>
  <c r="CH21" i="1"/>
  <c r="CR23" i="1"/>
  <c r="CW38" i="1"/>
  <c r="CW14" i="1"/>
  <c r="DB29" i="1"/>
  <c r="W8" i="2"/>
  <c r="CW13" i="2"/>
  <c r="AM16" i="2"/>
  <c r="CJ9" i="2"/>
  <c r="CW11" i="2"/>
  <c r="W51" i="3"/>
  <c r="W19" i="3"/>
  <c r="W41" i="3"/>
  <c r="W17" i="3"/>
  <c r="D31" i="4"/>
  <c r="D15" i="4"/>
  <c r="BH15" i="4" s="1"/>
  <c r="BI53" i="4"/>
  <c r="BI45" i="4"/>
  <c r="BI37" i="4"/>
  <c r="BI29" i="4"/>
  <c r="BI21" i="4"/>
  <c r="BI13" i="4"/>
  <c r="L32" i="4"/>
  <c r="BP32" i="4" s="1"/>
  <c r="L13" i="4"/>
  <c r="AN20" i="4"/>
  <c r="BP20" i="4" s="1"/>
  <c r="CR28" i="1"/>
  <c r="DB42" i="1"/>
  <c r="D44" i="1"/>
  <c r="V44" i="1" s="1"/>
  <c r="CJ28" i="1"/>
  <c r="V26" i="1"/>
  <c r="V21" i="1"/>
  <c r="BF46" i="1"/>
  <c r="CJ41" i="1"/>
  <c r="CJ17" i="1"/>
  <c r="BO34" i="1"/>
  <c r="CR46" i="1"/>
  <c r="CR30" i="1"/>
  <c r="CW45" i="1"/>
  <c r="CW37" i="1"/>
  <c r="CW21" i="1"/>
  <c r="CW13" i="1"/>
  <c r="DB44" i="1"/>
  <c r="DB36" i="1"/>
  <c r="DB28" i="1"/>
  <c r="DB20" i="1"/>
  <c r="DB12" i="1"/>
  <c r="CR40" i="1"/>
  <c r="V11" i="2"/>
  <c r="CR15" i="2"/>
  <c r="CW10" i="2"/>
  <c r="CJ18" i="2"/>
  <c r="D8" i="3"/>
  <c r="V8" i="3" s="1"/>
  <c r="W56" i="3"/>
  <c r="BH45" i="4"/>
  <c r="L11" i="4"/>
  <c r="L27" i="4"/>
  <c r="AN55" i="4"/>
  <c r="BG55" i="4" s="1"/>
  <c r="AN31" i="4"/>
  <c r="BG31" i="4" s="1"/>
  <c r="AN33" i="4"/>
  <c r="BG33" i="4" s="1"/>
  <c r="F42" i="5"/>
  <c r="F34" i="5"/>
  <c r="F26" i="5"/>
  <c r="F18" i="5"/>
  <c r="F10" i="5"/>
  <c r="I34" i="5"/>
  <c r="I26" i="5"/>
  <c r="I10" i="5"/>
  <c r="CI37" i="1"/>
  <c r="CJ23" i="1"/>
  <c r="CR36" i="1"/>
  <c r="CW27" i="1"/>
  <c r="CH39" i="1"/>
  <c r="CR17" i="1"/>
  <c r="CW8" i="1"/>
  <c r="D34" i="4"/>
  <c r="BH34" i="4" s="1"/>
  <c r="V40" i="1"/>
  <c r="V34" i="1"/>
  <c r="D20" i="1"/>
  <c r="V20" i="1" s="1"/>
  <c r="W45" i="1"/>
  <c r="W37" i="1"/>
  <c r="W21" i="1"/>
  <c r="W13" i="1"/>
  <c r="BF13" i="1"/>
  <c r="CJ40" i="1"/>
  <c r="CJ24" i="1"/>
  <c r="CJ16" i="1"/>
  <c r="BO19" i="1"/>
  <c r="CR29" i="1"/>
  <c r="CW44" i="1"/>
  <c r="CW20" i="1"/>
  <c r="DB35" i="1"/>
  <c r="DB11" i="1"/>
  <c r="CI15" i="2"/>
  <c r="CJ15" i="2"/>
  <c r="CW17" i="2"/>
  <c r="CJ13" i="2"/>
  <c r="V51" i="3"/>
  <c r="D37" i="3"/>
  <c r="V37" i="3" s="1"/>
  <c r="W47" i="3"/>
  <c r="W23" i="3"/>
  <c r="AE27" i="4"/>
  <c r="D10" i="4"/>
  <c r="BH10" i="4" s="1"/>
  <c r="BQ50" i="4"/>
  <c r="BQ42" i="4"/>
  <c r="BQ26" i="4"/>
  <c r="BQ18" i="4"/>
  <c r="BV52" i="4"/>
  <c r="BV44" i="4"/>
  <c r="BV36" i="4"/>
  <c r="BV28" i="4"/>
  <c r="BV20" i="4"/>
  <c r="BV12" i="4"/>
  <c r="CA54" i="4"/>
  <c r="CA46" i="4"/>
  <c r="CA38" i="4"/>
  <c r="CA30" i="4"/>
  <c r="CA22" i="4"/>
  <c r="CA14" i="4"/>
  <c r="AN22" i="4"/>
  <c r="F41" i="5"/>
  <c r="F33" i="5"/>
  <c r="F25" i="5"/>
  <c r="F17" i="5"/>
  <c r="F9" i="5"/>
  <c r="DB18" i="1"/>
  <c r="BP44" i="4"/>
  <c r="D32" i="1"/>
  <c r="V32" i="1" s="1"/>
  <c r="W43" i="1"/>
  <c r="BF22" i="1"/>
  <c r="AM43" i="1"/>
  <c r="BF43" i="1" s="1"/>
  <c r="AM19" i="1"/>
  <c r="BF19" i="1" s="1"/>
  <c r="CJ46" i="1"/>
  <c r="CJ30" i="1"/>
  <c r="CI22" i="1"/>
  <c r="CR35" i="1"/>
  <c r="CR11" i="1"/>
  <c r="CW26" i="1"/>
  <c r="DB41" i="1"/>
  <c r="DB17" i="1"/>
  <c r="V17" i="2"/>
  <c r="BO13" i="2"/>
  <c r="CH13" i="2" s="1"/>
  <c r="DB10" i="2"/>
  <c r="W53" i="3"/>
  <c r="W29" i="3"/>
  <c r="D55" i="4"/>
  <c r="D39" i="4"/>
  <c r="BH39" i="4" s="1"/>
  <c r="L43" i="4"/>
  <c r="BP43" i="4" s="1"/>
  <c r="BG40" i="4"/>
  <c r="AN28" i="4"/>
  <c r="BQ27" i="4"/>
  <c r="F39" i="5"/>
  <c r="F31" i="5"/>
  <c r="F23" i="5"/>
  <c r="F15" i="5"/>
  <c r="I39" i="5"/>
  <c r="I31" i="5"/>
  <c r="I23" i="5"/>
  <c r="I15" i="5"/>
  <c r="CQ43" i="1"/>
  <c r="CI25" i="1"/>
  <c r="CQ25" i="1"/>
  <c r="CQ22" i="1"/>
  <c r="CH22" i="1"/>
  <c r="DJ22" i="1" s="1"/>
  <c r="BF37" i="1"/>
  <c r="DJ37" i="1" s="1"/>
  <c r="CQ37" i="1"/>
  <c r="CI13" i="1"/>
  <c r="CI43" i="1"/>
  <c r="CJ45" i="1"/>
  <c r="AE45" i="1"/>
  <c r="CI45" i="1" s="1"/>
  <c r="CJ21" i="1"/>
  <c r="AE21" i="1"/>
  <c r="CI21" i="1" s="1"/>
  <c r="CJ9" i="1"/>
  <c r="AE9" i="1"/>
  <c r="CH31" i="1"/>
  <c r="CH13" i="1"/>
  <c r="DJ13" i="1" s="1"/>
  <c r="D31" i="1"/>
  <c r="V31" i="1" s="1"/>
  <c r="D13" i="1"/>
  <c r="V13" i="1" s="1"/>
  <c r="W42" i="1"/>
  <c r="W19" i="1"/>
  <c r="BG46" i="1"/>
  <c r="CI46" i="1" s="1"/>
  <c r="BG28" i="1"/>
  <c r="CI28" i="1" s="1"/>
  <c r="BG10" i="1"/>
  <c r="CI10" i="1" s="1"/>
  <c r="CJ43" i="1"/>
  <c r="CJ37" i="1"/>
  <c r="CJ31" i="1"/>
  <c r="CJ25" i="1"/>
  <c r="CJ19" i="1"/>
  <c r="CJ13" i="1"/>
  <c r="BO46" i="1"/>
  <c r="BO28" i="1"/>
  <c r="BO10" i="1"/>
  <c r="CR43" i="1"/>
  <c r="CR37" i="1"/>
  <c r="CR31" i="1"/>
  <c r="CR25" i="1"/>
  <c r="CR19" i="1"/>
  <c r="CR13" i="1"/>
  <c r="CW46" i="1"/>
  <c r="CW40" i="1"/>
  <c r="CW34" i="1"/>
  <c r="CW28" i="1"/>
  <c r="CW22" i="1"/>
  <c r="CW16" i="1"/>
  <c r="CW10" i="1"/>
  <c r="DB43" i="1"/>
  <c r="DB37" i="1"/>
  <c r="DB31" i="1"/>
  <c r="DB25" i="1"/>
  <c r="DB19" i="1"/>
  <c r="DB13" i="1"/>
  <c r="CJ17" i="2"/>
  <c r="AE17" i="2"/>
  <c r="BF17" i="2" s="1"/>
  <c r="CJ11" i="2"/>
  <c r="AE11" i="2"/>
  <c r="CI11" i="2" s="1"/>
  <c r="BF9" i="2"/>
  <c r="CJ33" i="1"/>
  <c r="AE33" i="1"/>
  <c r="CJ15" i="1"/>
  <c r="AE15" i="1"/>
  <c r="CI15" i="1" s="1"/>
  <c r="BF36" i="1"/>
  <c r="BF18" i="1"/>
  <c r="CI9" i="1"/>
  <c r="CH19" i="1"/>
  <c r="CH43" i="1"/>
  <c r="DJ43" i="1" s="1"/>
  <c r="CJ22" i="1"/>
  <c r="BF16" i="2"/>
  <c r="CI16" i="2"/>
  <c r="CJ27" i="1"/>
  <c r="AE27" i="1"/>
  <c r="CI27" i="1" s="1"/>
  <c r="D37" i="1"/>
  <c r="V37" i="1" s="1"/>
  <c r="CI34" i="1"/>
  <c r="CI16" i="1"/>
  <c r="CQ34" i="1"/>
  <c r="CQ16" i="1"/>
  <c r="CR22" i="1"/>
  <c r="CR18" i="2"/>
  <c r="BO18" i="2"/>
  <c r="BO12" i="2"/>
  <c r="CR12" i="2"/>
  <c r="CJ39" i="1"/>
  <c r="AE39" i="1"/>
  <c r="CI39" i="1" s="1"/>
  <c r="W29" i="1"/>
  <c r="D29" i="1"/>
  <c r="V29" i="1" s="1"/>
  <c r="W17" i="1"/>
  <c r="D17" i="1"/>
  <c r="V17" i="1" s="1"/>
  <c r="BF24" i="1"/>
  <c r="CR45" i="1"/>
  <c r="AM45" i="1"/>
  <c r="CR27" i="1"/>
  <c r="AM27" i="1"/>
  <c r="CI33" i="1"/>
  <c r="CH25" i="1"/>
  <c r="DJ25" i="1" s="1"/>
  <c r="CQ13" i="1"/>
  <c r="W35" i="1"/>
  <c r="D35" i="1"/>
  <c r="V35" i="1" s="1"/>
  <c r="W23" i="1"/>
  <c r="D23" i="1"/>
  <c r="V23" i="1" s="1"/>
  <c r="W11" i="1"/>
  <c r="D11" i="1"/>
  <c r="V11" i="1" s="1"/>
  <c r="W25" i="1"/>
  <c r="BF42" i="1"/>
  <c r="CR39" i="1"/>
  <c r="AM39" i="1"/>
  <c r="BF39" i="1" s="1"/>
  <c r="DJ39" i="1" s="1"/>
  <c r="CR33" i="1"/>
  <c r="AM33" i="1"/>
  <c r="W36" i="1"/>
  <c r="W24" i="1"/>
  <c r="W12" i="1"/>
  <c r="BG40" i="1"/>
  <c r="CI40" i="1" s="1"/>
  <c r="CH34" i="1"/>
  <c r="DJ34" i="1" s="1"/>
  <c r="BF15" i="2"/>
  <c r="CQ15" i="2"/>
  <c r="CH15" i="2"/>
  <c r="AM21" i="1"/>
  <c r="BF21" i="1" s="1"/>
  <c r="DJ21" i="1" s="1"/>
  <c r="AM15" i="1"/>
  <c r="CQ15" i="1" s="1"/>
  <c r="AM9" i="1"/>
  <c r="BF9" i="1" s="1"/>
  <c r="DJ9" i="1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BO42" i="1"/>
  <c r="BO36" i="1"/>
  <c r="BO30" i="1"/>
  <c r="BO24" i="1"/>
  <c r="BO18" i="1"/>
  <c r="BO12" i="1"/>
  <c r="CQ45" i="1"/>
  <c r="CQ39" i="1"/>
  <c r="CQ33" i="1"/>
  <c r="CQ27" i="1"/>
  <c r="CQ9" i="1"/>
  <c r="W16" i="2"/>
  <c r="W10" i="2"/>
  <c r="M14" i="2"/>
  <c r="V14" i="2" s="1"/>
  <c r="W17" i="2"/>
  <c r="AM8" i="2"/>
  <c r="CI17" i="2"/>
  <c r="BG9" i="2"/>
  <c r="CI9" i="2" s="1"/>
  <c r="BO9" i="2"/>
  <c r="DB18" i="2"/>
  <c r="DB12" i="2"/>
  <c r="V50" i="3"/>
  <c r="D40" i="3"/>
  <c r="V40" i="3" s="1"/>
  <c r="D31" i="3"/>
  <c r="V31" i="3" s="1"/>
  <c r="V23" i="3"/>
  <c r="W38" i="3"/>
  <c r="M38" i="3"/>
  <c r="W20" i="3"/>
  <c r="M20" i="3"/>
  <c r="V20" i="3" s="1"/>
  <c r="W30" i="3"/>
  <c r="AE44" i="1"/>
  <c r="CI44" i="1" s="1"/>
  <c r="AE38" i="1"/>
  <c r="CI38" i="1" s="1"/>
  <c r="AE32" i="1"/>
  <c r="CI32" i="1" s="1"/>
  <c r="AE26" i="1"/>
  <c r="CI26" i="1" s="1"/>
  <c r="AE20" i="1"/>
  <c r="CI20" i="1" s="1"/>
  <c r="AE14" i="1"/>
  <c r="CI14" i="1" s="1"/>
  <c r="AE8" i="1"/>
  <c r="CI8" i="1" s="1"/>
  <c r="AM44" i="1"/>
  <c r="AM38" i="1"/>
  <c r="BF38" i="1" s="1"/>
  <c r="DJ38" i="1" s="1"/>
  <c r="AM32" i="1"/>
  <c r="BF32" i="1" s="1"/>
  <c r="DJ32" i="1" s="1"/>
  <c r="AM26" i="1"/>
  <c r="BF26" i="1" s="1"/>
  <c r="DJ26" i="1" s="1"/>
  <c r="AM20" i="1"/>
  <c r="AM14" i="1"/>
  <c r="BF14" i="1" s="1"/>
  <c r="DJ14" i="1" s="1"/>
  <c r="AM8" i="1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BO41" i="1"/>
  <c r="BO35" i="1"/>
  <c r="BO29" i="1"/>
  <c r="BO23" i="1"/>
  <c r="BO17" i="1"/>
  <c r="BO11" i="1"/>
  <c r="CQ44" i="1"/>
  <c r="CQ32" i="1"/>
  <c r="CQ20" i="1"/>
  <c r="CQ8" i="1"/>
  <c r="W15" i="2"/>
  <c r="D15" i="2"/>
  <c r="V15" i="2" s="1"/>
  <c r="W9" i="2"/>
  <c r="D9" i="2"/>
  <c r="V9" i="2" s="1"/>
  <c r="AM18" i="2"/>
  <c r="BF18" i="2" s="1"/>
  <c r="AM12" i="2"/>
  <c r="BF12" i="2" s="1"/>
  <c r="V38" i="3"/>
  <c r="D12" i="3"/>
  <c r="V12" i="3" s="1"/>
  <c r="W55" i="3"/>
  <c r="D55" i="3"/>
  <c r="V55" i="3" s="1"/>
  <c r="W49" i="3"/>
  <c r="D49" i="3"/>
  <c r="V49" i="3" s="1"/>
  <c r="W43" i="3"/>
  <c r="D43" i="3"/>
  <c r="V43" i="3" s="1"/>
  <c r="W13" i="3"/>
  <c r="D13" i="3"/>
  <c r="V13" i="3" s="1"/>
  <c r="W26" i="3"/>
  <c r="D54" i="3"/>
  <c r="V54" i="3" s="1"/>
  <c r="W54" i="3"/>
  <c r="W42" i="3"/>
  <c r="D42" i="3"/>
  <c r="V42" i="3" s="1"/>
  <c r="W36" i="3"/>
  <c r="D36" i="3"/>
  <c r="V36" i="3" s="1"/>
  <c r="BH52" i="4"/>
  <c r="AE52" i="4"/>
  <c r="CI52" i="4" s="1"/>
  <c r="BH40" i="4"/>
  <c r="BH16" i="4"/>
  <c r="BG13" i="4"/>
  <c r="BP13" i="4"/>
  <c r="V10" i="2"/>
  <c r="AM13" i="2"/>
  <c r="BF13" i="2" s="1"/>
  <c r="DJ13" i="2" s="1"/>
  <c r="BO17" i="2"/>
  <c r="BO11" i="2"/>
  <c r="D18" i="3"/>
  <c r="V18" i="3" s="1"/>
  <c r="CJ16" i="2"/>
  <c r="CJ10" i="2"/>
  <c r="BO16" i="2"/>
  <c r="BO10" i="2"/>
  <c r="CJ14" i="2"/>
  <c r="CR11" i="2"/>
  <c r="W48" i="3"/>
  <c r="D24" i="3"/>
  <c r="V24" i="3" s="1"/>
  <c r="CR16" i="2"/>
  <c r="CR10" i="2"/>
  <c r="V29" i="3"/>
  <c r="D22" i="3"/>
  <c r="V22" i="3" s="1"/>
  <c r="V14" i="3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M35" i="3"/>
  <c r="V35" i="3" s="1"/>
  <c r="M17" i="3"/>
  <c r="V17" i="3" s="1"/>
  <c r="L50" i="4"/>
  <c r="BP50" i="4" s="1"/>
  <c r="L38" i="4"/>
  <c r="BP38" i="4" s="1"/>
  <c r="L26" i="4"/>
  <c r="BP26" i="4" s="1"/>
  <c r="L14" i="4"/>
  <c r="BP14" i="4" s="1"/>
  <c r="CA53" i="4"/>
  <c r="CA47" i="4"/>
  <c r="CA35" i="4"/>
  <c r="CA29" i="4"/>
  <c r="CA23" i="4"/>
  <c r="CA17" i="4"/>
  <c r="CA11" i="4"/>
  <c r="AN57" i="4"/>
  <c r="BG57" i="4" s="1"/>
  <c r="AN51" i="4"/>
  <c r="BG51" i="4" s="1"/>
  <c r="AN45" i="4"/>
  <c r="BG45" i="4" s="1"/>
  <c r="AN39" i="4"/>
  <c r="BG39" i="4" s="1"/>
  <c r="AN27" i="4"/>
  <c r="BG27" i="4" s="1"/>
  <c r="CI27" i="4" s="1"/>
  <c r="AN15" i="4"/>
  <c r="BG15" i="4" s="1"/>
  <c r="AN9" i="4"/>
  <c r="BG9" i="4" s="1"/>
  <c r="AN23" i="4"/>
  <c r="BG23" i="4" s="1"/>
  <c r="AN17" i="4"/>
  <c r="BG17" i="4" s="1"/>
  <c r="AN11" i="4"/>
  <c r="BG11" i="4" s="1"/>
  <c r="D28" i="3"/>
  <c r="V28" i="3" s="1"/>
  <c r="BP25" i="4"/>
  <c r="BQ52" i="4"/>
  <c r="L52" i="4"/>
  <c r="BP52" i="4" s="1"/>
  <c r="BQ46" i="4"/>
  <c r="L46" i="4"/>
  <c r="BP46" i="4" s="1"/>
  <c r="BQ40" i="4"/>
  <c r="L40" i="4"/>
  <c r="BP40" i="4" s="1"/>
  <c r="BQ34" i="4"/>
  <c r="L34" i="4"/>
  <c r="BP34" i="4" s="1"/>
  <c r="BQ28" i="4"/>
  <c r="L28" i="4"/>
  <c r="BP28" i="4" s="1"/>
  <c r="BQ22" i="4"/>
  <c r="L22" i="4"/>
  <c r="BQ16" i="4"/>
  <c r="L16" i="4"/>
  <c r="BP16" i="4" s="1"/>
  <c r="BQ10" i="4"/>
  <c r="L10" i="4"/>
  <c r="BP10" i="4" s="1"/>
  <c r="BI54" i="4"/>
  <c r="D54" i="4"/>
  <c r="BI48" i="4"/>
  <c r="D48" i="4"/>
  <c r="BI42" i="4"/>
  <c r="D42" i="4"/>
  <c r="BI36" i="4"/>
  <c r="D36" i="4"/>
  <c r="BI30" i="4"/>
  <c r="D30" i="4"/>
  <c r="BI24" i="4"/>
  <c r="D24" i="4"/>
  <c r="BI18" i="4"/>
  <c r="D18" i="4"/>
  <c r="BI12" i="4"/>
  <c r="D12" i="4"/>
  <c r="BP55" i="4"/>
  <c r="BP31" i="4"/>
  <c r="BP19" i="4"/>
  <c r="BP27" i="4"/>
  <c r="BG12" i="4"/>
  <c r="AN53" i="4"/>
  <c r="BG53" i="4" s="1"/>
  <c r="AN47" i="4"/>
  <c r="BG47" i="4" s="1"/>
  <c r="AN41" i="4"/>
  <c r="BG41" i="4" s="1"/>
  <c r="AN35" i="4"/>
  <c r="BG35" i="4" s="1"/>
  <c r="BH47" i="4"/>
  <c r="AE47" i="4"/>
  <c r="BH35" i="4"/>
  <c r="AE35" i="4"/>
  <c r="CI35" i="4" s="1"/>
  <c r="BH11" i="4"/>
  <c r="AE11" i="4"/>
  <c r="BG26" i="4"/>
  <c r="BG20" i="4"/>
  <c r="BI56" i="4"/>
  <c r="BI50" i="4"/>
  <c r="BI44" i="4"/>
  <c r="BI38" i="4"/>
  <c r="BI32" i="4"/>
  <c r="BI26" i="4"/>
  <c r="BI20" i="4"/>
  <c r="BI14" i="4"/>
  <c r="BG54" i="4"/>
  <c r="BG48" i="4"/>
  <c r="BG42" i="4"/>
  <c r="BG36" i="4"/>
  <c r="BG14" i="4"/>
  <c r="BH33" i="4"/>
  <c r="BI47" i="4"/>
  <c r="BI11" i="4"/>
  <c r="BQ39" i="4"/>
  <c r="D53" i="4"/>
  <c r="D41" i="4"/>
  <c r="D29" i="4"/>
  <c r="D23" i="4"/>
  <c r="D17" i="4"/>
  <c r="L57" i="4"/>
  <c r="BP57" i="4" s="1"/>
  <c r="L51" i="4"/>
  <c r="AE51" i="4" s="1"/>
  <c r="CI51" i="4" s="1"/>
  <c r="L45" i="4"/>
  <c r="BP45" i="4" s="1"/>
  <c r="L33" i="4"/>
  <c r="BP33" i="4" s="1"/>
  <c r="L21" i="4"/>
  <c r="BP21" i="4" s="1"/>
  <c r="L15" i="4"/>
  <c r="L9" i="4"/>
  <c r="BP9" i="4" s="1"/>
  <c r="BH27" i="4"/>
  <c r="AE39" i="4"/>
  <c r="AE15" i="4"/>
  <c r="BG32" i="4"/>
  <c r="BG18" i="4"/>
  <c r="D56" i="4"/>
  <c r="D50" i="4"/>
  <c r="D44" i="4"/>
  <c r="D38" i="4"/>
  <c r="D32" i="4"/>
  <c r="D26" i="4"/>
  <c r="D20" i="4"/>
  <c r="D14" i="4"/>
  <c r="L54" i="4"/>
  <c r="BP54" i="4" s="1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BG56" i="4"/>
  <c r="BG50" i="4"/>
  <c r="BG44" i="4"/>
  <c r="BG38" i="4"/>
  <c r="BG24" i="4"/>
  <c r="BH55" i="4"/>
  <c r="BH49" i="4"/>
  <c r="BH43" i="4"/>
  <c r="BH37" i="4"/>
  <c r="BH31" i="4"/>
  <c r="BH25" i="4"/>
  <c r="BH19" i="4"/>
  <c r="BH13" i="4"/>
  <c r="BP35" i="4"/>
  <c r="BP29" i="4"/>
  <c r="BP23" i="4"/>
  <c r="BQ55" i="4"/>
  <c r="BQ49" i="4"/>
  <c r="BQ43" i="4"/>
  <c r="BQ37" i="4"/>
  <c r="BQ31" i="4"/>
  <c r="BQ25" i="4"/>
  <c r="BQ19" i="4"/>
  <c r="BQ13" i="4"/>
  <c r="BV57" i="4"/>
  <c r="BV51" i="4"/>
  <c r="BV45" i="4"/>
  <c r="BV39" i="4"/>
  <c r="BV33" i="4"/>
  <c r="BV27" i="4"/>
  <c r="BV21" i="4"/>
  <c r="BV15" i="4"/>
  <c r="BV9" i="4"/>
  <c r="AE55" i="4"/>
  <c r="CI55" i="4" s="1"/>
  <c r="AE49" i="4"/>
  <c r="AE43" i="4"/>
  <c r="CI43" i="4" s="1"/>
  <c r="AE31" i="4"/>
  <c r="CI31" i="4" s="1"/>
  <c r="AE25" i="4"/>
  <c r="CI25" i="4" s="1"/>
  <c r="AE19" i="4"/>
  <c r="CI19" i="4" s="1"/>
  <c r="AE13" i="4"/>
  <c r="CI13" i="4" s="1"/>
  <c r="BG30" i="4"/>
  <c r="BG34" i="4"/>
  <c r="BG28" i="4"/>
  <c r="BG22" i="4"/>
  <c r="BG16" i="4"/>
  <c r="BG10" i="4"/>
  <c r="I42" i="5"/>
  <c r="I36" i="5"/>
  <c r="I30" i="5"/>
  <c r="I24" i="5"/>
  <c r="I18" i="5"/>
  <c r="I12" i="5"/>
  <c r="C1" i="8"/>
  <c r="B1" i="8"/>
  <c r="BF11" i="2" l="1"/>
  <c r="AE33" i="4"/>
  <c r="CI33" i="4" s="1"/>
  <c r="AE40" i="4"/>
  <c r="CI40" i="4" s="1"/>
  <c r="AE37" i="4"/>
  <c r="CI37" i="4" s="1"/>
  <c r="DJ19" i="1"/>
  <c r="CI49" i="4"/>
  <c r="BP49" i="4"/>
  <c r="CQ19" i="1"/>
  <c r="DJ31" i="1"/>
  <c r="CQ13" i="2"/>
  <c r="AE16" i="4"/>
  <c r="CQ31" i="1"/>
  <c r="AE34" i="4"/>
  <c r="CI34" i="4" s="1"/>
  <c r="CQ38" i="1"/>
  <c r="AE9" i="4"/>
  <c r="CI9" i="4" s="1"/>
  <c r="BH26" i="4"/>
  <c r="AE26" i="4"/>
  <c r="CI26" i="4" s="1"/>
  <c r="BH41" i="4"/>
  <c r="AE41" i="4"/>
  <c r="CI41" i="4" s="1"/>
  <c r="CI11" i="4"/>
  <c r="BP39" i="4"/>
  <c r="CQ17" i="1"/>
  <c r="CH17" i="1"/>
  <c r="DJ17" i="1" s="1"/>
  <c r="CQ24" i="1"/>
  <c r="CH24" i="1"/>
  <c r="DJ24" i="1" s="1"/>
  <c r="CH40" i="1"/>
  <c r="DJ40" i="1" s="1"/>
  <c r="BH32" i="4"/>
  <c r="AE32" i="4"/>
  <c r="CI32" i="4" s="1"/>
  <c r="BP51" i="4"/>
  <c r="BH53" i="4"/>
  <c r="AE53" i="4"/>
  <c r="CI53" i="4" s="1"/>
  <c r="BH18" i="4"/>
  <c r="AE18" i="4"/>
  <c r="CI18" i="4" s="1"/>
  <c r="BH36" i="4"/>
  <c r="AE36" i="4"/>
  <c r="CI36" i="4" s="1"/>
  <c r="BH54" i="4"/>
  <c r="AE54" i="4"/>
  <c r="CI54" i="4" s="1"/>
  <c r="BP22" i="4"/>
  <c r="AE22" i="4"/>
  <c r="CI22" i="4" s="1"/>
  <c r="AE57" i="4"/>
  <c r="CI57" i="4" s="1"/>
  <c r="CQ26" i="1"/>
  <c r="CQ23" i="1"/>
  <c r="CH23" i="1"/>
  <c r="DJ23" i="1" s="1"/>
  <c r="BF20" i="1"/>
  <c r="DJ20" i="1" s="1"/>
  <c r="AE28" i="4"/>
  <c r="CI28" i="4" s="1"/>
  <c r="CH9" i="2"/>
  <c r="DJ9" i="2" s="1"/>
  <c r="CQ9" i="2"/>
  <c r="CQ30" i="1"/>
  <c r="CH30" i="1"/>
  <c r="DJ30" i="1" s="1"/>
  <c r="DJ15" i="2"/>
  <c r="BF33" i="1"/>
  <c r="DJ33" i="1" s="1"/>
  <c r="BF27" i="1"/>
  <c r="DJ27" i="1" s="1"/>
  <c r="CH12" i="2"/>
  <c r="DJ12" i="2" s="1"/>
  <c r="CQ12" i="2"/>
  <c r="CQ10" i="1"/>
  <c r="CH10" i="1"/>
  <c r="DJ10" i="1" s="1"/>
  <c r="CH18" i="2"/>
  <c r="DJ18" i="2" s="1"/>
  <c r="CQ18" i="2"/>
  <c r="BH44" i="4"/>
  <c r="AE44" i="4"/>
  <c r="CI44" i="4" s="1"/>
  <c r="BH17" i="4"/>
  <c r="AE17" i="4"/>
  <c r="CI17" i="4" s="1"/>
  <c r="CQ42" i="1"/>
  <c r="CH42" i="1"/>
  <c r="DJ42" i="1" s="1"/>
  <c r="BF45" i="1"/>
  <c r="DJ45" i="1" s="1"/>
  <c r="CQ28" i="1"/>
  <c r="CH28" i="1"/>
  <c r="DJ28" i="1" s="1"/>
  <c r="BH38" i="4"/>
  <c r="AE38" i="4"/>
  <c r="CI38" i="4" s="1"/>
  <c r="CQ11" i="2"/>
  <c r="CH11" i="2"/>
  <c r="DJ11" i="2" s="1"/>
  <c r="CQ29" i="1"/>
  <c r="CH29" i="1"/>
  <c r="DJ29" i="1" s="1"/>
  <c r="CQ36" i="1"/>
  <c r="CH36" i="1"/>
  <c r="DJ36" i="1" s="1"/>
  <c r="CI15" i="4"/>
  <c r="BH42" i="4"/>
  <c r="AE42" i="4"/>
  <c r="CI42" i="4" s="1"/>
  <c r="CQ17" i="2"/>
  <c r="CH17" i="2"/>
  <c r="DJ17" i="2" s="1"/>
  <c r="BP11" i="4"/>
  <c r="AE10" i="4"/>
  <c r="CI10" i="4" s="1"/>
  <c r="CI16" i="4"/>
  <c r="CQ41" i="1"/>
  <c r="CH41" i="1"/>
  <c r="DJ41" i="1" s="1"/>
  <c r="BF8" i="2"/>
  <c r="DJ8" i="2" s="1"/>
  <c r="CQ8" i="2"/>
  <c r="CQ12" i="1"/>
  <c r="CH12" i="1"/>
  <c r="DJ12" i="1" s="1"/>
  <c r="CQ10" i="2"/>
  <c r="CH10" i="2"/>
  <c r="DJ10" i="2" s="1"/>
  <c r="BP15" i="4"/>
  <c r="BH24" i="4"/>
  <c r="AE24" i="4"/>
  <c r="CI24" i="4" s="1"/>
  <c r="CQ16" i="2"/>
  <c r="CH16" i="2"/>
  <c r="DJ16" i="2" s="1"/>
  <c r="CQ35" i="1"/>
  <c r="CH35" i="1"/>
  <c r="DJ35" i="1" s="1"/>
  <c r="BP47" i="4"/>
  <c r="BH14" i="4"/>
  <c r="AE14" i="4"/>
  <c r="CI14" i="4" s="1"/>
  <c r="BH50" i="4"/>
  <c r="AE50" i="4"/>
  <c r="CI50" i="4" s="1"/>
  <c r="CI39" i="4"/>
  <c r="BH23" i="4"/>
  <c r="AE23" i="4"/>
  <c r="CI23" i="4" s="1"/>
  <c r="CI47" i="4"/>
  <c r="BP17" i="4"/>
  <c r="BP53" i="4"/>
  <c r="BH20" i="4"/>
  <c r="AE20" i="4"/>
  <c r="CI20" i="4" s="1"/>
  <c r="BH56" i="4"/>
  <c r="AE56" i="4"/>
  <c r="CI56" i="4" s="1"/>
  <c r="AE45" i="4"/>
  <c r="CI45" i="4" s="1"/>
  <c r="BH29" i="4"/>
  <c r="AE29" i="4"/>
  <c r="CI29" i="4" s="1"/>
  <c r="AE46" i="4"/>
  <c r="CI46" i="4" s="1"/>
  <c r="BH12" i="4"/>
  <c r="AE12" i="4"/>
  <c r="CI12" i="4" s="1"/>
  <c r="BH30" i="4"/>
  <c r="AE30" i="4"/>
  <c r="CI30" i="4" s="1"/>
  <c r="BH48" i="4"/>
  <c r="AE48" i="4"/>
  <c r="CI48" i="4" s="1"/>
  <c r="AE21" i="4"/>
  <c r="CI21" i="4" s="1"/>
  <c r="CQ14" i="1"/>
  <c r="CQ11" i="1"/>
  <c r="CH11" i="1"/>
  <c r="DJ11" i="1" s="1"/>
  <c r="BF8" i="1"/>
  <c r="DJ8" i="1" s="1"/>
  <c r="BF44" i="1"/>
  <c r="DJ44" i="1" s="1"/>
  <c r="CQ21" i="1"/>
  <c r="CQ18" i="1"/>
  <c r="CH18" i="1"/>
  <c r="DJ18" i="1" s="1"/>
  <c r="BF15" i="1"/>
  <c r="DJ15" i="1" s="1"/>
  <c r="CQ46" i="1"/>
  <c r="CH46" i="1"/>
  <c r="DJ46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H7" i="1"/>
  <c r="Z7" i="1" s="1"/>
  <c r="G7" i="1"/>
  <c r="Y7" i="1" s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CO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CX7" i="1"/>
  <c r="AB7" i="1"/>
  <c r="AC7" i="2" l="1"/>
  <c r="X7" i="1"/>
  <c r="DC7" i="2"/>
  <c r="DE7" i="2"/>
  <c r="AI2" i="8"/>
  <c r="AD7" i="1"/>
  <c r="AA7" i="2"/>
  <c r="CL7" i="2"/>
  <c r="CU7" i="2"/>
  <c r="BP7" i="2"/>
  <c r="DI7" i="2"/>
  <c r="DH7" i="2"/>
  <c r="CN7" i="2"/>
  <c r="CX7" i="2"/>
  <c r="Y7" i="2"/>
  <c r="E7" i="6"/>
  <c r="AS7" i="2"/>
  <c r="CO7" i="2"/>
  <c r="CY7" i="2"/>
  <c r="BH7" i="2"/>
  <c r="BG7" i="2" s="1"/>
  <c r="DA7" i="2"/>
  <c r="BU7" i="2"/>
  <c r="AD7" i="2"/>
  <c r="DF7" i="2"/>
  <c r="CV7" i="2"/>
  <c r="BZ7" i="2"/>
  <c r="D7" i="6"/>
  <c r="N7" i="2"/>
  <c r="M7" i="2" s="1"/>
  <c r="CS7" i="2"/>
  <c r="CZ7" i="2"/>
  <c r="Z7" i="2"/>
  <c r="AB7" i="2"/>
  <c r="E7" i="2"/>
  <c r="CY7" i="1"/>
  <c r="DF7" i="1"/>
  <c r="CU7" i="1"/>
  <c r="BL7" i="4"/>
  <c r="CM7" i="1"/>
  <c r="DI7" i="1"/>
  <c r="BO7" i="4"/>
  <c r="BW7" i="4"/>
  <c r="BK7" i="4"/>
  <c r="BZ7" i="4"/>
  <c r="BX7" i="4"/>
  <c r="AA7" i="1"/>
  <c r="DD7" i="1"/>
  <c r="Z7" i="3"/>
  <c r="CB7" i="4"/>
  <c r="E7" i="1"/>
  <c r="AA7" i="3"/>
  <c r="N7" i="1"/>
  <c r="BE7" i="5"/>
  <c r="BS7" i="4"/>
  <c r="W7" i="4"/>
  <c r="AN7" i="1"/>
  <c r="CK7" i="1"/>
  <c r="CZ7" i="1"/>
  <c r="AD7" i="5"/>
  <c r="BJ7" i="4"/>
  <c r="BR7" i="4"/>
  <c r="BY7" i="4"/>
  <c r="CF7" i="4"/>
  <c r="AO7" i="4"/>
  <c r="CC7" i="4"/>
  <c r="AC7" i="3"/>
  <c r="CS7" i="1"/>
  <c r="DG7" i="1"/>
  <c r="CN7" i="1"/>
  <c r="CV7" i="1"/>
  <c r="BB7" i="5"/>
  <c r="Q7" i="5"/>
  <c r="AL7" i="5"/>
  <c r="V7" i="5"/>
  <c r="H7" i="5"/>
  <c r="AT7" i="5"/>
  <c r="BM7" i="4"/>
  <c r="AG7" i="4"/>
  <c r="AF7" i="4" s="1"/>
  <c r="BN7" i="4"/>
  <c r="R7" i="4"/>
  <c r="CD7" i="4"/>
  <c r="AB7" i="3"/>
  <c r="BT7" i="4"/>
  <c r="CH7" i="4"/>
  <c r="BU7" i="1"/>
  <c r="CG7" i="4"/>
  <c r="DE7" i="1"/>
  <c r="CL7" i="1"/>
  <c r="CT7" i="1"/>
  <c r="DH7" i="1"/>
  <c r="N7" i="5"/>
  <c r="BU7" i="4"/>
  <c r="E7" i="3"/>
  <c r="D7" i="3" s="1"/>
  <c r="D7" i="1"/>
  <c r="AT7" i="4"/>
  <c r="CE7" i="4"/>
  <c r="N7" i="3"/>
  <c r="M7" i="3" s="1"/>
  <c r="AX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CW7" i="2"/>
  <c r="W7" i="2"/>
  <c r="BO7" i="2"/>
  <c r="CH7" i="2" s="1"/>
  <c r="DB7" i="2"/>
  <c r="CI7" i="2"/>
  <c r="D7" i="2"/>
  <c r="V7" i="2" s="1"/>
  <c r="AM7" i="2"/>
  <c r="CJ7" i="2"/>
  <c r="V7" i="3"/>
  <c r="CW7" i="1"/>
  <c r="W7" i="1"/>
  <c r="I7" i="5"/>
  <c r="M7" i="1"/>
  <c r="V7" i="1" s="1"/>
  <c r="CA7" i="4"/>
  <c r="BO7" i="1"/>
  <c r="CH7" i="1" s="1"/>
  <c r="BV7" i="4"/>
  <c r="AM7" i="1"/>
  <c r="BF7" i="1" s="1"/>
  <c r="AN7" i="4"/>
  <c r="BG7" i="4" s="1"/>
  <c r="BI7" i="4"/>
  <c r="DB7" i="1"/>
  <c r="W7" i="3"/>
  <c r="F7" i="5"/>
  <c r="CI7" i="1"/>
  <c r="CJ7" i="1"/>
  <c r="L7" i="4"/>
  <c r="AE7" i="4" s="1"/>
  <c r="BQ7" i="4"/>
  <c r="BH7" i="4"/>
  <c r="AF11" i="8"/>
  <c r="AF54" i="8"/>
  <c r="AF59" i="8"/>
  <c r="AF30" i="8"/>
  <c r="AF20" i="8"/>
  <c r="AF38" i="8"/>
  <c r="AF48" i="8"/>
  <c r="AF32" i="8"/>
  <c r="AF61" i="8"/>
  <c r="AF9" i="8"/>
  <c r="AF35" i="8"/>
  <c r="AF29" i="8"/>
  <c r="AF13" i="8"/>
  <c r="AF25" i="8"/>
  <c r="AF58" i="8"/>
  <c r="AF33" i="8"/>
  <c r="AF53" i="8"/>
  <c r="AF55" i="8"/>
  <c r="AF47" i="8"/>
  <c r="AF10" i="8"/>
  <c r="AF46" i="8"/>
  <c r="AF36" i="8"/>
  <c r="AF60" i="8"/>
  <c r="AF27" i="8"/>
  <c r="AF40" i="8"/>
  <c r="AF43" i="8"/>
  <c r="AF26" i="8"/>
  <c r="AF7" i="8"/>
  <c r="AF44" i="8"/>
  <c r="AF62" i="8"/>
  <c r="AF16" i="8"/>
  <c r="AF51" i="8"/>
  <c r="AF52" i="8"/>
  <c r="AF24" i="8"/>
  <c r="AF49" i="8"/>
  <c r="AF17" i="8"/>
  <c r="AF34" i="8"/>
  <c r="AF28" i="8"/>
  <c r="AF19" i="8"/>
  <c r="AF12" i="8"/>
  <c r="AF15" i="8"/>
  <c r="AF39" i="8"/>
  <c r="AF23" i="8"/>
  <c r="AF22" i="8"/>
  <c r="AF21" i="8"/>
  <c r="AF14" i="8"/>
  <c r="AF41" i="8"/>
  <c r="AF57" i="8"/>
  <c r="AF42" i="8"/>
  <c r="AF37" i="8"/>
  <c r="AF45" i="8"/>
  <c r="AF56" i="8"/>
  <c r="AF31" i="8"/>
  <c r="AF50" i="8"/>
  <c r="AF18" i="8"/>
  <c r="AF8" i="8"/>
  <c r="L16" i="8" l="1"/>
  <c r="M27" i="8"/>
  <c r="M8" i="8"/>
  <c r="M21" i="8"/>
  <c r="E10" i="8"/>
  <c r="M23" i="8"/>
  <c r="L7" i="8"/>
  <c r="M17" i="8"/>
  <c r="E7" i="8"/>
  <c r="F10" i="8"/>
  <c r="M26" i="8"/>
  <c r="E11" i="8"/>
  <c r="E20" i="8" s="1"/>
  <c r="E8" i="8"/>
  <c r="F8" i="8"/>
  <c r="L26" i="8"/>
  <c r="M10" i="8"/>
  <c r="L24" i="8"/>
  <c r="M7" i="8"/>
  <c r="M11" i="8"/>
  <c r="L9" i="8"/>
  <c r="M22" i="8"/>
  <c r="F9" i="8"/>
  <c r="L25" i="8"/>
  <c r="F12" i="8"/>
  <c r="L21" i="8"/>
  <c r="L22" i="8"/>
  <c r="M19" i="8"/>
  <c r="L31" i="8"/>
  <c r="L20" i="8"/>
  <c r="L17" i="8"/>
  <c r="F7" i="8"/>
  <c r="M9" i="8"/>
  <c r="L18" i="8"/>
  <c r="L12" i="8"/>
  <c r="L11" i="8"/>
  <c r="M16" i="8"/>
  <c r="L8" i="8"/>
  <c r="M12" i="8"/>
  <c r="L27" i="8"/>
  <c r="L23" i="8"/>
  <c r="L15" i="8"/>
  <c r="E9" i="8"/>
  <c r="L19" i="8"/>
  <c r="L28" i="8"/>
  <c r="E15" i="8"/>
  <c r="M15" i="8"/>
  <c r="E12" i="8"/>
  <c r="M20" i="8"/>
  <c r="M18" i="8"/>
  <c r="M25" i="8"/>
  <c r="M24" i="8"/>
  <c r="M28" i="8"/>
  <c r="F11" i="8"/>
  <c r="F20" i="8" s="1"/>
  <c r="L10" i="8"/>
  <c r="M31" i="8"/>
  <c r="F15" i="8"/>
  <c r="CQ7" i="2"/>
  <c r="BF7" i="2"/>
  <c r="DJ7" i="2" s="1"/>
  <c r="CI7" i="4"/>
  <c r="BP7" i="4"/>
  <c r="DJ7" i="1"/>
  <c r="CQ7" i="1"/>
  <c r="E13" i="8" l="1"/>
  <c r="E14" i="8" s="1"/>
  <c r="E17" i="8" s="1"/>
  <c r="F21" i="8"/>
  <c r="E21" i="8"/>
  <c r="F13" i="8"/>
  <c r="F16" i="8" s="1"/>
  <c r="L13" i="8"/>
  <c r="M29" i="8"/>
  <c r="M30" i="8" s="1"/>
  <c r="L29" i="8"/>
  <c r="L30" i="8" s="1"/>
  <c r="M13" i="8"/>
  <c r="M14" i="8" s="1"/>
  <c r="E16" i="8" l="1"/>
  <c r="F14" i="8"/>
  <c r="F17" i="8" s="1"/>
  <c r="L32" i="8"/>
  <c r="L14" i="8"/>
  <c r="L33" i="8" s="1"/>
  <c r="M32" i="8"/>
  <c r="M33" i="8"/>
</calcChain>
</file>

<file path=xl/sharedStrings.xml><?xml version="1.0" encoding="utf-8"?>
<sst xmlns="http://schemas.openxmlformats.org/spreadsheetml/2006/main" count="2457" uniqueCount="427">
  <si>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</si>
  <si>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</si>
  <si>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</si>
  <si>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</si>
  <si>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</si>
  <si>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</si>
  <si>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</si>
  <si>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</si>
  <si>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</si>
  <si>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</si>
  <si>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</si>
  <si>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</si>
  <si>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</si>
  <si>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</si>
  <si>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</si>
  <si>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</si>
  <si>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</si>
  <si>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</si>
  <si>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</si>
  <si>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</si>
  <si>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</si>
  <si>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</si>
  <si>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</si>
  <si>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</si>
  <si>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</si>
  <si>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</si>
  <si>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</si>
  <si>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</si>
  <si>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</si>
  <si>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</si>
  <si>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</si>
  <si>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</si>
  <si>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</si>
  <si>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</si>
  <si>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</si>
  <si>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</si>
  <si>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</si>
  <si>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</si>
  <si>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</si>
  <si>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</si>
  <si>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</si>
  <si>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</si>
  <si>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</si>
  <si>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</si>
  <si>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</si>
  <si>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</si>
  <si>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</si>
  <si>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</si>
  <si>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</si>
  <si>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</si>
  <si>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</si>
  <si>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</si>
  <si>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</si>
  <si>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</si>
  <si>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</si>
  <si>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</si>
  <si>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</si>
  <si>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</si>
  <si>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</si>
  <si>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</si>
  <si>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</si>
  <si>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</si>
  <si>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</si>
  <si>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</si>
  <si>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</si>
  <si>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</si>
  <si>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</si>
  <si>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</si>
  <si>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</si>
  <si>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</si>
  <si>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</si>
  <si>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</si>
  <si>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</si>
  <si>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</si>
  <si>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</si>
  <si>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</si>
  <si>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</si>
  <si>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</si>
  <si>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</si>
  <si>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</si>
  <si>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</si>
  <si>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</si>
  <si>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</si>
  <si>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</si>
  <si>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</si>
  <si>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</si>
  <si>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</si>
  <si>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</si>
  <si>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</si>
  <si>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</si>
  <si>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</si>
  <si>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</si>
  <si>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</si>
  <si>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</si>
  <si>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</si>
  <si>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</si>
  <si>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</si>
  <si>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</si>
  <si>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</si>
  <si>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</si>
  <si>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</si>
  <si>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</si>
  <si>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</si>
  <si>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</si>
  <si>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</si>
  <si>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</si>
  <si>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</si>
  <si>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</si>
  <si>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</si>
  <si>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</si>
  <si>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</si>
  <si>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</si>
  <si>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</si>
  <si>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</si>
  <si>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</si>
  <si>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</si>
  <si>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</si>
  <si>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</si>
  <si>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</si>
  <si>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</si>
  <si>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</si>
  <si>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</si>
  <si>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</si>
  <si>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</si>
  <si>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</si>
  <si>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</si>
  <si>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</si>
  <si>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</si>
  <si>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</si>
  <si>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</si>
  <si>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</si>
  <si>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</si>
  <si>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</si>
  <si>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</si>
  <si>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</si>
  <si>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</si>
  <si>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</si>
  <si>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</si>
  <si>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</si>
  <si>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</si>
  <si>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</si>
  <si>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</si>
  <si>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</si>
  <si>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</si>
  <si>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</si>
  <si>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</si>
  <si>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</si>
  <si>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</si>
  <si>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</si>
  <si>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</si>
  <si>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</si>
  <si>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</si>
  <si>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</si>
  <si>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</si>
  <si>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</si>
  <si>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</si>
  <si>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</si>
  <si>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</si>
  <si>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</si>
  <si>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</si>
  <si>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</si>
  <si>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</si>
  <si>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</si>
  <si>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</si>
  <si>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</si>
  <si>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</si>
  <si>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</si>
  <si>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</si>
  <si>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</si>
  <si>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</si>
  <si>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</si>
  <si>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</si>
  <si>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</si>
  <si>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</si>
  <si>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</si>
  <si>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</si>
  <si>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</si>
  <si>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</si>
  <si>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</si>
  <si>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</si>
  <si>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</si>
  <si>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</si>
  <si>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</si>
  <si>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</si>
  <si>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</si>
  <si>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</si>
  <si>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</si>
  <si>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</si>
  <si>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</si>
  <si>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</si>
  <si>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</si>
  <si>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</si>
  <si>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</si>
  <si>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</si>
  <si>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</si>
  <si>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</si>
  <si>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</si>
  <si>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</si>
  <si>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</si>
  <si>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</si>
  <si>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</si>
  <si>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</si>
  <si>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</si>
  <si>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</si>
  <si>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</si>
  <si>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</si>
  <si>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</si>
  <si>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</si>
  <si>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</si>
  <si>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</si>
  <si>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</si>
  <si>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</si>
  <si>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</si>
  <si>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</si>
  <si>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</si>
  <si>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</si>
  <si>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</si>
  <si>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</si>
  <si>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</si>
  <si>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</si>
  <si>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</si>
  <si>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</si>
  <si>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</si>
  <si>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</si>
  <si>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</si>
  <si>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</si>
  <si>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</si>
  <si>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</si>
  <si>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</si>
  <si>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</si>
  <si>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</si>
  <si>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</si>
  <si>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</si>
  <si>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</si>
  <si>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</si>
  <si>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</si>
  <si>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</si>
  <si>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</si>
  <si>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</si>
  <si>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</si>
  <si>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</si>
  <si>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</si>
  <si>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</si>
  <si>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</si>
  <si>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</si>
  <si>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</si>
  <si>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</si>
  <si>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</si>
  <si>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</si>
  <si>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</si>
  <si>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</si>
  <si>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</si>
  <si>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</si>
  <si>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</si>
  <si>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</si>
  <si>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</si>
  <si>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</si>
  <si>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</si>
  <si>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</si>
  <si>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</si>
  <si>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</si>
  <si>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</si>
  <si>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</si>
  <si>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</si>
  <si>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</si>
  <si>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</si>
  <si>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</si>
  <si>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</si>
  <si>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</si>
  <si>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</si>
  <si>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</si>
  <si>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</si>
  <si>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</si>
  <si>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</si>
  <si>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</si>
  <si>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</si>
  <si>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</si>
  <si>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</si>
  <si>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</si>
  <si>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</si>
  <si>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</si>
  <si>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</si>
  <si>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</si>
  <si>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</si>
  <si>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</si>
  <si>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</si>
  <si>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</si>
  <si>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</si>
  <si>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</si>
  <si>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</si>
  <si>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</si>
  <si>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</si>
  <si>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</si>
  <si>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</si>
  <si>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</si>
  <si>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</si>
  <si>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</si>
  <si>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</si>
  <si>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</si>
  <si>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</si>
  <si>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</si>
  <si>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</si>
  <si>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</si>
  <si>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</si>
  <si>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</si>
  <si>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</si>
  <si>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</si>
  <si>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</si>
  <si>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</si>
  <si>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</si>
  <si>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</si>
  <si>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</si>
  <si>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</si>
  <si>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</si>
  <si>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</si>
  <si>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</si>
  <si>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</si>
  <si>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29000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</si>
  <si>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</si>
  <si>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</si>
  <si>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</si>
  <si>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</si>
  <si>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</si>
  <si>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</si>
  <si>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29201</t>
  </si>
  <si>
    <t>奈良市</t>
  </si>
  <si>
    <t/>
  </si>
  <si>
    <t>29835</t>
  </si>
  <si>
    <t>山辺環境衛生組合</t>
  </si>
  <si>
    <t>29202</t>
  </si>
  <si>
    <t>大和高田市</t>
  </si>
  <si>
    <t>29809</t>
  </si>
  <si>
    <t>奈良県葛城地区清掃事務組合</t>
  </si>
  <si>
    <t>29855</t>
  </si>
  <si>
    <t>山辺・県北西部広域環境衛生組合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</si>
  <si>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</si>
  <si>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</si>
  <si>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</si>
  <si>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</si>
  <si>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</si>
  <si>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</si>
  <si>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</si>
  <si>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</si>
  <si>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</si>
  <si>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</si>
  <si>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29852</t>
  </si>
  <si>
    <t>やまと広域環境衛生事務組合</t>
  </si>
  <si>
    <t>29208</t>
  </si>
  <si>
    <t>御所市</t>
  </si>
  <si>
    <t>29209</t>
  </si>
  <si>
    <t>生駒市</t>
  </si>
  <si>
    <t>29210</t>
  </si>
  <si>
    <t>香芝市</t>
  </si>
  <si>
    <t>29828</t>
  </si>
  <si>
    <t>香芝・王寺環境施設組合</t>
  </si>
  <si>
    <t>29211</t>
  </si>
  <si>
    <t>葛城市</t>
  </si>
  <si>
    <t>29212</t>
  </si>
  <si>
    <t>宇陀市</t>
  </si>
  <si>
    <t>29810</t>
  </si>
  <si>
    <t>宇陀衛生一部事務組合</t>
  </si>
  <si>
    <t>29844</t>
  </si>
  <si>
    <t>東宇陀環境衛生組合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</si>
  <si>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</si>
  <si>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</si>
  <si>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</si>
  <si>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</si>
  <si>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</si>
  <si>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</si>
  <si>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</si>
  <si>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</si>
  <si>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</si>
  <si>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</si>
  <si>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</si>
  <si>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</si>
  <si>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</si>
  <si>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</si>
  <si>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</si>
  <si>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</si>
  <si>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</si>
  <si>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</si>
  <si>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</si>
  <si>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</si>
  <si>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</si>
  <si>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</si>
  <si>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29843</t>
  </si>
  <si>
    <t>南和広域衛生組合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</si>
  <si>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</si>
  <si>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</si>
  <si>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</si>
  <si>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</si>
  <si>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</si>
  <si>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</si>
  <si>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</si>
  <si>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</si>
  <si>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</si>
  <si>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</si>
  <si>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</si>
  <si>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</si>
  <si>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29834</t>
  </si>
  <si>
    <t>吉野三町村クリーンセンター</t>
  </si>
  <si>
    <t>29442</t>
  </si>
  <si>
    <t>大淀町</t>
  </si>
  <si>
    <t>29856</t>
  </si>
  <si>
    <t>さくら広域環境衛生組合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</si>
  <si>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</si>
  <si>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</si>
  <si>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</si>
  <si>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</si>
  <si>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</si>
  <si>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</si>
  <si>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</si>
  <si>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</si>
  <si>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</si>
  <si>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</si>
  <si>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</si>
  <si>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</si>
  <si>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29823</t>
  </si>
  <si>
    <t>上下北山衛生一部事務組合</t>
  </si>
  <si>
    <t>29451</t>
  </si>
  <si>
    <t>上北山村</t>
  </si>
  <si>
    <t>29452</t>
  </si>
  <si>
    <t>川上村</t>
  </si>
  <si>
    <t>吉野広域行政組合</t>
  </si>
  <si>
    <t>29453</t>
  </si>
  <si>
    <t>東吉野村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</si>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</sst>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31</v>
      </c>
      <c r="B7" s="154" t="s">
        <v>317</v>
      </c>
      <c r="C7" s="138" t="s">
        <v>33</v>
      </c>
      <c r="D7" s="140">
        <f t="shared" ref="D7:D46" si="0">SUM(E7,+L7)</f>
        <v>22184816</v>
      </c>
      <c r="E7" s="140">
        <f t="shared" ref="E7:E46" si="1">SUM(F7:I7,K7)</f>
        <v>3474313</v>
      </c>
      <c r="F7" s="140">
        <f>SUM(F$8:F$207)</f>
        <v>0</v>
      </c>
      <c r="G7" s="140">
        <f>SUM(G$8:G$207)</f>
        <v>16644</v>
      </c>
      <c r="H7" s="140">
        <f>SUM(H$8:H$207)</f>
        <v>173693</v>
      </c>
      <c r="I7" s="140">
        <f>SUM(I$8:I$207)</f>
        <v>2656905</v>
      </c>
      <c r="J7" s="143" t="s">
        <v>314</v>
      </c>
      <c r="K7" s="140">
        <f>SUM(K$8:K$207)</f>
        <v>627071</v>
      </c>
      <c r="L7" s="140">
        <f>SUM(L$8:L$207)</f>
        <v>18710503</v>
      </c>
      <c r="M7" s="140">
        <f t="shared" ref="M7:M46" si="2">SUM(N7,+U7)</f>
        <v>4295110</v>
      </c>
      <c r="N7" s="140">
        <f t="shared" ref="N7:N46" si="3">SUM(O7:R7,T7)</f>
        <v>913300</v>
      </c>
      <c r="O7" s="140">
        <f>SUM(O$8:O$207)</f>
        <v>5505</v>
      </c>
      <c r="P7" s="140">
        <f>SUM(P$8:P$207)</f>
        <v>3948</v>
      </c>
      <c r="Q7" s="140">
        <f>SUM(Q$8:Q$207)</f>
        <v>0</v>
      </c>
      <c r="R7" s="140">
        <f>SUM(R$8:R$207)</f>
        <v>401318</v>
      </c>
      <c r="S7" s="143" t="s">
        <v>314</v>
      </c>
      <c r="T7" s="140">
        <f>SUM(T$8:T$207)</f>
        <v>502529</v>
      </c>
      <c r="U7" s="140">
        <f>SUM(U$8:U$207)</f>
        <v>3381810</v>
      </c>
      <c r="V7" s="140">
        <f t="shared" ref="V7:AA7" si="4">+SUM(D7,M7)</f>
        <v>26479926</v>
      </c>
      <c r="W7" s="140">
        <f t="shared" si="4"/>
        <v>4387613</v>
      </c>
      <c r="X7" s="140">
        <f t="shared" si="4"/>
        <v>5505</v>
      </c>
      <c r="Y7" s="140">
        <f t="shared" si="4"/>
        <v>20592</v>
      </c>
      <c r="Z7" s="140">
        <f t="shared" si="4"/>
        <v>173693</v>
      </c>
      <c r="AA7" s="140">
        <f t="shared" si="4"/>
        <v>3058223</v>
      </c>
      <c r="AB7" s="142" t="str">
        <f t="shared" ref="AB7:AB46" si="5">IF(+SUM(J7,S7)=0,"-",+SUM(J7,S7))</f>
        <v>-</v>
      </c>
      <c r="AC7" s="140">
        <f t="shared" ref="AC7:AC46" si="6">+SUM(K7,T7)</f>
        <v>1129600</v>
      </c>
      <c r="AD7" s="140">
        <f t="shared" ref="AD7:AD46" si="7">+SUM(L7,U7)</f>
        <v>22092313</v>
      </c>
      <c r="AE7" s="140">
        <f t="shared" ref="AE7:AE46" si="8">SUM(AF7,+AK7)</f>
        <v>452048</v>
      </c>
      <c r="AF7" s="140">
        <f t="shared" ref="AF7:AF46" si="9">SUM(AG7:AJ7)</f>
        <v>430974</v>
      </c>
      <c r="AG7" s="140">
        <f t="shared" ref="AG7:AL7" si="10">SUM(AG$8:AG$207)</f>
        <v>215</v>
      </c>
      <c r="AH7" s="140">
        <f t="shared" si="10"/>
        <v>372353</v>
      </c>
      <c r="AI7" s="140">
        <f t="shared" si="10"/>
        <v>18361</v>
      </c>
      <c r="AJ7" s="140">
        <f t="shared" si="10"/>
        <v>40045</v>
      </c>
      <c r="AK7" s="140">
        <f t="shared" si="10"/>
        <v>21074</v>
      </c>
      <c r="AL7" s="140">
        <f t="shared" si="10"/>
        <v>374589</v>
      </c>
      <c r="AM7" s="140">
        <f t="shared" ref="AM7:AM46" si="11">SUM(AN7,AS7,AW7,AX7,BD7)</f>
        <v>18825023</v>
      </c>
      <c r="AN7" s="140">
        <f t="shared" ref="AN7:AN46" si="12">SUM(AO7:AR7)</f>
        <v>7287825</v>
      </c>
      <c r="AO7" s="140">
        <f>SUM(AO$8:AO$207)</f>
        <v>1866411</v>
      </c>
      <c r="AP7" s="140">
        <f>SUM(AP$8:AP$207)</f>
        <v>4319296</v>
      </c>
      <c r="AQ7" s="140">
        <f>SUM(AQ$8:AQ$207)</f>
        <v>1034752</v>
      </c>
      <c r="AR7" s="140">
        <f>SUM(AR$8:AR$207)</f>
        <v>67366</v>
      </c>
      <c r="AS7" s="140">
        <f t="shared" ref="AS7:AS46" si="13">SUM(AT7:AV7)</f>
        <v>3171529</v>
      </c>
      <c r="AT7" s="140">
        <f>SUM(AT$8:AT$207)</f>
        <v>496161</v>
      </c>
      <c r="AU7" s="140">
        <f>SUM(AU$8:AU$207)</f>
        <v>2231817</v>
      </c>
      <c r="AV7" s="140">
        <f>SUM(AV$8:AV$207)</f>
        <v>443551</v>
      </c>
      <c r="AW7" s="140">
        <f>SUM(AW$8:AW$207)</f>
        <v>149702</v>
      </c>
      <c r="AX7" s="140">
        <f t="shared" ref="AX7:AX46" si="14">SUM(AY7:BB7)</f>
        <v>8209800</v>
      </c>
      <c r="AY7" s="140">
        <f t="shared" ref="AY7:BE7" si="15">SUM(AY$8:AY$207)</f>
        <v>2751888</v>
      </c>
      <c r="AZ7" s="140">
        <f t="shared" si="15"/>
        <v>4054812</v>
      </c>
      <c r="BA7" s="140">
        <f t="shared" si="15"/>
        <v>1196198</v>
      </c>
      <c r="BB7" s="140">
        <f t="shared" si="15"/>
        <v>206902</v>
      </c>
      <c r="BC7" s="140">
        <f t="shared" si="15"/>
        <v>2054616</v>
      </c>
      <c r="BD7" s="140">
        <f t="shared" si="15"/>
        <v>6167</v>
      </c>
      <c r="BE7" s="140">
        <f t="shared" si="15"/>
        <v>478540</v>
      </c>
      <c r="BF7" s="140">
        <f t="shared" ref="BF7:BF46" si="16">SUM(AE7,+AM7,+BE7)</f>
        <v>19755611</v>
      </c>
      <c r="BG7" s="140">
        <f t="shared" ref="BG7:BG46" si="17">SUM(BH7,+BM7)</f>
        <v>46750</v>
      </c>
      <c r="BH7" s="140">
        <f t="shared" ref="BH7:BH46" si="18">SUM(BI7:BL7)</f>
        <v>46750</v>
      </c>
      <c r="BI7" s="140">
        <f t="shared" ref="BI7:BN7" si="19">SUM(BI$8:BI$207)</f>
        <v>0</v>
      </c>
      <c r="BJ7" s="140">
        <f t="shared" si="19"/>
        <v>46750</v>
      </c>
      <c r="BK7" s="140">
        <f t="shared" si="19"/>
        <v>0</v>
      </c>
      <c r="BL7" s="140">
        <f t="shared" si="19"/>
        <v>0</v>
      </c>
      <c r="BM7" s="140">
        <f t="shared" si="19"/>
        <v>0</v>
      </c>
      <c r="BN7" s="140">
        <f t="shared" si="19"/>
        <v>0</v>
      </c>
      <c r="BO7" s="140">
        <f t="shared" ref="BO7:BO46" si="20">SUM(BP7,BU7,BY7,BZ7,CF7)</f>
        <v>2812117</v>
      </c>
      <c r="BP7" s="140">
        <f t="shared" ref="BP7:BP46" si="21">SUM(BQ7:BT7)</f>
        <v>443434</v>
      </c>
      <c r="BQ7" s="140">
        <f>SUM(BQ$8:BQ$207)</f>
        <v>272392</v>
      </c>
      <c r="BR7" s="140">
        <f>SUM(BR$8:BR$207)</f>
        <v>105010</v>
      </c>
      <c r="BS7" s="140">
        <f>SUM(BS$8:BS$207)</f>
        <v>58357</v>
      </c>
      <c r="BT7" s="140">
        <f>SUM(BT$8:BT$207)</f>
        <v>7675</v>
      </c>
      <c r="BU7" s="140">
        <f t="shared" ref="BU7:BU46" si="22">SUM(BV7:BX7)</f>
        <v>588904</v>
      </c>
      <c r="BV7" s="140">
        <f>SUM(BV$8:BV$207)</f>
        <v>72209</v>
      </c>
      <c r="BW7" s="140">
        <f>SUM(BW$8:BW$207)</f>
        <v>508813</v>
      </c>
      <c r="BX7" s="140">
        <f>SUM(BX$8:BX$207)</f>
        <v>7882</v>
      </c>
      <c r="BY7" s="140">
        <f>SUM(BY$8:BY$207)</f>
        <v>0</v>
      </c>
      <c r="BZ7" s="140">
        <f t="shared" ref="BZ7:BZ46" si="23">SUM(CA7:CD7)</f>
        <v>1779779</v>
      </c>
      <c r="CA7" s="140">
        <f t="shared" ref="CA7:CG7" si="24">SUM(CA$8:CA$207)</f>
        <v>670607</v>
      </c>
      <c r="CB7" s="140">
        <f t="shared" si="24"/>
        <v>761340</v>
      </c>
      <c r="CC7" s="140">
        <f t="shared" si="24"/>
        <v>155497</v>
      </c>
      <c r="CD7" s="140">
        <f t="shared" si="24"/>
        <v>192335</v>
      </c>
      <c r="CE7" s="140">
        <f t="shared" si="24"/>
        <v>1396347</v>
      </c>
      <c r="CF7" s="140">
        <f t="shared" si="24"/>
        <v>0</v>
      </c>
      <c r="CG7" s="140">
        <f t="shared" si="24"/>
        <v>39896</v>
      </c>
      <c r="CH7" s="140">
        <f t="shared" ref="CH7:CH46" si="25">SUM(BG7,+BO7,+CG7)</f>
        <v>2898763</v>
      </c>
      <c r="CI7" s="140">
        <f t="shared" ref="CI7:DJ7" si="26">SUM(AE7,+BG7)</f>
        <v>498798</v>
      </c>
      <c r="CJ7" s="140">
        <f t="shared" si="26"/>
        <v>477724</v>
      </c>
      <c r="CK7" s="140">
        <f t="shared" si="26"/>
        <v>215</v>
      </c>
      <c r="CL7" s="140">
        <f t="shared" si="26"/>
        <v>419103</v>
      </c>
      <c r="CM7" s="140">
        <f t="shared" si="26"/>
        <v>18361</v>
      </c>
      <c r="CN7" s="140">
        <f t="shared" si="26"/>
        <v>40045</v>
      </c>
      <c r="CO7" s="140">
        <f t="shared" si="26"/>
        <v>21074</v>
      </c>
      <c r="CP7" s="140">
        <f t="shared" si="26"/>
        <v>374589</v>
      </c>
      <c r="CQ7" s="140">
        <f t="shared" si="26"/>
        <v>21637140</v>
      </c>
      <c r="CR7" s="140">
        <f t="shared" si="26"/>
        <v>7731259</v>
      </c>
      <c r="CS7" s="140">
        <f t="shared" si="26"/>
        <v>2138803</v>
      </c>
      <c r="CT7" s="140">
        <f t="shared" si="26"/>
        <v>4424306</v>
      </c>
      <c r="CU7" s="140">
        <f t="shared" si="26"/>
        <v>1093109</v>
      </c>
      <c r="CV7" s="140">
        <f t="shared" si="26"/>
        <v>75041</v>
      </c>
      <c r="CW7" s="140">
        <f t="shared" si="26"/>
        <v>3760433</v>
      </c>
      <c r="CX7" s="140">
        <f t="shared" si="26"/>
        <v>568370</v>
      </c>
      <c r="CY7" s="140">
        <f t="shared" si="26"/>
        <v>2740630</v>
      </c>
      <c r="CZ7" s="140">
        <f t="shared" si="26"/>
        <v>451433</v>
      </c>
      <c r="DA7" s="140">
        <f t="shared" si="26"/>
        <v>149702</v>
      </c>
      <c r="DB7" s="140">
        <f t="shared" si="26"/>
        <v>9989579</v>
      </c>
      <c r="DC7" s="140">
        <f t="shared" si="26"/>
        <v>3422495</v>
      </c>
      <c r="DD7" s="140">
        <f t="shared" si="26"/>
        <v>4816152</v>
      </c>
      <c r="DE7" s="140">
        <f t="shared" si="26"/>
        <v>1351695</v>
      </c>
      <c r="DF7" s="140">
        <f t="shared" si="26"/>
        <v>399237</v>
      </c>
      <c r="DG7" s="140">
        <f t="shared" si="26"/>
        <v>3450963</v>
      </c>
      <c r="DH7" s="140">
        <f t="shared" si="26"/>
        <v>6167</v>
      </c>
      <c r="DI7" s="140">
        <f t="shared" si="26"/>
        <v>518436</v>
      </c>
      <c r="DJ7" s="140">
        <f t="shared" si="26"/>
        <v>22654374</v>
      </c>
    </row>
    <row r="8" spans="1:114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 t="shared" si="0"/>
        <v>5341431</v>
      </c>
      <c r="E8" s="121">
        <f t="shared" si="1"/>
        <v>568281</v>
      </c>
      <c r="F8" s="121">
        <v>0</v>
      </c>
      <c r="G8" s="121">
        <v>0</v>
      </c>
      <c r="H8" s="121">
        <v>127200</v>
      </c>
      <c r="I8" s="121">
        <v>428298</v>
      </c>
      <c r="J8" s="122" t="s">
        <v>426</v>
      </c>
      <c r="K8" s="121">
        <v>12783</v>
      </c>
      <c r="L8" s="121">
        <v>4773150</v>
      </c>
      <c r="M8" s="121">
        <f t="shared" si="2"/>
        <v>478345</v>
      </c>
      <c r="N8" s="121">
        <f t="shared" si="3"/>
        <v>20790</v>
      </c>
      <c r="O8" s="121">
        <v>0</v>
      </c>
      <c r="P8" s="121">
        <v>0</v>
      </c>
      <c r="Q8" s="121">
        <v>0</v>
      </c>
      <c r="R8" s="121">
        <v>20790</v>
      </c>
      <c r="S8" s="122" t="s">
        <v>426</v>
      </c>
      <c r="T8" s="121">
        <v>0</v>
      </c>
      <c r="U8" s="121">
        <v>457555</v>
      </c>
      <c r="V8" s="121">
        <f t="shared" ref="V8:V46" si="27">+SUM(D8,M8)</f>
        <v>5819776</v>
      </c>
      <c r="W8" s="121">
        <f t="shared" ref="W8:W46" si="28">+SUM(E8,N8)</f>
        <v>589071</v>
      </c>
      <c r="X8" s="121">
        <f t="shared" ref="X8:X46" si="29">+SUM(F8,O8)</f>
        <v>0</v>
      </c>
      <c r="Y8" s="121">
        <f t="shared" ref="Y8:Y46" si="30">+SUM(G8,P8)</f>
        <v>0</v>
      </c>
      <c r="Z8" s="121">
        <f t="shared" ref="Z8:Z46" si="31">+SUM(H8,Q8)</f>
        <v>127200</v>
      </c>
      <c r="AA8" s="121">
        <f t="shared" ref="AA8:AA46" si="32">+SUM(I8,R8)</f>
        <v>449088</v>
      </c>
      <c r="AB8" s="122" t="str">
        <f t="shared" si="5"/>
        <v>-</v>
      </c>
      <c r="AC8" s="121">
        <f t="shared" si="6"/>
        <v>12783</v>
      </c>
      <c r="AD8" s="121">
        <f t="shared" si="7"/>
        <v>5230705</v>
      </c>
      <c r="AE8" s="121">
        <f t="shared" si="8"/>
        <v>335128</v>
      </c>
      <c r="AF8" s="121">
        <f t="shared" si="9"/>
        <v>314054</v>
      </c>
      <c r="AG8" s="121">
        <v>0</v>
      </c>
      <c r="AH8" s="121">
        <v>261566</v>
      </c>
      <c r="AI8" s="121">
        <v>13071</v>
      </c>
      <c r="AJ8" s="121">
        <v>39417</v>
      </c>
      <c r="AK8" s="121">
        <v>21074</v>
      </c>
      <c r="AL8" s="121">
        <v>0</v>
      </c>
      <c r="AM8" s="121">
        <f t="shared" si="11"/>
        <v>4961612</v>
      </c>
      <c r="AN8" s="121">
        <f t="shared" si="12"/>
        <v>2689699</v>
      </c>
      <c r="AO8" s="121">
        <v>656021</v>
      </c>
      <c r="AP8" s="121">
        <v>1627058</v>
      </c>
      <c r="AQ8" s="121">
        <v>360943</v>
      </c>
      <c r="AR8" s="121">
        <v>45677</v>
      </c>
      <c r="AS8" s="121">
        <f t="shared" si="13"/>
        <v>1325433</v>
      </c>
      <c r="AT8" s="121">
        <v>67058</v>
      </c>
      <c r="AU8" s="121">
        <v>984752</v>
      </c>
      <c r="AV8" s="121">
        <v>273623</v>
      </c>
      <c r="AW8" s="121">
        <v>37400</v>
      </c>
      <c r="AX8" s="121">
        <f t="shared" si="14"/>
        <v>907914</v>
      </c>
      <c r="AY8" s="121">
        <v>520529</v>
      </c>
      <c r="AZ8" s="121">
        <v>276488</v>
      </c>
      <c r="BA8" s="121">
        <v>46496</v>
      </c>
      <c r="BB8" s="121">
        <v>64401</v>
      </c>
      <c r="BC8" s="121">
        <v>0</v>
      </c>
      <c r="BD8" s="121">
        <v>1166</v>
      </c>
      <c r="BE8" s="121">
        <v>44691</v>
      </c>
      <c r="BF8" s="121">
        <f t="shared" si="16"/>
        <v>5341431</v>
      </c>
      <c r="BG8" s="121">
        <f t="shared" si="17"/>
        <v>0</v>
      </c>
      <c r="BH8" s="121">
        <f t="shared" si="18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 t="shared" si="20"/>
        <v>447283</v>
      </c>
      <c r="BP8" s="121">
        <f t="shared" si="21"/>
        <v>38316</v>
      </c>
      <c r="BQ8" s="121">
        <v>30641</v>
      </c>
      <c r="BR8" s="121">
        <v>0</v>
      </c>
      <c r="BS8" s="121">
        <v>0</v>
      </c>
      <c r="BT8" s="121">
        <v>7675</v>
      </c>
      <c r="BU8" s="121">
        <f t="shared" si="22"/>
        <v>166594</v>
      </c>
      <c r="BV8" s="121">
        <v>15307</v>
      </c>
      <c r="BW8" s="121">
        <v>151287</v>
      </c>
      <c r="BX8" s="121">
        <v>0</v>
      </c>
      <c r="BY8" s="121">
        <v>0</v>
      </c>
      <c r="BZ8" s="121">
        <f t="shared" si="23"/>
        <v>242373</v>
      </c>
      <c r="CA8" s="121">
        <v>151990</v>
      </c>
      <c r="CB8" s="121">
        <v>0</v>
      </c>
      <c r="CC8" s="121">
        <v>0</v>
      </c>
      <c r="CD8" s="121">
        <v>90383</v>
      </c>
      <c r="CE8" s="121">
        <v>31062</v>
      </c>
      <c r="CF8" s="121">
        <v>0</v>
      </c>
      <c r="CG8" s="121">
        <v>0</v>
      </c>
      <c r="CH8" s="121">
        <f t="shared" si="25"/>
        <v>447283</v>
      </c>
      <c r="CI8" s="121">
        <f t="shared" ref="CI8:CI46" si="33">SUM(AE8,+BG8)</f>
        <v>335128</v>
      </c>
      <c r="CJ8" s="121">
        <f t="shared" ref="CJ8:CJ46" si="34">SUM(AF8,+BH8)</f>
        <v>314054</v>
      </c>
      <c r="CK8" s="121">
        <f t="shared" ref="CK8:CK46" si="35">SUM(AG8,+BI8)</f>
        <v>0</v>
      </c>
      <c r="CL8" s="121">
        <f t="shared" ref="CL8:CL46" si="36">SUM(AH8,+BJ8)</f>
        <v>261566</v>
      </c>
      <c r="CM8" s="121">
        <f t="shared" ref="CM8:CM46" si="37">SUM(AI8,+BK8)</f>
        <v>13071</v>
      </c>
      <c r="CN8" s="121">
        <f t="shared" ref="CN8:CN46" si="38">SUM(AJ8,+BL8)</f>
        <v>39417</v>
      </c>
      <c r="CO8" s="121">
        <f t="shared" ref="CO8:CO46" si="39">SUM(AK8,+BM8)</f>
        <v>21074</v>
      </c>
      <c r="CP8" s="121">
        <f t="shared" ref="CP8:CP46" si="40">SUM(AL8,+BN8)</f>
        <v>0</v>
      </c>
      <c r="CQ8" s="121">
        <f t="shared" ref="CQ8:CQ46" si="41">SUM(AM8,+BO8)</f>
        <v>5408895</v>
      </c>
      <c r="CR8" s="121">
        <f t="shared" ref="CR8:CR46" si="42">SUM(AN8,+BP8)</f>
        <v>2728015</v>
      </c>
      <c r="CS8" s="121">
        <f t="shared" ref="CS8:CS46" si="43">SUM(AO8,+BQ8)</f>
        <v>686662</v>
      </c>
      <c r="CT8" s="121">
        <f t="shared" ref="CT8:CT46" si="44">SUM(AP8,+BR8)</f>
        <v>1627058</v>
      </c>
      <c r="CU8" s="121">
        <f t="shared" ref="CU8:CU46" si="45">SUM(AQ8,+BS8)</f>
        <v>360943</v>
      </c>
      <c r="CV8" s="121">
        <f t="shared" ref="CV8:CV46" si="46">SUM(AR8,+BT8)</f>
        <v>53352</v>
      </c>
      <c r="CW8" s="121">
        <f t="shared" ref="CW8:CW46" si="47">SUM(AS8,+BU8)</f>
        <v>1492027</v>
      </c>
      <c r="CX8" s="121">
        <f t="shared" ref="CX8:CX46" si="48">SUM(AT8,+BV8)</f>
        <v>82365</v>
      </c>
      <c r="CY8" s="121">
        <f t="shared" ref="CY8:CY46" si="49">SUM(AU8,+BW8)</f>
        <v>1136039</v>
      </c>
      <c r="CZ8" s="121">
        <f t="shared" ref="CZ8:CZ46" si="50">SUM(AV8,+BX8)</f>
        <v>273623</v>
      </c>
      <c r="DA8" s="121">
        <f t="shared" ref="DA8:DA46" si="51">SUM(AW8,+BY8)</f>
        <v>37400</v>
      </c>
      <c r="DB8" s="121">
        <f t="shared" ref="DB8:DB46" si="52">SUM(AX8,+BZ8)</f>
        <v>1150287</v>
      </c>
      <c r="DC8" s="121">
        <f t="shared" ref="DC8:DC46" si="53">SUM(AY8,+CA8)</f>
        <v>672519</v>
      </c>
      <c r="DD8" s="121">
        <f t="shared" ref="DD8:DD46" si="54">SUM(AZ8,+CB8)</f>
        <v>276488</v>
      </c>
      <c r="DE8" s="121">
        <f t="shared" ref="DE8:DE46" si="55">SUM(BA8,+CC8)</f>
        <v>46496</v>
      </c>
      <c r="DF8" s="121">
        <f t="shared" ref="DF8:DF46" si="56">SUM(BB8,+CD8)</f>
        <v>154784</v>
      </c>
      <c r="DG8" s="121">
        <f t="shared" ref="DG8:DG46" si="57">SUM(BC8,+CE8)</f>
        <v>31062</v>
      </c>
      <c r="DH8" s="121">
        <f t="shared" ref="DH8:DH46" si="58">SUM(BD8,+CF8)</f>
        <v>1166</v>
      </c>
      <c r="DI8" s="121">
        <f t="shared" ref="DI8:DI46" si="59">SUM(BE8,+CG8)</f>
        <v>44691</v>
      </c>
      <c r="DJ8" s="121">
        <f t="shared" ref="DJ8:DJ46" si="60">SUM(BF8,+CH8)</f>
        <v>5788714</v>
      </c>
    </row>
    <row r="9" spans="1:114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 t="shared" si="0"/>
        <v>1136462</v>
      </c>
      <c r="E9" s="121">
        <f t="shared" si="1"/>
        <v>265033</v>
      </c>
      <c r="F9" s="121">
        <v>0</v>
      </c>
      <c r="G9" s="121">
        <v>3313</v>
      </c>
      <c r="H9" s="121">
        <v>0</v>
      </c>
      <c r="I9" s="121">
        <v>228306</v>
      </c>
      <c r="J9" s="122" t="s">
        <v>426</v>
      </c>
      <c r="K9" s="121">
        <v>33414</v>
      </c>
      <c r="L9" s="121">
        <v>871429</v>
      </c>
      <c r="M9" s="121">
        <f t="shared" si="2"/>
        <v>563883</v>
      </c>
      <c r="N9" s="121">
        <f t="shared" si="3"/>
        <v>28241</v>
      </c>
      <c r="O9" s="121">
        <v>0</v>
      </c>
      <c r="P9" s="121">
        <v>0</v>
      </c>
      <c r="Q9" s="121">
        <v>0</v>
      </c>
      <c r="R9" s="121">
        <v>28139</v>
      </c>
      <c r="S9" s="122" t="s">
        <v>426</v>
      </c>
      <c r="T9" s="121">
        <v>102</v>
      </c>
      <c r="U9" s="121">
        <v>535642</v>
      </c>
      <c r="V9" s="121">
        <f t="shared" si="27"/>
        <v>1700345</v>
      </c>
      <c r="W9" s="121">
        <f t="shared" si="28"/>
        <v>293274</v>
      </c>
      <c r="X9" s="121">
        <f t="shared" si="29"/>
        <v>0</v>
      </c>
      <c r="Y9" s="121">
        <f t="shared" si="30"/>
        <v>3313</v>
      </c>
      <c r="Z9" s="121">
        <f t="shared" si="31"/>
        <v>0</v>
      </c>
      <c r="AA9" s="121">
        <f t="shared" si="32"/>
        <v>256445</v>
      </c>
      <c r="AB9" s="122" t="str">
        <f t="shared" si="5"/>
        <v>-</v>
      </c>
      <c r="AC9" s="121">
        <f t="shared" si="6"/>
        <v>33516</v>
      </c>
      <c r="AD9" s="121">
        <f t="shared" si="7"/>
        <v>1407071</v>
      </c>
      <c r="AE9" s="121">
        <f t="shared" si="8"/>
        <v>0</v>
      </c>
      <c r="AF9" s="121">
        <f t="shared" si="9"/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86139</v>
      </c>
      <c r="AM9" s="121">
        <f t="shared" si="11"/>
        <v>1050323</v>
      </c>
      <c r="AN9" s="121">
        <f t="shared" si="12"/>
        <v>446842</v>
      </c>
      <c r="AO9" s="121">
        <v>186118</v>
      </c>
      <c r="AP9" s="121">
        <v>155467</v>
      </c>
      <c r="AQ9" s="121">
        <v>105257</v>
      </c>
      <c r="AR9" s="121">
        <v>0</v>
      </c>
      <c r="AS9" s="121">
        <f t="shared" si="13"/>
        <v>386116</v>
      </c>
      <c r="AT9" s="121">
        <v>65770</v>
      </c>
      <c r="AU9" s="121">
        <v>320346</v>
      </c>
      <c r="AV9" s="121">
        <v>0</v>
      </c>
      <c r="AW9" s="121">
        <v>0</v>
      </c>
      <c r="AX9" s="121">
        <f t="shared" si="14"/>
        <v>217365</v>
      </c>
      <c r="AY9" s="121">
        <v>96988</v>
      </c>
      <c r="AZ9" s="121">
        <v>80053</v>
      </c>
      <c r="BA9" s="121">
        <v>40324</v>
      </c>
      <c r="BB9" s="121">
        <v>0</v>
      </c>
      <c r="BC9" s="121">
        <v>0</v>
      </c>
      <c r="BD9" s="121">
        <v>0</v>
      </c>
      <c r="BE9" s="121">
        <v>0</v>
      </c>
      <c r="BF9" s="121">
        <f t="shared" si="16"/>
        <v>1050323</v>
      </c>
      <c r="BG9" s="121">
        <f t="shared" si="17"/>
        <v>0</v>
      </c>
      <c r="BH9" s="121">
        <f t="shared" si="18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 t="shared" si="20"/>
        <v>119162</v>
      </c>
      <c r="BP9" s="121">
        <f t="shared" si="21"/>
        <v>31483</v>
      </c>
      <c r="BQ9" s="121">
        <v>31483</v>
      </c>
      <c r="BR9" s="121">
        <v>0</v>
      </c>
      <c r="BS9" s="121">
        <v>0</v>
      </c>
      <c r="BT9" s="121">
        <v>0</v>
      </c>
      <c r="BU9" s="121">
        <f t="shared" si="22"/>
        <v>3726</v>
      </c>
      <c r="BV9" s="121">
        <v>0</v>
      </c>
      <c r="BW9" s="121">
        <v>3726</v>
      </c>
      <c r="BX9" s="121">
        <v>0</v>
      </c>
      <c r="BY9" s="121">
        <v>0</v>
      </c>
      <c r="BZ9" s="121">
        <f t="shared" si="23"/>
        <v>83953</v>
      </c>
      <c r="CA9" s="121">
        <v>83953</v>
      </c>
      <c r="CB9" s="121">
        <v>0</v>
      </c>
      <c r="CC9" s="121">
        <v>0</v>
      </c>
      <c r="CD9" s="121">
        <v>0</v>
      </c>
      <c r="CE9" s="121">
        <v>444721</v>
      </c>
      <c r="CF9" s="121">
        <v>0</v>
      </c>
      <c r="CG9" s="121">
        <v>0</v>
      </c>
      <c r="CH9" s="121">
        <f t="shared" si="25"/>
        <v>119162</v>
      </c>
      <c r="CI9" s="121">
        <f t="shared" si="33"/>
        <v>0</v>
      </c>
      <c r="CJ9" s="121">
        <f t="shared" si="34"/>
        <v>0</v>
      </c>
      <c r="CK9" s="121">
        <f t="shared" si="35"/>
        <v>0</v>
      </c>
      <c r="CL9" s="121">
        <f t="shared" si="36"/>
        <v>0</v>
      </c>
      <c r="CM9" s="121">
        <f t="shared" si="37"/>
        <v>0</v>
      </c>
      <c r="CN9" s="121">
        <f t="shared" si="38"/>
        <v>0</v>
      </c>
      <c r="CO9" s="121">
        <f t="shared" si="39"/>
        <v>0</v>
      </c>
      <c r="CP9" s="121">
        <f t="shared" si="40"/>
        <v>86139</v>
      </c>
      <c r="CQ9" s="121">
        <f t="shared" si="41"/>
        <v>1169485</v>
      </c>
      <c r="CR9" s="121">
        <f t="shared" si="42"/>
        <v>478325</v>
      </c>
      <c r="CS9" s="121">
        <f t="shared" si="43"/>
        <v>217601</v>
      </c>
      <c r="CT9" s="121">
        <f t="shared" si="44"/>
        <v>155467</v>
      </c>
      <c r="CU9" s="121">
        <f t="shared" si="45"/>
        <v>105257</v>
      </c>
      <c r="CV9" s="121">
        <f t="shared" si="46"/>
        <v>0</v>
      </c>
      <c r="CW9" s="121">
        <f t="shared" si="47"/>
        <v>389842</v>
      </c>
      <c r="CX9" s="121">
        <f t="shared" si="48"/>
        <v>65770</v>
      </c>
      <c r="CY9" s="121">
        <f t="shared" si="49"/>
        <v>324072</v>
      </c>
      <c r="CZ9" s="121">
        <f t="shared" si="50"/>
        <v>0</v>
      </c>
      <c r="DA9" s="121">
        <f t="shared" si="51"/>
        <v>0</v>
      </c>
      <c r="DB9" s="121">
        <f t="shared" si="52"/>
        <v>301318</v>
      </c>
      <c r="DC9" s="121">
        <f t="shared" si="53"/>
        <v>180941</v>
      </c>
      <c r="DD9" s="121">
        <f t="shared" si="54"/>
        <v>80053</v>
      </c>
      <c r="DE9" s="121">
        <f t="shared" si="55"/>
        <v>40324</v>
      </c>
      <c r="DF9" s="121">
        <f t="shared" si="56"/>
        <v>0</v>
      </c>
      <c r="DG9" s="121">
        <f t="shared" si="57"/>
        <v>444721</v>
      </c>
      <c r="DH9" s="121">
        <f t="shared" si="58"/>
        <v>0</v>
      </c>
      <c r="DI9" s="121">
        <f t="shared" si="59"/>
        <v>0</v>
      </c>
      <c r="DJ9" s="121">
        <f t="shared" si="60"/>
        <v>1169485</v>
      </c>
    </row>
    <row r="10" spans="1:114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 t="shared" si="0"/>
        <v>1206979</v>
      </c>
      <c r="E10" s="121">
        <f t="shared" si="1"/>
        <v>146889</v>
      </c>
      <c r="F10" s="121">
        <v>0</v>
      </c>
      <c r="G10" s="121">
        <v>0</v>
      </c>
      <c r="H10" s="121">
        <v>0</v>
      </c>
      <c r="I10" s="121">
        <v>132618</v>
      </c>
      <c r="J10" s="122" t="s">
        <v>426</v>
      </c>
      <c r="K10" s="121">
        <v>14271</v>
      </c>
      <c r="L10" s="121">
        <v>1060090</v>
      </c>
      <c r="M10" s="121">
        <f t="shared" si="2"/>
        <v>234103</v>
      </c>
      <c r="N10" s="121">
        <f t="shared" si="3"/>
        <v>43606</v>
      </c>
      <c r="O10" s="121">
        <v>0</v>
      </c>
      <c r="P10" s="121">
        <v>0</v>
      </c>
      <c r="Q10" s="121">
        <v>0</v>
      </c>
      <c r="R10" s="121">
        <v>43054</v>
      </c>
      <c r="S10" s="122" t="s">
        <v>426</v>
      </c>
      <c r="T10" s="121">
        <v>552</v>
      </c>
      <c r="U10" s="121">
        <v>190497</v>
      </c>
      <c r="V10" s="121">
        <f t="shared" si="27"/>
        <v>1441082</v>
      </c>
      <c r="W10" s="121">
        <f t="shared" si="28"/>
        <v>190495</v>
      </c>
      <c r="X10" s="121">
        <f t="shared" si="29"/>
        <v>0</v>
      </c>
      <c r="Y10" s="121">
        <f t="shared" si="30"/>
        <v>0</v>
      </c>
      <c r="Z10" s="121">
        <f t="shared" si="31"/>
        <v>0</v>
      </c>
      <c r="AA10" s="121">
        <f t="shared" si="32"/>
        <v>175672</v>
      </c>
      <c r="AB10" s="122" t="str">
        <f t="shared" si="5"/>
        <v>-</v>
      </c>
      <c r="AC10" s="121">
        <f t="shared" si="6"/>
        <v>14823</v>
      </c>
      <c r="AD10" s="121">
        <f t="shared" si="7"/>
        <v>1250587</v>
      </c>
      <c r="AE10" s="121">
        <f t="shared" si="8"/>
        <v>0</v>
      </c>
      <c r="AF10" s="121">
        <f t="shared" si="9"/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 t="shared" si="11"/>
        <v>1206979</v>
      </c>
      <c r="AN10" s="121">
        <f t="shared" si="12"/>
        <v>369436</v>
      </c>
      <c r="AO10" s="121">
        <v>52934</v>
      </c>
      <c r="AP10" s="121">
        <v>316502</v>
      </c>
      <c r="AQ10" s="121">
        <v>0</v>
      </c>
      <c r="AR10" s="121">
        <v>0</v>
      </c>
      <c r="AS10" s="121">
        <f t="shared" si="13"/>
        <v>42492</v>
      </c>
      <c r="AT10" s="121">
        <v>31658</v>
      </c>
      <c r="AU10" s="121">
        <v>5735</v>
      </c>
      <c r="AV10" s="121">
        <v>5099</v>
      </c>
      <c r="AW10" s="121">
        <v>0</v>
      </c>
      <c r="AX10" s="121">
        <f t="shared" si="14"/>
        <v>795051</v>
      </c>
      <c r="AY10" s="121">
        <v>123112</v>
      </c>
      <c r="AZ10" s="121">
        <v>637940</v>
      </c>
      <c r="BA10" s="121">
        <v>33999</v>
      </c>
      <c r="BB10" s="121">
        <v>0</v>
      </c>
      <c r="BC10" s="121">
        <v>0</v>
      </c>
      <c r="BD10" s="121">
        <v>0</v>
      </c>
      <c r="BE10" s="121">
        <v>0</v>
      </c>
      <c r="BF10" s="121">
        <f t="shared" si="16"/>
        <v>1206979</v>
      </c>
      <c r="BG10" s="121">
        <f t="shared" si="17"/>
        <v>0</v>
      </c>
      <c r="BH10" s="121">
        <f t="shared" si="18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 t="shared" si="20"/>
        <v>234103</v>
      </c>
      <c r="BP10" s="121">
        <f t="shared" si="21"/>
        <v>169814</v>
      </c>
      <c r="BQ10" s="121">
        <v>21661</v>
      </c>
      <c r="BR10" s="121">
        <v>105010</v>
      </c>
      <c r="BS10" s="121">
        <v>43143</v>
      </c>
      <c r="BT10" s="121">
        <v>0</v>
      </c>
      <c r="BU10" s="121">
        <f t="shared" si="22"/>
        <v>58267</v>
      </c>
      <c r="BV10" s="121">
        <v>5854</v>
      </c>
      <c r="BW10" s="121">
        <v>51350</v>
      </c>
      <c r="BX10" s="121">
        <v>1063</v>
      </c>
      <c r="BY10" s="121">
        <v>0</v>
      </c>
      <c r="BZ10" s="121">
        <f t="shared" si="23"/>
        <v>6022</v>
      </c>
      <c r="CA10" s="121">
        <v>0</v>
      </c>
      <c r="CB10" s="121">
        <v>5879</v>
      </c>
      <c r="CC10" s="121">
        <v>143</v>
      </c>
      <c r="CD10" s="121">
        <v>0</v>
      </c>
      <c r="CE10" s="121">
        <v>0</v>
      </c>
      <c r="CF10" s="121">
        <v>0</v>
      </c>
      <c r="CG10" s="121">
        <v>0</v>
      </c>
      <c r="CH10" s="121">
        <f t="shared" si="25"/>
        <v>234103</v>
      </c>
      <c r="CI10" s="121">
        <f t="shared" si="33"/>
        <v>0</v>
      </c>
      <c r="CJ10" s="121">
        <f t="shared" si="34"/>
        <v>0</v>
      </c>
      <c r="CK10" s="121">
        <f t="shared" si="35"/>
        <v>0</v>
      </c>
      <c r="CL10" s="121">
        <f t="shared" si="36"/>
        <v>0</v>
      </c>
      <c r="CM10" s="121">
        <f t="shared" si="37"/>
        <v>0</v>
      </c>
      <c r="CN10" s="121">
        <f t="shared" si="38"/>
        <v>0</v>
      </c>
      <c r="CO10" s="121">
        <f t="shared" si="39"/>
        <v>0</v>
      </c>
      <c r="CP10" s="121">
        <f t="shared" si="40"/>
        <v>0</v>
      </c>
      <c r="CQ10" s="121">
        <f t="shared" si="41"/>
        <v>1441082</v>
      </c>
      <c r="CR10" s="121">
        <f t="shared" si="42"/>
        <v>539250</v>
      </c>
      <c r="CS10" s="121">
        <f t="shared" si="43"/>
        <v>74595</v>
      </c>
      <c r="CT10" s="121">
        <f t="shared" si="44"/>
        <v>421512</v>
      </c>
      <c r="CU10" s="121">
        <f t="shared" si="45"/>
        <v>43143</v>
      </c>
      <c r="CV10" s="121">
        <f t="shared" si="46"/>
        <v>0</v>
      </c>
      <c r="CW10" s="121">
        <f t="shared" si="47"/>
        <v>100759</v>
      </c>
      <c r="CX10" s="121">
        <f t="shared" si="48"/>
        <v>37512</v>
      </c>
      <c r="CY10" s="121">
        <f t="shared" si="49"/>
        <v>57085</v>
      </c>
      <c r="CZ10" s="121">
        <f t="shared" si="50"/>
        <v>6162</v>
      </c>
      <c r="DA10" s="121">
        <f t="shared" si="51"/>
        <v>0</v>
      </c>
      <c r="DB10" s="121">
        <f t="shared" si="52"/>
        <v>801073</v>
      </c>
      <c r="DC10" s="121">
        <f t="shared" si="53"/>
        <v>123112</v>
      </c>
      <c r="DD10" s="121">
        <f t="shared" si="54"/>
        <v>643819</v>
      </c>
      <c r="DE10" s="121">
        <f t="shared" si="55"/>
        <v>34142</v>
      </c>
      <c r="DF10" s="121">
        <f t="shared" si="56"/>
        <v>0</v>
      </c>
      <c r="DG10" s="121">
        <f t="shared" si="57"/>
        <v>0</v>
      </c>
      <c r="DH10" s="121">
        <f t="shared" si="58"/>
        <v>0</v>
      </c>
      <c r="DI10" s="121">
        <f t="shared" si="59"/>
        <v>0</v>
      </c>
      <c r="DJ10" s="121">
        <f t="shared" si="60"/>
        <v>1441082</v>
      </c>
    </row>
    <row r="11" spans="1:114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 t="shared" si="0"/>
        <v>926815</v>
      </c>
      <c r="E11" s="121">
        <f t="shared" si="1"/>
        <v>280926</v>
      </c>
      <c r="F11" s="121">
        <v>0</v>
      </c>
      <c r="G11" s="121">
        <v>4789</v>
      </c>
      <c r="H11" s="121">
        <v>13200</v>
      </c>
      <c r="I11" s="121">
        <v>217825</v>
      </c>
      <c r="J11" s="122" t="s">
        <v>426</v>
      </c>
      <c r="K11" s="121">
        <v>45112</v>
      </c>
      <c r="L11" s="121">
        <v>645889</v>
      </c>
      <c r="M11" s="121">
        <f t="shared" si="2"/>
        <v>78938</v>
      </c>
      <c r="N11" s="121">
        <f t="shared" si="3"/>
        <v>16559</v>
      </c>
      <c r="O11" s="121">
        <v>0</v>
      </c>
      <c r="P11" s="121">
        <v>0</v>
      </c>
      <c r="Q11" s="121">
        <v>0</v>
      </c>
      <c r="R11" s="121">
        <v>16559</v>
      </c>
      <c r="S11" s="122" t="s">
        <v>426</v>
      </c>
      <c r="T11" s="121">
        <v>0</v>
      </c>
      <c r="U11" s="121">
        <v>62379</v>
      </c>
      <c r="V11" s="121">
        <f t="shared" si="27"/>
        <v>1005753</v>
      </c>
      <c r="W11" s="121">
        <f t="shared" si="28"/>
        <v>297485</v>
      </c>
      <c r="X11" s="121">
        <f t="shared" si="29"/>
        <v>0</v>
      </c>
      <c r="Y11" s="121">
        <f t="shared" si="30"/>
        <v>4789</v>
      </c>
      <c r="Z11" s="121">
        <f t="shared" si="31"/>
        <v>13200</v>
      </c>
      <c r="AA11" s="121">
        <f t="shared" si="32"/>
        <v>234384</v>
      </c>
      <c r="AB11" s="122" t="str">
        <f t="shared" si="5"/>
        <v>-</v>
      </c>
      <c r="AC11" s="121">
        <f t="shared" si="6"/>
        <v>45112</v>
      </c>
      <c r="AD11" s="121">
        <f t="shared" si="7"/>
        <v>708268</v>
      </c>
      <c r="AE11" s="121">
        <f t="shared" si="8"/>
        <v>0</v>
      </c>
      <c r="AF11" s="121">
        <f t="shared" si="9"/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102517</v>
      </c>
      <c r="AM11" s="121">
        <f t="shared" si="11"/>
        <v>808587</v>
      </c>
      <c r="AN11" s="121">
        <f t="shared" si="12"/>
        <v>132702</v>
      </c>
      <c r="AO11" s="121">
        <v>56543</v>
      </c>
      <c r="AP11" s="121">
        <v>8360</v>
      </c>
      <c r="AQ11" s="121">
        <v>58215</v>
      </c>
      <c r="AR11" s="121">
        <v>9584</v>
      </c>
      <c r="AS11" s="121">
        <f t="shared" si="13"/>
        <v>197762</v>
      </c>
      <c r="AT11" s="121">
        <v>33867</v>
      </c>
      <c r="AU11" s="121">
        <v>144573</v>
      </c>
      <c r="AV11" s="121">
        <v>19322</v>
      </c>
      <c r="AW11" s="121">
        <v>17153</v>
      </c>
      <c r="AX11" s="121">
        <f t="shared" si="14"/>
        <v>460970</v>
      </c>
      <c r="AY11" s="121">
        <v>251702</v>
      </c>
      <c r="AZ11" s="121">
        <v>193722</v>
      </c>
      <c r="BA11" s="121">
        <v>15546</v>
      </c>
      <c r="BB11" s="121">
        <v>0</v>
      </c>
      <c r="BC11" s="121">
        <v>0</v>
      </c>
      <c r="BD11" s="121">
        <v>0</v>
      </c>
      <c r="BE11" s="121">
        <v>15711</v>
      </c>
      <c r="BF11" s="121">
        <f t="shared" si="16"/>
        <v>824298</v>
      </c>
      <c r="BG11" s="121">
        <f t="shared" si="17"/>
        <v>0</v>
      </c>
      <c r="BH11" s="121">
        <f t="shared" si="18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 t="shared" si="20"/>
        <v>78938</v>
      </c>
      <c r="BP11" s="121">
        <f t="shared" si="21"/>
        <v>9738</v>
      </c>
      <c r="BQ11" s="121">
        <v>9738</v>
      </c>
      <c r="BR11" s="121">
        <v>0</v>
      </c>
      <c r="BS11" s="121">
        <v>0</v>
      </c>
      <c r="BT11" s="121">
        <v>0</v>
      </c>
      <c r="BU11" s="121">
        <f t="shared" si="22"/>
        <v>31722</v>
      </c>
      <c r="BV11" s="121">
        <v>0</v>
      </c>
      <c r="BW11" s="121">
        <v>31722</v>
      </c>
      <c r="BX11" s="121">
        <v>0</v>
      </c>
      <c r="BY11" s="121">
        <v>0</v>
      </c>
      <c r="BZ11" s="121">
        <f t="shared" si="23"/>
        <v>37478</v>
      </c>
      <c r="CA11" s="121">
        <v>13462</v>
      </c>
      <c r="CB11" s="121">
        <v>24016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 t="shared" si="25"/>
        <v>78938</v>
      </c>
      <c r="CI11" s="121">
        <f t="shared" si="33"/>
        <v>0</v>
      </c>
      <c r="CJ11" s="121">
        <f t="shared" si="34"/>
        <v>0</v>
      </c>
      <c r="CK11" s="121">
        <f t="shared" si="35"/>
        <v>0</v>
      </c>
      <c r="CL11" s="121">
        <f t="shared" si="36"/>
        <v>0</v>
      </c>
      <c r="CM11" s="121">
        <f t="shared" si="37"/>
        <v>0</v>
      </c>
      <c r="CN11" s="121">
        <f t="shared" si="38"/>
        <v>0</v>
      </c>
      <c r="CO11" s="121">
        <f t="shared" si="39"/>
        <v>0</v>
      </c>
      <c r="CP11" s="121">
        <f t="shared" si="40"/>
        <v>102517</v>
      </c>
      <c r="CQ11" s="121">
        <f t="shared" si="41"/>
        <v>887525</v>
      </c>
      <c r="CR11" s="121">
        <f t="shared" si="42"/>
        <v>142440</v>
      </c>
      <c r="CS11" s="121">
        <f t="shared" si="43"/>
        <v>66281</v>
      </c>
      <c r="CT11" s="121">
        <f t="shared" si="44"/>
        <v>8360</v>
      </c>
      <c r="CU11" s="121">
        <f t="shared" si="45"/>
        <v>58215</v>
      </c>
      <c r="CV11" s="121">
        <f t="shared" si="46"/>
        <v>9584</v>
      </c>
      <c r="CW11" s="121">
        <f t="shared" si="47"/>
        <v>229484</v>
      </c>
      <c r="CX11" s="121">
        <f t="shared" si="48"/>
        <v>33867</v>
      </c>
      <c r="CY11" s="121">
        <f t="shared" si="49"/>
        <v>176295</v>
      </c>
      <c r="CZ11" s="121">
        <f t="shared" si="50"/>
        <v>19322</v>
      </c>
      <c r="DA11" s="121">
        <f t="shared" si="51"/>
        <v>17153</v>
      </c>
      <c r="DB11" s="121">
        <f t="shared" si="52"/>
        <v>498448</v>
      </c>
      <c r="DC11" s="121">
        <f t="shared" si="53"/>
        <v>265164</v>
      </c>
      <c r="DD11" s="121">
        <f t="shared" si="54"/>
        <v>217738</v>
      </c>
      <c r="DE11" s="121">
        <f t="shared" si="55"/>
        <v>15546</v>
      </c>
      <c r="DF11" s="121">
        <f t="shared" si="56"/>
        <v>0</v>
      </c>
      <c r="DG11" s="121">
        <f t="shared" si="57"/>
        <v>0</v>
      </c>
      <c r="DH11" s="121">
        <f t="shared" si="58"/>
        <v>0</v>
      </c>
      <c r="DI11" s="121">
        <f t="shared" si="59"/>
        <v>15711</v>
      </c>
      <c r="DJ11" s="121">
        <f t="shared" si="60"/>
        <v>903236</v>
      </c>
    </row>
    <row r="12" spans="1:114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 t="shared" si="0"/>
        <v>2111847</v>
      </c>
      <c r="E12" s="121">
        <f t="shared" si="1"/>
        <v>704238</v>
      </c>
      <c r="F12" s="121">
        <v>0</v>
      </c>
      <c r="G12" s="121">
        <v>0</v>
      </c>
      <c r="H12" s="121">
        <v>0</v>
      </c>
      <c r="I12" s="121">
        <v>370932</v>
      </c>
      <c r="J12" s="122" t="s">
        <v>426</v>
      </c>
      <c r="K12" s="121">
        <v>333306</v>
      </c>
      <c r="L12" s="121">
        <v>1407609</v>
      </c>
      <c r="M12" s="121">
        <f t="shared" si="2"/>
        <v>247897</v>
      </c>
      <c r="N12" s="121">
        <f t="shared" si="3"/>
        <v>54666</v>
      </c>
      <c r="O12" s="121">
        <v>2909</v>
      </c>
      <c r="P12" s="121">
        <v>2179</v>
      </c>
      <c r="Q12" s="121">
        <v>0</v>
      </c>
      <c r="R12" s="121">
        <v>0</v>
      </c>
      <c r="S12" s="122" t="s">
        <v>426</v>
      </c>
      <c r="T12" s="121">
        <v>49578</v>
      </c>
      <c r="U12" s="121">
        <v>193231</v>
      </c>
      <c r="V12" s="121">
        <f t="shared" si="27"/>
        <v>2359744</v>
      </c>
      <c r="W12" s="121">
        <f t="shared" si="28"/>
        <v>758904</v>
      </c>
      <c r="X12" s="121">
        <f t="shared" si="29"/>
        <v>2909</v>
      </c>
      <c r="Y12" s="121">
        <f t="shared" si="30"/>
        <v>2179</v>
      </c>
      <c r="Z12" s="121">
        <f t="shared" si="31"/>
        <v>0</v>
      </c>
      <c r="AA12" s="121">
        <f t="shared" si="32"/>
        <v>370932</v>
      </c>
      <c r="AB12" s="122" t="str">
        <f t="shared" si="5"/>
        <v>-</v>
      </c>
      <c r="AC12" s="121">
        <f t="shared" si="6"/>
        <v>382884</v>
      </c>
      <c r="AD12" s="121">
        <f t="shared" si="7"/>
        <v>1600840</v>
      </c>
      <c r="AE12" s="121">
        <f t="shared" si="8"/>
        <v>0</v>
      </c>
      <c r="AF12" s="121">
        <f t="shared" si="9"/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 t="shared" si="11"/>
        <v>2046803</v>
      </c>
      <c r="AN12" s="121">
        <f t="shared" si="12"/>
        <v>849270</v>
      </c>
      <c r="AO12" s="121">
        <v>156333</v>
      </c>
      <c r="AP12" s="121">
        <v>618195</v>
      </c>
      <c r="AQ12" s="121">
        <v>74742</v>
      </c>
      <c r="AR12" s="121">
        <v>0</v>
      </c>
      <c r="AS12" s="121">
        <f t="shared" si="13"/>
        <v>65435</v>
      </c>
      <c r="AT12" s="121">
        <v>43809</v>
      </c>
      <c r="AU12" s="121">
        <v>21626</v>
      </c>
      <c r="AV12" s="121">
        <v>0</v>
      </c>
      <c r="AW12" s="121">
        <v>29442</v>
      </c>
      <c r="AX12" s="121">
        <f t="shared" si="14"/>
        <v>1102656</v>
      </c>
      <c r="AY12" s="121">
        <v>47973</v>
      </c>
      <c r="AZ12" s="121">
        <v>989443</v>
      </c>
      <c r="BA12" s="121">
        <v>54097</v>
      </c>
      <c r="BB12" s="121">
        <v>11143</v>
      </c>
      <c r="BC12" s="121">
        <v>0</v>
      </c>
      <c r="BD12" s="121">
        <v>0</v>
      </c>
      <c r="BE12" s="121">
        <v>65044</v>
      </c>
      <c r="BF12" s="121">
        <f t="shared" si="16"/>
        <v>2111847</v>
      </c>
      <c r="BG12" s="121">
        <f t="shared" si="17"/>
        <v>0</v>
      </c>
      <c r="BH12" s="121">
        <f t="shared" si="18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 t="shared" si="20"/>
        <v>229309</v>
      </c>
      <c r="BP12" s="121">
        <f t="shared" si="21"/>
        <v>44072</v>
      </c>
      <c r="BQ12" s="121">
        <v>44072</v>
      </c>
      <c r="BR12" s="121">
        <v>0</v>
      </c>
      <c r="BS12" s="121">
        <v>0</v>
      </c>
      <c r="BT12" s="121">
        <v>0</v>
      </c>
      <c r="BU12" s="121">
        <f t="shared" si="22"/>
        <v>76826</v>
      </c>
      <c r="BV12" s="121">
        <v>0</v>
      </c>
      <c r="BW12" s="121">
        <v>76826</v>
      </c>
      <c r="BX12" s="121">
        <v>0</v>
      </c>
      <c r="BY12" s="121">
        <v>0</v>
      </c>
      <c r="BZ12" s="121">
        <f t="shared" si="23"/>
        <v>108411</v>
      </c>
      <c r="CA12" s="121">
        <v>299</v>
      </c>
      <c r="CB12" s="121">
        <v>107726</v>
      </c>
      <c r="CC12" s="121">
        <v>386</v>
      </c>
      <c r="CD12" s="121">
        <v>0</v>
      </c>
      <c r="CE12" s="121">
        <v>0</v>
      </c>
      <c r="CF12" s="121">
        <v>0</v>
      </c>
      <c r="CG12" s="121">
        <v>18588</v>
      </c>
      <c r="CH12" s="121">
        <f t="shared" si="25"/>
        <v>247897</v>
      </c>
      <c r="CI12" s="121">
        <f t="shared" si="33"/>
        <v>0</v>
      </c>
      <c r="CJ12" s="121">
        <f t="shared" si="34"/>
        <v>0</v>
      </c>
      <c r="CK12" s="121">
        <f t="shared" si="35"/>
        <v>0</v>
      </c>
      <c r="CL12" s="121">
        <f t="shared" si="36"/>
        <v>0</v>
      </c>
      <c r="CM12" s="121">
        <f t="shared" si="37"/>
        <v>0</v>
      </c>
      <c r="CN12" s="121">
        <f t="shared" si="38"/>
        <v>0</v>
      </c>
      <c r="CO12" s="121">
        <f t="shared" si="39"/>
        <v>0</v>
      </c>
      <c r="CP12" s="121">
        <f t="shared" si="40"/>
        <v>0</v>
      </c>
      <c r="CQ12" s="121">
        <f t="shared" si="41"/>
        <v>2276112</v>
      </c>
      <c r="CR12" s="121">
        <f t="shared" si="42"/>
        <v>893342</v>
      </c>
      <c r="CS12" s="121">
        <f t="shared" si="43"/>
        <v>200405</v>
      </c>
      <c r="CT12" s="121">
        <f t="shared" si="44"/>
        <v>618195</v>
      </c>
      <c r="CU12" s="121">
        <f t="shared" si="45"/>
        <v>74742</v>
      </c>
      <c r="CV12" s="121">
        <f t="shared" si="46"/>
        <v>0</v>
      </c>
      <c r="CW12" s="121">
        <f t="shared" si="47"/>
        <v>142261</v>
      </c>
      <c r="CX12" s="121">
        <f t="shared" si="48"/>
        <v>43809</v>
      </c>
      <c r="CY12" s="121">
        <f t="shared" si="49"/>
        <v>98452</v>
      </c>
      <c r="CZ12" s="121">
        <f t="shared" si="50"/>
        <v>0</v>
      </c>
      <c r="DA12" s="121">
        <f t="shared" si="51"/>
        <v>29442</v>
      </c>
      <c r="DB12" s="121">
        <f t="shared" si="52"/>
        <v>1211067</v>
      </c>
      <c r="DC12" s="121">
        <f t="shared" si="53"/>
        <v>48272</v>
      </c>
      <c r="DD12" s="121">
        <f t="shared" si="54"/>
        <v>1097169</v>
      </c>
      <c r="DE12" s="121">
        <f t="shared" si="55"/>
        <v>54483</v>
      </c>
      <c r="DF12" s="121">
        <f t="shared" si="56"/>
        <v>11143</v>
      </c>
      <c r="DG12" s="121">
        <f t="shared" si="57"/>
        <v>0</v>
      </c>
      <c r="DH12" s="121">
        <f t="shared" si="58"/>
        <v>0</v>
      </c>
      <c r="DI12" s="121">
        <f t="shared" si="59"/>
        <v>83632</v>
      </c>
      <c r="DJ12" s="121">
        <f t="shared" si="60"/>
        <v>2359744</v>
      </c>
    </row>
    <row r="13" spans="1:114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 t="shared" si="0"/>
        <v>1503547</v>
      </c>
      <c r="E13" s="121">
        <f t="shared" si="1"/>
        <v>244558</v>
      </c>
      <c r="F13" s="121">
        <v>0</v>
      </c>
      <c r="G13" s="121">
        <v>743</v>
      </c>
      <c r="H13" s="121">
        <v>1493</v>
      </c>
      <c r="I13" s="121">
        <v>195929</v>
      </c>
      <c r="J13" s="122" t="s">
        <v>426</v>
      </c>
      <c r="K13" s="121">
        <v>46393</v>
      </c>
      <c r="L13" s="121">
        <v>1258989</v>
      </c>
      <c r="M13" s="121">
        <f t="shared" si="2"/>
        <v>247944</v>
      </c>
      <c r="N13" s="121">
        <f t="shared" si="3"/>
        <v>178333</v>
      </c>
      <c r="O13" s="121">
        <v>0</v>
      </c>
      <c r="P13" s="121">
        <v>0</v>
      </c>
      <c r="Q13" s="121">
        <v>0</v>
      </c>
      <c r="R13" s="121">
        <v>178333</v>
      </c>
      <c r="S13" s="122" t="s">
        <v>426</v>
      </c>
      <c r="T13" s="121">
        <v>0</v>
      </c>
      <c r="U13" s="121">
        <v>69611</v>
      </c>
      <c r="V13" s="121">
        <f t="shared" si="27"/>
        <v>1751491</v>
      </c>
      <c r="W13" s="121">
        <f t="shared" si="28"/>
        <v>422891</v>
      </c>
      <c r="X13" s="121">
        <f t="shared" si="29"/>
        <v>0</v>
      </c>
      <c r="Y13" s="121">
        <f t="shared" si="30"/>
        <v>743</v>
      </c>
      <c r="Z13" s="121">
        <f t="shared" si="31"/>
        <v>1493</v>
      </c>
      <c r="AA13" s="121">
        <f t="shared" si="32"/>
        <v>374262</v>
      </c>
      <c r="AB13" s="122" t="str">
        <f t="shared" si="5"/>
        <v>-</v>
      </c>
      <c r="AC13" s="121">
        <f t="shared" si="6"/>
        <v>46393</v>
      </c>
      <c r="AD13" s="121">
        <f t="shared" si="7"/>
        <v>1328600</v>
      </c>
      <c r="AE13" s="121">
        <f t="shared" si="8"/>
        <v>0</v>
      </c>
      <c r="AF13" s="121">
        <f t="shared" si="9"/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 t="shared" si="11"/>
        <v>1472943</v>
      </c>
      <c r="AN13" s="121">
        <f t="shared" si="12"/>
        <v>549207</v>
      </c>
      <c r="AO13" s="121">
        <v>83360</v>
      </c>
      <c r="AP13" s="121">
        <v>315717</v>
      </c>
      <c r="AQ13" s="121">
        <v>150130</v>
      </c>
      <c r="AR13" s="121">
        <v>0</v>
      </c>
      <c r="AS13" s="121">
        <f t="shared" si="13"/>
        <v>195855</v>
      </c>
      <c r="AT13" s="121">
        <v>20600</v>
      </c>
      <c r="AU13" s="121">
        <v>157319</v>
      </c>
      <c r="AV13" s="121">
        <v>17936</v>
      </c>
      <c r="AW13" s="121">
        <v>12494</v>
      </c>
      <c r="AX13" s="121">
        <f t="shared" si="14"/>
        <v>715387</v>
      </c>
      <c r="AY13" s="121">
        <v>0</v>
      </c>
      <c r="AZ13" s="121">
        <v>690147</v>
      </c>
      <c r="BA13" s="121">
        <v>25240</v>
      </c>
      <c r="BB13" s="121">
        <v>0</v>
      </c>
      <c r="BC13" s="121">
        <v>0</v>
      </c>
      <c r="BD13" s="121">
        <v>0</v>
      </c>
      <c r="BE13" s="121">
        <v>30604</v>
      </c>
      <c r="BF13" s="121">
        <f t="shared" si="16"/>
        <v>1503547</v>
      </c>
      <c r="BG13" s="121">
        <f t="shared" si="17"/>
        <v>0</v>
      </c>
      <c r="BH13" s="121">
        <f t="shared" si="18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 t="shared" si="20"/>
        <v>247944</v>
      </c>
      <c r="BP13" s="121">
        <f t="shared" si="21"/>
        <v>15214</v>
      </c>
      <c r="BQ13" s="121">
        <v>0</v>
      </c>
      <c r="BR13" s="121">
        <v>0</v>
      </c>
      <c r="BS13" s="121">
        <v>15214</v>
      </c>
      <c r="BT13" s="121">
        <v>0</v>
      </c>
      <c r="BU13" s="121">
        <f t="shared" si="22"/>
        <v>42806</v>
      </c>
      <c r="BV13" s="121">
        <v>0</v>
      </c>
      <c r="BW13" s="121">
        <v>42806</v>
      </c>
      <c r="BX13" s="121">
        <v>0</v>
      </c>
      <c r="BY13" s="121">
        <v>0</v>
      </c>
      <c r="BZ13" s="121">
        <f t="shared" si="23"/>
        <v>189924</v>
      </c>
      <c r="CA13" s="121">
        <v>164369</v>
      </c>
      <c r="CB13" s="121">
        <v>25555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 t="shared" si="25"/>
        <v>247944</v>
      </c>
      <c r="CI13" s="121">
        <f t="shared" si="33"/>
        <v>0</v>
      </c>
      <c r="CJ13" s="121">
        <f t="shared" si="34"/>
        <v>0</v>
      </c>
      <c r="CK13" s="121">
        <f t="shared" si="35"/>
        <v>0</v>
      </c>
      <c r="CL13" s="121">
        <f t="shared" si="36"/>
        <v>0</v>
      </c>
      <c r="CM13" s="121">
        <f t="shared" si="37"/>
        <v>0</v>
      </c>
      <c r="CN13" s="121">
        <f t="shared" si="38"/>
        <v>0</v>
      </c>
      <c r="CO13" s="121">
        <f t="shared" si="39"/>
        <v>0</v>
      </c>
      <c r="CP13" s="121">
        <f t="shared" si="40"/>
        <v>0</v>
      </c>
      <c r="CQ13" s="121">
        <f t="shared" si="41"/>
        <v>1720887</v>
      </c>
      <c r="CR13" s="121">
        <f t="shared" si="42"/>
        <v>564421</v>
      </c>
      <c r="CS13" s="121">
        <f t="shared" si="43"/>
        <v>83360</v>
      </c>
      <c r="CT13" s="121">
        <f t="shared" si="44"/>
        <v>315717</v>
      </c>
      <c r="CU13" s="121">
        <f t="shared" si="45"/>
        <v>165344</v>
      </c>
      <c r="CV13" s="121">
        <f t="shared" si="46"/>
        <v>0</v>
      </c>
      <c r="CW13" s="121">
        <f t="shared" si="47"/>
        <v>238661</v>
      </c>
      <c r="CX13" s="121">
        <f t="shared" si="48"/>
        <v>20600</v>
      </c>
      <c r="CY13" s="121">
        <f t="shared" si="49"/>
        <v>200125</v>
      </c>
      <c r="CZ13" s="121">
        <f t="shared" si="50"/>
        <v>17936</v>
      </c>
      <c r="DA13" s="121">
        <f t="shared" si="51"/>
        <v>12494</v>
      </c>
      <c r="DB13" s="121">
        <f t="shared" si="52"/>
        <v>905311</v>
      </c>
      <c r="DC13" s="121">
        <f t="shared" si="53"/>
        <v>164369</v>
      </c>
      <c r="DD13" s="121">
        <f t="shared" si="54"/>
        <v>715702</v>
      </c>
      <c r="DE13" s="121">
        <f t="shared" si="55"/>
        <v>25240</v>
      </c>
      <c r="DF13" s="121">
        <f t="shared" si="56"/>
        <v>0</v>
      </c>
      <c r="DG13" s="121">
        <f t="shared" si="57"/>
        <v>0</v>
      </c>
      <c r="DH13" s="121">
        <f t="shared" si="58"/>
        <v>0</v>
      </c>
      <c r="DI13" s="121">
        <f t="shared" si="59"/>
        <v>30604</v>
      </c>
      <c r="DJ13" s="121">
        <f t="shared" si="60"/>
        <v>1751491</v>
      </c>
    </row>
    <row r="14" spans="1:114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 t="shared" si="0"/>
        <v>448845</v>
      </c>
      <c r="E14" s="121">
        <f t="shared" si="1"/>
        <v>56308</v>
      </c>
      <c r="F14" s="121">
        <v>0</v>
      </c>
      <c r="G14" s="121">
        <v>0</v>
      </c>
      <c r="H14" s="121">
        <v>0</v>
      </c>
      <c r="I14" s="121">
        <v>48412</v>
      </c>
      <c r="J14" s="122" t="s">
        <v>426</v>
      </c>
      <c r="K14" s="121">
        <v>7896</v>
      </c>
      <c r="L14" s="121">
        <v>392537</v>
      </c>
      <c r="M14" s="121">
        <f t="shared" si="2"/>
        <v>112538</v>
      </c>
      <c r="N14" s="121">
        <f t="shared" si="3"/>
        <v>35597</v>
      </c>
      <c r="O14" s="121">
        <v>0</v>
      </c>
      <c r="P14" s="121">
        <v>0</v>
      </c>
      <c r="Q14" s="121">
        <v>0</v>
      </c>
      <c r="R14" s="121">
        <v>35548</v>
      </c>
      <c r="S14" s="122" t="s">
        <v>426</v>
      </c>
      <c r="T14" s="121">
        <v>49</v>
      </c>
      <c r="U14" s="121">
        <v>76941</v>
      </c>
      <c r="V14" s="121">
        <f t="shared" si="27"/>
        <v>561383</v>
      </c>
      <c r="W14" s="121">
        <f t="shared" si="28"/>
        <v>91905</v>
      </c>
      <c r="X14" s="121">
        <f t="shared" si="29"/>
        <v>0</v>
      </c>
      <c r="Y14" s="121">
        <f t="shared" si="30"/>
        <v>0</v>
      </c>
      <c r="Z14" s="121">
        <f t="shared" si="31"/>
        <v>0</v>
      </c>
      <c r="AA14" s="121">
        <f t="shared" si="32"/>
        <v>83960</v>
      </c>
      <c r="AB14" s="122" t="str">
        <f t="shared" si="5"/>
        <v>-</v>
      </c>
      <c r="AC14" s="121">
        <f t="shared" si="6"/>
        <v>7945</v>
      </c>
      <c r="AD14" s="121">
        <f t="shared" si="7"/>
        <v>469478</v>
      </c>
      <c r="AE14" s="121">
        <f t="shared" si="8"/>
        <v>0</v>
      </c>
      <c r="AF14" s="121">
        <f t="shared" si="9"/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 t="shared" si="11"/>
        <v>260501</v>
      </c>
      <c r="AN14" s="121">
        <f t="shared" si="12"/>
        <v>108919</v>
      </c>
      <c r="AO14" s="121">
        <v>45019</v>
      </c>
      <c r="AP14" s="121">
        <v>22406</v>
      </c>
      <c r="AQ14" s="121">
        <v>33046</v>
      </c>
      <c r="AR14" s="121">
        <v>8448</v>
      </c>
      <c r="AS14" s="121">
        <f t="shared" si="13"/>
        <v>9128</v>
      </c>
      <c r="AT14" s="121">
        <v>5363</v>
      </c>
      <c r="AU14" s="121">
        <v>3765</v>
      </c>
      <c r="AV14" s="121">
        <v>0</v>
      </c>
      <c r="AW14" s="121">
        <v>0</v>
      </c>
      <c r="AX14" s="121">
        <f t="shared" si="14"/>
        <v>142454</v>
      </c>
      <c r="AY14" s="121">
        <v>140178</v>
      </c>
      <c r="AZ14" s="121">
        <v>0</v>
      </c>
      <c r="BA14" s="121">
        <v>2276</v>
      </c>
      <c r="BB14" s="121">
        <v>0</v>
      </c>
      <c r="BC14" s="121">
        <v>188344</v>
      </c>
      <c r="BD14" s="121">
        <v>0</v>
      </c>
      <c r="BE14" s="121">
        <v>0</v>
      </c>
      <c r="BF14" s="121">
        <f t="shared" si="16"/>
        <v>260501</v>
      </c>
      <c r="BG14" s="121">
        <f t="shared" si="17"/>
        <v>0</v>
      </c>
      <c r="BH14" s="121">
        <f t="shared" si="18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 t="shared" si="20"/>
        <v>112538</v>
      </c>
      <c r="BP14" s="121">
        <f t="shared" si="21"/>
        <v>7205</v>
      </c>
      <c r="BQ14" s="121">
        <v>7205</v>
      </c>
      <c r="BR14" s="121">
        <v>0</v>
      </c>
      <c r="BS14" s="121">
        <v>0</v>
      </c>
      <c r="BT14" s="121">
        <v>0</v>
      </c>
      <c r="BU14" s="121">
        <f t="shared" si="22"/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 t="shared" si="23"/>
        <v>105333</v>
      </c>
      <c r="CA14" s="121">
        <v>4512</v>
      </c>
      <c r="CB14" s="121">
        <v>86629</v>
      </c>
      <c r="CC14" s="121">
        <v>14192</v>
      </c>
      <c r="CD14" s="121">
        <v>0</v>
      </c>
      <c r="CE14" s="121">
        <v>0</v>
      </c>
      <c r="CF14" s="121">
        <v>0</v>
      </c>
      <c r="CG14" s="121">
        <v>0</v>
      </c>
      <c r="CH14" s="121">
        <f t="shared" si="25"/>
        <v>112538</v>
      </c>
      <c r="CI14" s="121">
        <f t="shared" si="33"/>
        <v>0</v>
      </c>
      <c r="CJ14" s="121">
        <f t="shared" si="34"/>
        <v>0</v>
      </c>
      <c r="CK14" s="121">
        <f t="shared" si="35"/>
        <v>0</v>
      </c>
      <c r="CL14" s="121">
        <f t="shared" si="36"/>
        <v>0</v>
      </c>
      <c r="CM14" s="121">
        <f t="shared" si="37"/>
        <v>0</v>
      </c>
      <c r="CN14" s="121">
        <f t="shared" si="38"/>
        <v>0</v>
      </c>
      <c r="CO14" s="121">
        <f t="shared" si="39"/>
        <v>0</v>
      </c>
      <c r="CP14" s="121">
        <f t="shared" si="40"/>
        <v>0</v>
      </c>
      <c r="CQ14" s="121">
        <f t="shared" si="41"/>
        <v>373039</v>
      </c>
      <c r="CR14" s="121">
        <f t="shared" si="42"/>
        <v>116124</v>
      </c>
      <c r="CS14" s="121">
        <f t="shared" si="43"/>
        <v>52224</v>
      </c>
      <c r="CT14" s="121">
        <f t="shared" si="44"/>
        <v>22406</v>
      </c>
      <c r="CU14" s="121">
        <f t="shared" si="45"/>
        <v>33046</v>
      </c>
      <c r="CV14" s="121">
        <f t="shared" si="46"/>
        <v>8448</v>
      </c>
      <c r="CW14" s="121">
        <f t="shared" si="47"/>
        <v>9128</v>
      </c>
      <c r="CX14" s="121">
        <f t="shared" si="48"/>
        <v>5363</v>
      </c>
      <c r="CY14" s="121">
        <f t="shared" si="49"/>
        <v>3765</v>
      </c>
      <c r="CZ14" s="121">
        <f t="shared" si="50"/>
        <v>0</v>
      </c>
      <c r="DA14" s="121">
        <f t="shared" si="51"/>
        <v>0</v>
      </c>
      <c r="DB14" s="121">
        <f t="shared" si="52"/>
        <v>247787</v>
      </c>
      <c r="DC14" s="121">
        <f t="shared" si="53"/>
        <v>144690</v>
      </c>
      <c r="DD14" s="121">
        <f t="shared" si="54"/>
        <v>86629</v>
      </c>
      <c r="DE14" s="121">
        <f t="shared" si="55"/>
        <v>16468</v>
      </c>
      <c r="DF14" s="121">
        <f t="shared" si="56"/>
        <v>0</v>
      </c>
      <c r="DG14" s="121">
        <f t="shared" si="57"/>
        <v>188344</v>
      </c>
      <c r="DH14" s="121">
        <f t="shared" si="58"/>
        <v>0</v>
      </c>
      <c r="DI14" s="121">
        <f t="shared" si="59"/>
        <v>0</v>
      </c>
      <c r="DJ14" s="121">
        <f t="shared" si="60"/>
        <v>373039</v>
      </c>
    </row>
    <row r="15" spans="1:114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 t="shared" si="0"/>
        <v>608030</v>
      </c>
      <c r="E15" s="121">
        <f t="shared" si="1"/>
        <v>87560</v>
      </c>
      <c r="F15" s="121">
        <v>0</v>
      </c>
      <c r="G15" s="121">
        <v>660</v>
      </c>
      <c r="H15" s="121">
        <v>0</v>
      </c>
      <c r="I15" s="121">
        <v>86730</v>
      </c>
      <c r="J15" s="122" t="s">
        <v>426</v>
      </c>
      <c r="K15" s="121">
        <v>170</v>
      </c>
      <c r="L15" s="121">
        <v>520470</v>
      </c>
      <c r="M15" s="121">
        <f t="shared" si="2"/>
        <v>268508</v>
      </c>
      <c r="N15" s="121">
        <f t="shared" si="3"/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426</v>
      </c>
      <c r="T15" s="121">
        <v>0</v>
      </c>
      <c r="U15" s="121">
        <v>268508</v>
      </c>
      <c r="V15" s="121">
        <f t="shared" si="27"/>
        <v>876538</v>
      </c>
      <c r="W15" s="121">
        <f t="shared" si="28"/>
        <v>87560</v>
      </c>
      <c r="X15" s="121">
        <f t="shared" si="29"/>
        <v>0</v>
      </c>
      <c r="Y15" s="121">
        <f t="shared" si="30"/>
        <v>660</v>
      </c>
      <c r="Z15" s="121">
        <f t="shared" si="31"/>
        <v>0</v>
      </c>
      <c r="AA15" s="121">
        <f t="shared" si="32"/>
        <v>86730</v>
      </c>
      <c r="AB15" s="122" t="str">
        <f t="shared" si="5"/>
        <v>-</v>
      </c>
      <c r="AC15" s="121">
        <f t="shared" si="6"/>
        <v>170</v>
      </c>
      <c r="AD15" s="121">
        <f t="shared" si="7"/>
        <v>788978</v>
      </c>
      <c r="AE15" s="121">
        <f t="shared" si="8"/>
        <v>0</v>
      </c>
      <c r="AF15" s="121">
        <f t="shared" si="9"/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 t="shared" si="11"/>
        <v>415760</v>
      </c>
      <c r="AN15" s="121">
        <f t="shared" si="12"/>
        <v>314424</v>
      </c>
      <c r="AO15" s="121">
        <v>48405</v>
      </c>
      <c r="AP15" s="121">
        <v>209479</v>
      </c>
      <c r="AQ15" s="121">
        <v>56540</v>
      </c>
      <c r="AR15" s="121">
        <v>0</v>
      </c>
      <c r="AS15" s="121">
        <f t="shared" si="13"/>
        <v>63459</v>
      </c>
      <c r="AT15" s="121">
        <v>50454</v>
      </c>
      <c r="AU15" s="121">
        <v>12020</v>
      </c>
      <c r="AV15" s="121">
        <v>985</v>
      </c>
      <c r="AW15" s="121">
        <v>6878</v>
      </c>
      <c r="AX15" s="121">
        <f t="shared" si="14"/>
        <v>30999</v>
      </c>
      <c r="AY15" s="121">
        <v>0</v>
      </c>
      <c r="AZ15" s="121">
        <v>21503</v>
      </c>
      <c r="BA15" s="121">
        <v>5104</v>
      </c>
      <c r="BB15" s="121">
        <v>4392</v>
      </c>
      <c r="BC15" s="121">
        <v>189713</v>
      </c>
      <c r="BD15" s="121">
        <v>0</v>
      </c>
      <c r="BE15" s="121">
        <v>2557</v>
      </c>
      <c r="BF15" s="121">
        <f t="shared" si="16"/>
        <v>418317</v>
      </c>
      <c r="BG15" s="121">
        <f t="shared" si="17"/>
        <v>0</v>
      </c>
      <c r="BH15" s="121">
        <f t="shared" si="18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 t="shared" si="20"/>
        <v>5686</v>
      </c>
      <c r="BP15" s="121">
        <f t="shared" si="21"/>
        <v>5506</v>
      </c>
      <c r="BQ15" s="121">
        <v>5506</v>
      </c>
      <c r="BR15" s="121">
        <v>0</v>
      </c>
      <c r="BS15" s="121">
        <v>0</v>
      </c>
      <c r="BT15" s="121">
        <v>0</v>
      </c>
      <c r="BU15" s="121">
        <f t="shared" si="22"/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 t="shared" si="23"/>
        <v>180</v>
      </c>
      <c r="CA15" s="121">
        <v>0</v>
      </c>
      <c r="CB15" s="121">
        <v>0</v>
      </c>
      <c r="CC15" s="121">
        <v>0</v>
      </c>
      <c r="CD15" s="121">
        <v>180</v>
      </c>
      <c r="CE15" s="121">
        <v>262822</v>
      </c>
      <c r="CF15" s="121">
        <v>0</v>
      </c>
      <c r="CG15" s="121">
        <v>0</v>
      </c>
      <c r="CH15" s="121">
        <f t="shared" si="25"/>
        <v>5686</v>
      </c>
      <c r="CI15" s="121">
        <f t="shared" si="33"/>
        <v>0</v>
      </c>
      <c r="CJ15" s="121">
        <f t="shared" si="34"/>
        <v>0</v>
      </c>
      <c r="CK15" s="121">
        <f t="shared" si="35"/>
        <v>0</v>
      </c>
      <c r="CL15" s="121">
        <f t="shared" si="36"/>
        <v>0</v>
      </c>
      <c r="CM15" s="121">
        <f t="shared" si="37"/>
        <v>0</v>
      </c>
      <c r="CN15" s="121">
        <f t="shared" si="38"/>
        <v>0</v>
      </c>
      <c r="CO15" s="121">
        <f t="shared" si="39"/>
        <v>0</v>
      </c>
      <c r="CP15" s="121">
        <f t="shared" si="40"/>
        <v>0</v>
      </c>
      <c r="CQ15" s="121">
        <f t="shared" si="41"/>
        <v>421446</v>
      </c>
      <c r="CR15" s="121">
        <f t="shared" si="42"/>
        <v>319930</v>
      </c>
      <c r="CS15" s="121">
        <f t="shared" si="43"/>
        <v>53911</v>
      </c>
      <c r="CT15" s="121">
        <f t="shared" si="44"/>
        <v>209479</v>
      </c>
      <c r="CU15" s="121">
        <f t="shared" si="45"/>
        <v>56540</v>
      </c>
      <c r="CV15" s="121">
        <f t="shared" si="46"/>
        <v>0</v>
      </c>
      <c r="CW15" s="121">
        <f t="shared" si="47"/>
        <v>63459</v>
      </c>
      <c r="CX15" s="121">
        <f t="shared" si="48"/>
        <v>50454</v>
      </c>
      <c r="CY15" s="121">
        <f t="shared" si="49"/>
        <v>12020</v>
      </c>
      <c r="CZ15" s="121">
        <f t="shared" si="50"/>
        <v>985</v>
      </c>
      <c r="DA15" s="121">
        <f t="shared" si="51"/>
        <v>6878</v>
      </c>
      <c r="DB15" s="121">
        <f t="shared" si="52"/>
        <v>31179</v>
      </c>
      <c r="DC15" s="121">
        <f t="shared" si="53"/>
        <v>0</v>
      </c>
      <c r="DD15" s="121">
        <f t="shared" si="54"/>
        <v>21503</v>
      </c>
      <c r="DE15" s="121">
        <f t="shared" si="55"/>
        <v>5104</v>
      </c>
      <c r="DF15" s="121">
        <f t="shared" si="56"/>
        <v>4572</v>
      </c>
      <c r="DG15" s="121">
        <f t="shared" si="57"/>
        <v>452535</v>
      </c>
      <c r="DH15" s="121">
        <f t="shared" si="58"/>
        <v>0</v>
      </c>
      <c r="DI15" s="121">
        <f t="shared" si="59"/>
        <v>2557</v>
      </c>
      <c r="DJ15" s="121">
        <f t="shared" si="60"/>
        <v>424003</v>
      </c>
    </row>
    <row r="16" spans="1:114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 t="shared" si="0"/>
        <v>1771804</v>
      </c>
      <c r="E16" s="121">
        <f t="shared" si="1"/>
        <v>325654</v>
      </c>
      <c r="F16" s="121">
        <v>0</v>
      </c>
      <c r="G16" s="121">
        <v>0</v>
      </c>
      <c r="H16" s="121">
        <v>0</v>
      </c>
      <c r="I16" s="121">
        <v>294270</v>
      </c>
      <c r="J16" s="122" t="s">
        <v>426</v>
      </c>
      <c r="K16" s="121">
        <v>31384</v>
      </c>
      <c r="L16" s="121">
        <v>1446150</v>
      </c>
      <c r="M16" s="121">
        <f t="shared" si="2"/>
        <v>424904</v>
      </c>
      <c r="N16" s="121">
        <f t="shared" si="3"/>
        <v>44104</v>
      </c>
      <c r="O16" s="121">
        <v>0</v>
      </c>
      <c r="P16" s="121">
        <v>0</v>
      </c>
      <c r="Q16" s="121">
        <v>0</v>
      </c>
      <c r="R16" s="121">
        <v>13425</v>
      </c>
      <c r="S16" s="122" t="s">
        <v>426</v>
      </c>
      <c r="T16" s="121">
        <v>30679</v>
      </c>
      <c r="U16" s="121">
        <v>380800</v>
      </c>
      <c r="V16" s="121">
        <f t="shared" si="27"/>
        <v>2196708</v>
      </c>
      <c r="W16" s="121">
        <f t="shared" si="28"/>
        <v>369758</v>
      </c>
      <c r="X16" s="121">
        <f t="shared" si="29"/>
        <v>0</v>
      </c>
      <c r="Y16" s="121">
        <f t="shared" si="30"/>
        <v>0</v>
      </c>
      <c r="Z16" s="121">
        <f t="shared" si="31"/>
        <v>0</v>
      </c>
      <c r="AA16" s="121">
        <f t="shared" si="32"/>
        <v>307695</v>
      </c>
      <c r="AB16" s="122" t="str">
        <f t="shared" si="5"/>
        <v>-</v>
      </c>
      <c r="AC16" s="121">
        <f t="shared" si="6"/>
        <v>62063</v>
      </c>
      <c r="AD16" s="121">
        <f t="shared" si="7"/>
        <v>1826950</v>
      </c>
      <c r="AE16" s="121">
        <f t="shared" si="8"/>
        <v>0</v>
      </c>
      <c r="AF16" s="121">
        <f t="shared" si="9"/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 t="shared" si="11"/>
        <v>1683814</v>
      </c>
      <c r="AN16" s="121">
        <f t="shared" si="12"/>
        <v>151553</v>
      </c>
      <c r="AO16" s="121">
        <v>107832</v>
      </c>
      <c r="AP16" s="121">
        <v>0</v>
      </c>
      <c r="AQ16" s="121">
        <v>43721</v>
      </c>
      <c r="AR16" s="121">
        <v>0</v>
      </c>
      <c r="AS16" s="121">
        <f t="shared" si="13"/>
        <v>37710</v>
      </c>
      <c r="AT16" s="121">
        <v>0</v>
      </c>
      <c r="AU16" s="121">
        <v>32110</v>
      </c>
      <c r="AV16" s="121">
        <v>5600</v>
      </c>
      <c r="AW16" s="121">
        <v>0</v>
      </c>
      <c r="AX16" s="121">
        <f t="shared" si="14"/>
        <v>1494551</v>
      </c>
      <c r="AY16" s="121">
        <v>755643</v>
      </c>
      <c r="AZ16" s="121">
        <v>665308</v>
      </c>
      <c r="BA16" s="121">
        <v>42232</v>
      </c>
      <c r="BB16" s="121">
        <v>31368</v>
      </c>
      <c r="BC16" s="121">
        <v>0</v>
      </c>
      <c r="BD16" s="121">
        <v>0</v>
      </c>
      <c r="BE16" s="121">
        <v>87990</v>
      </c>
      <c r="BF16" s="121">
        <f t="shared" si="16"/>
        <v>1771804</v>
      </c>
      <c r="BG16" s="121">
        <f t="shared" si="17"/>
        <v>0</v>
      </c>
      <c r="BH16" s="121">
        <f t="shared" si="18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 t="shared" si="20"/>
        <v>423926</v>
      </c>
      <c r="BP16" s="121">
        <f t="shared" si="21"/>
        <v>37794</v>
      </c>
      <c r="BQ16" s="121">
        <v>37794</v>
      </c>
      <c r="BR16" s="121">
        <v>0</v>
      </c>
      <c r="BS16" s="121">
        <v>0</v>
      </c>
      <c r="BT16" s="121">
        <v>0</v>
      </c>
      <c r="BU16" s="121">
        <f t="shared" si="22"/>
        <v>51757</v>
      </c>
      <c r="BV16" s="121">
        <v>0</v>
      </c>
      <c r="BW16" s="121">
        <v>44938</v>
      </c>
      <c r="BX16" s="121">
        <v>6819</v>
      </c>
      <c r="BY16" s="121">
        <v>0</v>
      </c>
      <c r="BZ16" s="121">
        <f t="shared" si="23"/>
        <v>334375</v>
      </c>
      <c r="CA16" s="121">
        <v>99847</v>
      </c>
      <c r="CB16" s="121">
        <v>234528</v>
      </c>
      <c r="CC16" s="121">
        <v>0</v>
      </c>
      <c r="CD16" s="121">
        <v>0</v>
      </c>
      <c r="CE16" s="121">
        <v>0</v>
      </c>
      <c r="CF16" s="121">
        <v>0</v>
      </c>
      <c r="CG16" s="121">
        <v>978</v>
      </c>
      <c r="CH16" s="121">
        <f t="shared" si="25"/>
        <v>424904</v>
      </c>
      <c r="CI16" s="121">
        <f t="shared" si="33"/>
        <v>0</v>
      </c>
      <c r="CJ16" s="121">
        <f t="shared" si="34"/>
        <v>0</v>
      </c>
      <c r="CK16" s="121">
        <f t="shared" si="35"/>
        <v>0</v>
      </c>
      <c r="CL16" s="121">
        <f t="shared" si="36"/>
        <v>0</v>
      </c>
      <c r="CM16" s="121">
        <f t="shared" si="37"/>
        <v>0</v>
      </c>
      <c r="CN16" s="121">
        <f t="shared" si="38"/>
        <v>0</v>
      </c>
      <c r="CO16" s="121">
        <f t="shared" si="39"/>
        <v>0</v>
      </c>
      <c r="CP16" s="121">
        <f t="shared" si="40"/>
        <v>0</v>
      </c>
      <c r="CQ16" s="121">
        <f t="shared" si="41"/>
        <v>2107740</v>
      </c>
      <c r="CR16" s="121">
        <f t="shared" si="42"/>
        <v>189347</v>
      </c>
      <c r="CS16" s="121">
        <f t="shared" si="43"/>
        <v>145626</v>
      </c>
      <c r="CT16" s="121">
        <f t="shared" si="44"/>
        <v>0</v>
      </c>
      <c r="CU16" s="121">
        <f t="shared" si="45"/>
        <v>43721</v>
      </c>
      <c r="CV16" s="121">
        <f t="shared" si="46"/>
        <v>0</v>
      </c>
      <c r="CW16" s="121">
        <f t="shared" si="47"/>
        <v>89467</v>
      </c>
      <c r="CX16" s="121">
        <f t="shared" si="48"/>
        <v>0</v>
      </c>
      <c r="CY16" s="121">
        <f t="shared" si="49"/>
        <v>77048</v>
      </c>
      <c r="CZ16" s="121">
        <f t="shared" si="50"/>
        <v>12419</v>
      </c>
      <c r="DA16" s="121">
        <f t="shared" si="51"/>
        <v>0</v>
      </c>
      <c r="DB16" s="121">
        <f t="shared" si="52"/>
        <v>1828926</v>
      </c>
      <c r="DC16" s="121">
        <f t="shared" si="53"/>
        <v>855490</v>
      </c>
      <c r="DD16" s="121">
        <f t="shared" si="54"/>
        <v>899836</v>
      </c>
      <c r="DE16" s="121">
        <f t="shared" si="55"/>
        <v>42232</v>
      </c>
      <c r="DF16" s="121">
        <f t="shared" si="56"/>
        <v>31368</v>
      </c>
      <c r="DG16" s="121">
        <f t="shared" si="57"/>
        <v>0</v>
      </c>
      <c r="DH16" s="121">
        <f t="shared" si="58"/>
        <v>0</v>
      </c>
      <c r="DI16" s="121">
        <f t="shared" si="59"/>
        <v>88968</v>
      </c>
      <c r="DJ16" s="121">
        <f t="shared" si="60"/>
        <v>2196708</v>
      </c>
    </row>
    <row r="17" spans="1:114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 t="shared" si="0"/>
        <v>830865</v>
      </c>
      <c r="E17" s="121">
        <f t="shared" si="1"/>
        <v>0</v>
      </c>
      <c r="F17" s="121">
        <v>0</v>
      </c>
      <c r="G17" s="121">
        <v>0</v>
      </c>
      <c r="H17" s="121">
        <v>0</v>
      </c>
      <c r="I17" s="121">
        <v>0</v>
      </c>
      <c r="J17" s="122" t="s">
        <v>426</v>
      </c>
      <c r="K17" s="121">
        <v>0</v>
      </c>
      <c r="L17" s="121">
        <v>830865</v>
      </c>
      <c r="M17" s="121">
        <f t="shared" si="2"/>
        <v>305193</v>
      </c>
      <c r="N17" s="121">
        <f t="shared" si="3"/>
        <v>305193</v>
      </c>
      <c r="O17" s="121">
        <v>0</v>
      </c>
      <c r="P17" s="121">
        <v>0</v>
      </c>
      <c r="Q17" s="121">
        <v>0</v>
      </c>
      <c r="R17" s="121">
        <v>805</v>
      </c>
      <c r="S17" s="122" t="s">
        <v>426</v>
      </c>
      <c r="T17" s="121">
        <v>304388</v>
      </c>
      <c r="U17" s="121">
        <v>0</v>
      </c>
      <c r="V17" s="121">
        <f t="shared" si="27"/>
        <v>1136058</v>
      </c>
      <c r="W17" s="121">
        <f t="shared" si="28"/>
        <v>305193</v>
      </c>
      <c r="X17" s="121">
        <f t="shared" si="29"/>
        <v>0</v>
      </c>
      <c r="Y17" s="121">
        <f t="shared" si="30"/>
        <v>0</v>
      </c>
      <c r="Z17" s="121">
        <f t="shared" si="31"/>
        <v>0</v>
      </c>
      <c r="AA17" s="121">
        <f t="shared" si="32"/>
        <v>805</v>
      </c>
      <c r="AB17" s="122" t="str">
        <f t="shared" si="5"/>
        <v>-</v>
      </c>
      <c r="AC17" s="121">
        <f t="shared" si="6"/>
        <v>304388</v>
      </c>
      <c r="AD17" s="121">
        <f t="shared" si="7"/>
        <v>830865</v>
      </c>
      <c r="AE17" s="121">
        <f t="shared" si="8"/>
        <v>1975</v>
      </c>
      <c r="AF17" s="121">
        <f t="shared" si="9"/>
        <v>1975</v>
      </c>
      <c r="AG17" s="121">
        <v>0</v>
      </c>
      <c r="AH17" s="121">
        <v>0</v>
      </c>
      <c r="AI17" s="121">
        <v>1975</v>
      </c>
      <c r="AJ17" s="121">
        <v>0</v>
      </c>
      <c r="AK17" s="121">
        <v>0</v>
      </c>
      <c r="AL17" s="121">
        <v>20658</v>
      </c>
      <c r="AM17" s="121">
        <f t="shared" si="11"/>
        <v>492395</v>
      </c>
      <c r="AN17" s="121">
        <f t="shared" si="12"/>
        <v>203607</v>
      </c>
      <c r="AO17" s="121">
        <v>20553</v>
      </c>
      <c r="AP17" s="121">
        <v>165489</v>
      </c>
      <c r="AQ17" s="121">
        <v>17477</v>
      </c>
      <c r="AR17" s="121">
        <v>88</v>
      </c>
      <c r="AS17" s="121">
        <f t="shared" si="13"/>
        <v>49968</v>
      </c>
      <c r="AT17" s="121">
        <v>14170</v>
      </c>
      <c r="AU17" s="121">
        <v>420</v>
      </c>
      <c r="AV17" s="121">
        <v>35378</v>
      </c>
      <c r="AW17" s="121">
        <v>15807</v>
      </c>
      <c r="AX17" s="121">
        <f t="shared" si="14"/>
        <v>223013</v>
      </c>
      <c r="AY17" s="121">
        <v>210893</v>
      </c>
      <c r="AZ17" s="121">
        <v>167</v>
      </c>
      <c r="BA17" s="121">
        <v>60</v>
      </c>
      <c r="BB17" s="121">
        <v>11893</v>
      </c>
      <c r="BC17" s="121">
        <v>315837</v>
      </c>
      <c r="BD17" s="121">
        <v>0</v>
      </c>
      <c r="BE17" s="121">
        <v>0</v>
      </c>
      <c r="BF17" s="121">
        <f t="shared" si="16"/>
        <v>494370</v>
      </c>
      <c r="BG17" s="121">
        <f t="shared" si="17"/>
        <v>0</v>
      </c>
      <c r="BH17" s="121">
        <f t="shared" si="18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 t="shared" si="20"/>
        <v>18258</v>
      </c>
      <c r="BP17" s="121">
        <f t="shared" si="21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22"/>
        <v>18258</v>
      </c>
      <c r="BV17" s="121">
        <v>18258</v>
      </c>
      <c r="BW17" s="121">
        <v>0</v>
      </c>
      <c r="BX17" s="121">
        <v>0</v>
      </c>
      <c r="BY17" s="121">
        <v>0</v>
      </c>
      <c r="BZ17" s="121">
        <f t="shared" si="23"/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286935</v>
      </c>
      <c r="CF17" s="121">
        <v>0</v>
      </c>
      <c r="CG17" s="121">
        <v>0</v>
      </c>
      <c r="CH17" s="121">
        <f t="shared" si="25"/>
        <v>18258</v>
      </c>
      <c r="CI17" s="121">
        <f t="shared" si="33"/>
        <v>1975</v>
      </c>
      <c r="CJ17" s="121">
        <f t="shared" si="34"/>
        <v>1975</v>
      </c>
      <c r="CK17" s="121">
        <f t="shared" si="35"/>
        <v>0</v>
      </c>
      <c r="CL17" s="121">
        <f t="shared" si="36"/>
        <v>0</v>
      </c>
      <c r="CM17" s="121">
        <f t="shared" si="37"/>
        <v>1975</v>
      </c>
      <c r="CN17" s="121">
        <f t="shared" si="38"/>
        <v>0</v>
      </c>
      <c r="CO17" s="121">
        <f t="shared" si="39"/>
        <v>0</v>
      </c>
      <c r="CP17" s="121">
        <f t="shared" si="40"/>
        <v>20658</v>
      </c>
      <c r="CQ17" s="121">
        <f t="shared" si="41"/>
        <v>510653</v>
      </c>
      <c r="CR17" s="121">
        <f t="shared" si="42"/>
        <v>203607</v>
      </c>
      <c r="CS17" s="121">
        <f t="shared" si="43"/>
        <v>20553</v>
      </c>
      <c r="CT17" s="121">
        <f t="shared" si="44"/>
        <v>165489</v>
      </c>
      <c r="CU17" s="121">
        <f t="shared" si="45"/>
        <v>17477</v>
      </c>
      <c r="CV17" s="121">
        <f t="shared" si="46"/>
        <v>88</v>
      </c>
      <c r="CW17" s="121">
        <f t="shared" si="47"/>
        <v>68226</v>
      </c>
      <c r="CX17" s="121">
        <f t="shared" si="48"/>
        <v>32428</v>
      </c>
      <c r="CY17" s="121">
        <f t="shared" si="49"/>
        <v>420</v>
      </c>
      <c r="CZ17" s="121">
        <f t="shared" si="50"/>
        <v>35378</v>
      </c>
      <c r="DA17" s="121">
        <f t="shared" si="51"/>
        <v>15807</v>
      </c>
      <c r="DB17" s="121">
        <f t="shared" si="52"/>
        <v>223013</v>
      </c>
      <c r="DC17" s="121">
        <f t="shared" si="53"/>
        <v>210893</v>
      </c>
      <c r="DD17" s="121">
        <f t="shared" si="54"/>
        <v>167</v>
      </c>
      <c r="DE17" s="121">
        <f t="shared" si="55"/>
        <v>60</v>
      </c>
      <c r="DF17" s="121">
        <f t="shared" si="56"/>
        <v>11893</v>
      </c>
      <c r="DG17" s="121">
        <f t="shared" si="57"/>
        <v>602772</v>
      </c>
      <c r="DH17" s="121">
        <f t="shared" si="58"/>
        <v>0</v>
      </c>
      <c r="DI17" s="121">
        <f t="shared" si="59"/>
        <v>0</v>
      </c>
      <c r="DJ17" s="121">
        <f t="shared" si="60"/>
        <v>512628</v>
      </c>
    </row>
    <row r="18" spans="1:114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 t="shared" si="0"/>
        <v>627390</v>
      </c>
      <c r="E18" s="121">
        <f t="shared" si="1"/>
        <v>68808</v>
      </c>
      <c r="F18" s="121">
        <v>0</v>
      </c>
      <c r="G18" s="121">
        <v>0</v>
      </c>
      <c r="H18" s="121">
        <v>0</v>
      </c>
      <c r="I18" s="121">
        <v>50781</v>
      </c>
      <c r="J18" s="122" t="s">
        <v>426</v>
      </c>
      <c r="K18" s="121">
        <v>18027</v>
      </c>
      <c r="L18" s="121">
        <v>558582</v>
      </c>
      <c r="M18" s="121">
        <f t="shared" si="2"/>
        <v>110206</v>
      </c>
      <c r="N18" s="121">
        <f t="shared" si="3"/>
        <v>6228</v>
      </c>
      <c r="O18" s="121">
        <v>0</v>
      </c>
      <c r="P18" s="121">
        <v>0</v>
      </c>
      <c r="Q18" s="121">
        <v>0</v>
      </c>
      <c r="R18" s="121">
        <v>6228</v>
      </c>
      <c r="S18" s="122" t="s">
        <v>426</v>
      </c>
      <c r="T18" s="121">
        <v>0</v>
      </c>
      <c r="U18" s="121">
        <v>103978</v>
      </c>
      <c r="V18" s="121">
        <f t="shared" si="27"/>
        <v>737596</v>
      </c>
      <c r="W18" s="121">
        <f t="shared" si="28"/>
        <v>75036</v>
      </c>
      <c r="X18" s="121">
        <f t="shared" si="29"/>
        <v>0</v>
      </c>
      <c r="Y18" s="121">
        <f t="shared" si="30"/>
        <v>0</v>
      </c>
      <c r="Z18" s="121">
        <f t="shared" si="31"/>
        <v>0</v>
      </c>
      <c r="AA18" s="121">
        <f t="shared" si="32"/>
        <v>57009</v>
      </c>
      <c r="AB18" s="122" t="str">
        <f t="shared" si="5"/>
        <v>-</v>
      </c>
      <c r="AC18" s="121">
        <f t="shared" si="6"/>
        <v>18027</v>
      </c>
      <c r="AD18" s="121">
        <f t="shared" si="7"/>
        <v>662560</v>
      </c>
      <c r="AE18" s="121">
        <f t="shared" si="8"/>
        <v>5005</v>
      </c>
      <c r="AF18" s="121">
        <f t="shared" si="9"/>
        <v>5005</v>
      </c>
      <c r="AG18" s="121">
        <v>0</v>
      </c>
      <c r="AH18" s="121">
        <v>5005</v>
      </c>
      <c r="AI18" s="121">
        <v>0</v>
      </c>
      <c r="AJ18" s="121">
        <v>0</v>
      </c>
      <c r="AK18" s="121">
        <v>0</v>
      </c>
      <c r="AL18" s="121">
        <v>0</v>
      </c>
      <c r="AM18" s="121">
        <f t="shared" si="11"/>
        <v>598133</v>
      </c>
      <c r="AN18" s="121">
        <f t="shared" si="12"/>
        <v>190309</v>
      </c>
      <c r="AO18" s="121">
        <v>17915</v>
      </c>
      <c r="AP18" s="121">
        <v>172394</v>
      </c>
      <c r="AQ18" s="121">
        <v>0</v>
      </c>
      <c r="AR18" s="121">
        <v>0</v>
      </c>
      <c r="AS18" s="121">
        <f t="shared" si="13"/>
        <v>95452</v>
      </c>
      <c r="AT18" s="121">
        <v>11576</v>
      </c>
      <c r="AU18" s="121">
        <v>61510</v>
      </c>
      <c r="AV18" s="121">
        <v>22366</v>
      </c>
      <c r="AW18" s="121">
        <v>0</v>
      </c>
      <c r="AX18" s="121">
        <f t="shared" si="14"/>
        <v>312372</v>
      </c>
      <c r="AY18" s="121">
        <v>0</v>
      </c>
      <c r="AZ18" s="121">
        <v>0</v>
      </c>
      <c r="BA18" s="121">
        <v>307104</v>
      </c>
      <c r="BB18" s="121">
        <v>5268</v>
      </c>
      <c r="BC18" s="121">
        <v>0</v>
      </c>
      <c r="BD18" s="121">
        <v>0</v>
      </c>
      <c r="BE18" s="121">
        <v>24252</v>
      </c>
      <c r="BF18" s="121">
        <f t="shared" si="16"/>
        <v>627390</v>
      </c>
      <c r="BG18" s="121">
        <f t="shared" si="17"/>
        <v>0</v>
      </c>
      <c r="BH18" s="121">
        <f t="shared" si="18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 t="shared" si="20"/>
        <v>34357</v>
      </c>
      <c r="BP18" s="121">
        <f t="shared" si="21"/>
        <v>17915</v>
      </c>
      <c r="BQ18" s="121">
        <v>17915</v>
      </c>
      <c r="BR18" s="121">
        <v>0</v>
      </c>
      <c r="BS18" s="121">
        <v>0</v>
      </c>
      <c r="BT18" s="121">
        <v>0</v>
      </c>
      <c r="BU18" s="121">
        <f t="shared" si="22"/>
        <v>1623</v>
      </c>
      <c r="BV18" s="121">
        <v>1623</v>
      </c>
      <c r="BW18" s="121">
        <v>0</v>
      </c>
      <c r="BX18" s="121">
        <v>0</v>
      </c>
      <c r="BY18" s="121">
        <v>0</v>
      </c>
      <c r="BZ18" s="121">
        <f t="shared" si="23"/>
        <v>14819</v>
      </c>
      <c r="CA18" s="121">
        <v>0</v>
      </c>
      <c r="CB18" s="121">
        <v>0</v>
      </c>
      <c r="CC18" s="121">
        <v>14819</v>
      </c>
      <c r="CD18" s="121">
        <v>0</v>
      </c>
      <c r="CE18" s="121">
        <v>74177</v>
      </c>
      <c r="CF18" s="121">
        <v>0</v>
      </c>
      <c r="CG18" s="121">
        <v>1672</v>
      </c>
      <c r="CH18" s="121">
        <f t="shared" si="25"/>
        <v>36029</v>
      </c>
      <c r="CI18" s="121">
        <f t="shared" si="33"/>
        <v>5005</v>
      </c>
      <c r="CJ18" s="121">
        <f t="shared" si="34"/>
        <v>5005</v>
      </c>
      <c r="CK18" s="121">
        <f t="shared" si="35"/>
        <v>0</v>
      </c>
      <c r="CL18" s="121">
        <f t="shared" si="36"/>
        <v>5005</v>
      </c>
      <c r="CM18" s="121">
        <f t="shared" si="37"/>
        <v>0</v>
      </c>
      <c r="CN18" s="121">
        <f t="shared" si="38"/>
        <v>0</v>
      </c>
      <c r="CO18" s="121">
        <f t="shared" si="39"/>
        <v>0</v>
      </c>
      <c r="CP18" s="121">
        <f t="shared" si="40"/>
        <v>0</v>
      </c>
      <c r="CQ18" s="121">
        <f t="shared" si="41"/>
        <v>632490</v>
      </c>
      <c r="CR18" s="121">
        <f t="shared" si="42"/>
        <v>208224</v>
      </c>
      <c r="CS18" s="121">
        <f t="shared" si="43"/>
        <v>35830</v>
      </c>
      <c r="CT18" s="121">
        <f t="shared" si="44"/>
        <v>172394</v>
      </c>
      <c r="CU18" s="121">
        <f t="shared" si="45"/>
        <v>0</v>
      </c>
      <c r="CV18" s="121">
        <f t="shared" si="46"/>
        <v>0</v>
      </c>
      <c r="CW18" s="121">
        <f t="shared" si="47"/>
        <v>97075</v>
      </c>
      <c r="CX18" s="121">
        <f t="shared" si="48"/>
        <v>13199</v>
      </c>
      <c r="CY18" s="121">
        <f t="shared" si="49"/>
        <v>61510</v>
      </c>
      <c r="CZ18" s="121">
        <f t="shared" si="50"/>
        <v>22366</v>
      </c>
      <c r="DA18" s="121">
        <f t="shared" si="51"/>
        <v>0</v>
      </c>
      <c r="DB18" s="121">
        <f t="shared" si="52"/>
        <v>327191</v>
      </c>
      <c r="DC18" s="121">
        <f t="shared" si="53"/>
        <v>0</v>
      </c>
      <c r="DD18" s="121">
        <f t="shared" si="54"/>
        <v>0</v>
      </c>
      <c r="DE18" s="121">
        <f t="shared" si="55"/>
        <v>321923</v>
      </c>
      <c r="DF18" s="121">
        <f t="shared" si="56"/>
        <v>5268</v>
      </c>
      <c r="DG18" s="121">
        <f t="shared" si="57"/>
        <v>74177</v>
      </c>
      <c r="DH18" s="121">
        <f t="shared" si="58"/>
        <v>0</v>
      </c>
      <c r="DI18" s="121">
        <f t="shared" si="59"/>
        <v>25924</v>
      </c>
      <c r="DJ18" s="121">
        <f t="shared" si="60"/>
        <v>663419</v>
      </c>
    </row>
    <row r="19" spans="1:114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 t="shared" si="0"/>
        <v>336492</v>
      </c>
      <c r="E19" s="121">
        <f t="shared" si="1"/>
        <v>65547</v>
      </c>
      <c r="F19" s="121">
        <v>0</v>
      </c>
      <c r="G19" s="121">
        <v>0</v>
      </c>
      <c r="H19" s="121">
        <v>0</v>
      </c>
      <c r="I19" s="121">
        <v>65547</v>
      </c>
      <c r="J19" s="122" t="s">
        <v>426</v>
      </c>
      <c r="K19" s="121">
        <v>0</v>
      </c>
      <c r="L19" s="121">
        <v>270945</v>
      </c>
      <c r="M19" s="121">
        <f t="shared" si="2"/>
        <v>73438</v>
      </c>
      <c r="N19" s="121">
        <f t="shared" si="3"/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426</v>
      </c>
      <c r="T19" s="121">
        <v>0</v>
      </c>
      <c r="U19" s="121">
        <v>73438</v>
      </c>
      <c r="V19" s="121">
        <f t="shared" si="27"/>
        <v>409930</v>
      </c>
      <c r="W19" s="121">
        <f t="shared" si="28"/>
        <v>65547</v>
      </c>
      <c r="X19" s="121">
        <f t="shared" si="29"/>
        <v>0</v>
      </c>
      <c r="Y19" s="121">
        <f t="shared" si="30"/>
        <v>0</v>
      </c>
      <c r="Z19" s="121">
        <f t="shared" si="31"/>
        <v>0</v>
      </c>
      <c r="AA19" s="121">
        <f t="shared" si="32"/>
        <v>65547</v>
      </c>
      <c r="AB19" s="122" t="str">
        <f t="shared" si="5"/>
        <v>-</v>
      </c>
      <c r="AC19" s="121">
        <f t="shared" si="6"/>
        <v>0</v>
      </c>
      <c r="AD19" s="121">
        <f t="shared" si="7"/>
        <v>344383</v>
      </c>
      <c r="AE19" s="121">
        <f t="shared" si="8"/>
        <v>0</v>
      </c>
      <c r="AF19" s="121">
        <f t="shared" si="9"/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 t="shared" si="11"/>
        <v>240316</v>
      </c>
      <c r="AN19" s="121">
        <f t="shared" si="12"/>
        <v>63015</v>
      </c>
      <c r="AO19" s="121">
        <v>63015</v>
      </c>
      <c r="AP19" s="121">
        <v>0</v>
      </c>
      <c r="AQ19" s="121">
        <v>0</v>
      </c>
      <c r="AR19" s="121">
        <v>0</v>
      </c>
      <c r="AS19" s="121">
        <f t="shared" si="13"/>
        <v>20915</v>
      </c>
      <c r="AT19" s="121">
        <v>0</v>
      </c>
      <c r="AU19" s="121">
        <v>0</v>
      </c>
      <c r="AV19" s="121">
        <v>20915</v>
      </c>
      <c r="AW19" s="121">
        <v>0</v>
      </c>
      <c r="AX19" s="121">
        <f t="shared" si="14"/>
        <v>156386</v>
      </c>
      <c r="AY19" s="121">
        <v>156386</v>
      </c>
      <c r="AZ19" s="121">
        <v>0</v>
      </c>
      <c r="BA19" s="121">
        <v>0</v>
      </c>
      <c r="BB19" s="121">
        <v>0</v>
      </c>
      <c r="BC19" s="121">
        <v>96176</v>
      </c>
      <c r="BD19" s="121">
        <v>0</v>
      </c>
      <c r="BE19" s="121">
        <v>0</v>
      </c>
      <c r="BF19" s="121">
        <f t="shared" si="16"/>
        <v>240316</v>
      </c>
      <c r="BG19" s="121">
        <f t="shared" si="17"/>
        <v>0</v>
      </c>
      <c r="BH19" s="121">
        <f t="shared" si="18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 t="shared" si="20"/>
        <v>8340</v>
      </c>
      <c r="BP19" s="121">
        <f t="shared" si="21"/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 t="shared" si="22"/>
        <v>8340</v>
      </c>
      <c r="BV19" s="121">
        <v>8340</v>
      </c>
      <c r="BW19" s="121">
        <v>0</v>
      </c>
      <c r="BX19" s="121">
        <v>0</v>
      </c>
      <c r="BY19" s="121">
        <v>0</v>
      </c>
      <c r="BZ19" s="121">
        <f t="shared" si="23"/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65098</v>
      </c>
      <c r="CF19" s="121">
        <v>0</v>
      </c>
      <c r="CG19" s="121">
        <v>0</v>
      </c>
      <c r="CH19" s="121">
        <f t="shared" si="25"/>
        <v>8340</v>
      </c>
      <c r="CI19" s="121">
        <f t="shared" si="33"/>
        <v>0</v>
      </c>
      <c r="CJ19" s="121">
        <f t="shared" si="34"/>
        <v>0</v>
      </c>
      <c r="CK19" s="121">
        <f t="shared" si="35"/>
        <v>0</v>
      </c>
      <c r="CL19" s="121">
        <f t="shared" si="36"/>
        <v>0</v>
      </c>
      <c r="CM19" s="121">
        <f t="shared" si="37"/>
        <v>0</v>
      </c>
      <c r="CN19" s="121">
        <f t="shared" si="38"/>
        <v>0</v>
      </c>
      <c r="CO19" s="121">
        <f t="shared" si="39"/>
        <v>0</v>
      </c>
      <c r="CP19" s="121">
        <f t="shared" si="40"/>
        <v>0</v>
      </c>
      <c r="CQ19" s="121">
        <f t="shared" si="41"/>
        <v>248656</v>
      </c>
      <c r="CR19" s="121">
        <f t="shared" si="42"/>
        <v>63015</v>
      </c>
      <c r="CS19" s="121">
        <f t="shared" si="43"/>
        <v>63015</v>
      </c>
      <c r="CT19" s="121">
        <f t="shared" si="44"/>
        <v>0</v>
      </c>
      <c r="CU19" s="121">
        <f t="shared" si="45"/>
        <v>0</v>
      </c>
      <c r="CV19" s="121">
        <f t="shared" si="46"/>
        <v>0</v>
      </c>
      <c r="CW19" s="121">
        <f t="shared" si="47"/>
        <v>29255</v>
      </c>
      <c r="CX19" s="121">
        <f t="shared" si="48"/>
        <v>8340</v>
      </c>
      <c r="CY19" s="121">
        <f t="shared" si="49"/>
        <v>0</v>
      </c>
      <c r="CZ19" s="121">
        <f t="shared" si="50"/>
        <v>20915</v>
      </c>
      <c r="DA19" s="121">
        <f t="shared" si="51"/>
        <v>0</v>
      </c>
      <c r="DB19" s="121">
        <f t="shared" si="52"/>
        <v>156386</v>
      </c>
      <c r="DC19" s="121">
        <f t="shared" si="53"/>
        <v>156386</v>
      </c>
      <c r="DD19" s="121">
        <f t="shared" si="54"/>
        <v>0</v>
      </c>
      <c r="DE19" s="121">
        <f t="shared" si="55"/>
        <v>0</v>
      </c>
      <c r="DF19" s="121">
        <f t="shared" si="56"/>
        <v>0</v>
      </c>
      <c r="DG19" s="121">
        <f t="shared" si="57"/>
        <v>161274</v>
      </c>
      <c r="DH19" s="121">
        <f t="shared" si="58"/>
        <v>0</v>
      </c>
      <c r="DI19" s="121">
        <f t="shared" si="59"/>
        <v>0</v>
      </c>
      <c r="DJ19" s="121">
        <f t="shared" si="60"/>
        <v>248656</v>
      </c>
    </row>
    <row r="20" spans="1:114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 t="shared" si="0"/>
        <v>31762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426</v>
      </c>
      <c r="K20" s="121">
        <v>0</v>
      </c>
      <c r="L20" s="121">
        <v>31762</v>
      </c>
      <c r="M20" s="121">
        <f t="shared" si="2"/>
        <v>23715</v>
      </c>
      <c r="N20" s="121">
        <f t="shared" si="3"/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426</v>
      </c>
      <c r="T20" s="121">
        <v>0</v>
      </c>
      <c r="U20" s="121">
        <v>23715</v>
      </c>
      <c r="V20" s="121">
        <f t="shared" si="27"/>
        <v>55477</v>
      </c>
      <c r="W20" s="121">
        <f t="shared" si="28"/>
        <v>0</v>
      </c>
      <c r="X20" s="121">
        <f t="shared" si="29"/>
        <v>0</v>
      </c>
      <c r="Y20" s="121">
        <f t="shared" si="30"/>
        <v>0</v>
      </c>
      <c r="Z20" s="121">
        <f t="shared" si="31"/>
        <v>0</v>
      </c>
      <c r="AA20" s="121">
        <f t="shared" si="32"/>
        <v>0</v>
      </c>
      <c r="AB20" s="122" t="str">
        <f t="shared" si="5"/>
        <v>-</v>
      </c>
      <c r="AC20" s="121">
        <f t="shared" si="6"/>
        <v>0</v>
      </c>
      <c r="AD20" s="121">
        <f t="shared" si="7"/>
        <v>55477</v>
      </c>
      <c r="AE20" s="121">
        <f t="shared" si="8"/>
        <v>0</v>
      </c>
      <c r="AF20" s="121">
        <f t="shared" si="9"/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 t="shared" si="11"/>
        <v>28276</v>
      </c>
      <c r="AN20" s="121">
        <f t="shared" si="12"/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 t="shared" si="13"/>
        <v>999</v>
      </c>
      <c r="AT20" s="121">
        <v>999</v>
      </c>
      <c r="AU20" s="121">
        <v>0</v>
      </c>
      <c r="AV20" s="121">
        <v>0</v>
      </c>
      <c r="AW20" s="121">
        <v>497</v>
      </c>
      <c r="AX20" s="121">
        <f t="shared" si="14"/>
        <v>26780</v>
      </c>
      <c r="AY20" s="121">
        <v>11139</v>
      </c>
      <c r="AZ20" s="121">
        <v>11441</v>
      </c>
      <c r="BA20" s="121">
        <v>4197</v>
      </c>
      <c r="BB20" s="121">
        <v>3</v>
      </c>
      <c r="BC20" s="121">
        <v>3486</v>
      </c>
      <c r="BD20" s="121">
        <v>0</v>
      </c>
      <c r="BE20" s="121">
        <v>0</v>
      </c>
      <c r="BF20" s="121">
        <f t="shared" si="16"/>
        <v>28276</v>
      </c>
      <c r="BG20" s="121">
        <f t="shared" si="17"/>
        <v>0</v>
      </c>
      <c r="BH20" s="121">
        <f t="shared" si="18"/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 t="shared" si="20"/>
        <v>0</v>
      </c>
      <c r="BP20" s="121">
        <f t="shared" si="21"/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 t="shared" si="22"/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 t="shared" si="23"/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23715</v>
      </c>
      <c r="CF20" s="121">
        <v>0</v>
      </c>
      <c r="CG20" s="121">
        <v>0</v>
      </c>
      <c r="CH20" s="121">
        <f t="shared" si="25"/>
        <v>0</v>
      </c>
      <c r="CI20" s="121">
        <f t="shared" si="33"/>
        <v>0</v>
      </c>
      <c r="CJ20" s="121">
        <f t="shared" si="34"/>
        <v>0</v>
      </c>
      <c r="CK20" s="121">
        <f t="shared" si="35"/>
        <v>0</v>
      </c>
      <c r="CL20" s="121">
        <f t="shared" si="36"/>
        <v>0</v>
      </c>
      <c r="CM20" s="121">
        <f t="shared" si="37"/>
        <v>0</v>
      </c>
      <c r="CN20" s="121">
        <f t="shared" si="38"/>
        <v>0</v>
      </c>
      <c r="CO20" s="121">
        <f t="shared" si="39"/>
        <v>0</v>
      </c>
      <c r="CP20" s="121">
        <f t="shared" si="40"/>
        <v>0</v>
      </c>
      <c r="CQ20" s="121">
        <f t="shared" si="41"/>
        <v>28276</v>
      </c>
      <c r="CR20" s="121">
        <f t="shared" si="42"/>
        <v>0</v>
      </c>
      <c r="CS20" s="121">
        <f t="shared" si="43"/>
        <v>0</v>
      </c>
      <c r="CT20" s="121">
        <f t="shared" si="44"/>
        <v>0</v>
      </c>
      <c r="CU20" s="121">
        <f t="shared" si="45"/>
        <v>0</v>
      </c>
      <c r="CV20" s="121">
        <f t="shared" si="46"/>
        <v>0</v>
      </c>
      <c r="CW20" s="121">
        <f t="shared" si="47"/>
        <v>999</v>
      </c>
      <c r="CX20" s="121">
        <f t="shared" si="48"/>
        <v>999</v>
      </c>
      <c r="CY20" s="121">
        <f t="shared" si="49"/>
        <v>0</v>
      </c>
      <c r="CZ20" s="121">
        <f t="shared" si="50"/>
        <v>0</v>
      </c>
      <c r="DA20" s="121">
        <f t="shared" si="51"/>
        <v>497</v>
      </c>
      <c r="DB20" s="121">
        <f t="shared" si="52"/>
        <v>26780</v>
      </c>
      <c r="DC20" s="121">
        <f t="shared" si="53"/>
        <v>11139</v>
      </c>
      <c r="DD20" s="121">
        <f t="shared" si="54"/>
        <v>11441</v>
      </c>
      <c r="DE20" s="121">
        <f t="shared" si="55"/>
        <v>4197</v>
      </c>
      <c r="DF20" s="121">
        <f t="shared" si="56"/>
        <v>3</v>
      </c>
      <c r="DG20" s="121">
        <f t="shared" si="57"/>
        <v>27201</v>
      </c>
      <c r="DH20" s="121">
        <f t="shared" si="58"/>
        <v>0</v>
      </c>
      <c r="DI20" s="121">
        <f t="shared" si="59"/>
        <v>0</v>
      </c>
      <c r="DJ20" s="121">
        <f t="shared" si="60"/>
        <v>28276</v>
      </c>
    </row>
    <row r="21" spans="1:114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 t="shared" si="0"/>
        <v>301448</v>
      </c>
      <c r="E21" s="121">
        <f t="shared" si="1"/>
        <v>41657</v>
      </c>
      <c r="F21" s="121">
        <v>0</v>
      </c>
      <c r="G21" s="121">
        <v>0</v>
      </c>
      <c r="H21" s="121">
        <v>21600</v>
      </c>
      <c r="I21" s="121">
        <v>19577</v>
      </c>
      <c r="J21" s="122" t="s">
        <v>426</v>
      </c>
      <c r="K21" s="121">
        <v>480</v>
      </c>
      <c r="L21" s="121">
        <v>259791</v>
      </c>
      <c r="M21" s="121">
        <f t="shared" si="2"/>
        <v>103267</v>
      </c>
      <c r="N21" s="121">
        <f t="shared" si="3"/>
        <v>3359</v>
      </c>
      <c r="O21" s="121">
        <v>0</v>
      </c>
      <c r="P21" s="121">
        <v>0</v>
      </c>
      <c r="Q21" s="121">
        <v>0</v>
      </c>
      <c r="R21" s="121">
        <v>3359</v>
      </c>
      <c r="S21" s="122" t="s">
        <v>426</v>
      </c>
      <c r="T21" s="121">
        <v>0</v>
      </c>
      <c r="U21" s="121">
        <v>99908</v>
      </c>
      <c r="V21" s="121">
        <f t="shared" si="27"/>
        <v>404715</v>
      </c>
      <c r="W21" s="121">
        <f t="shared" si="28"/>
        <v>45016</v>
      </c>
      <c r="X21" s="121">
        <f t="shared" si="29"/>
        <v>0</v>
      </c>
      <c r="Y21" s="121">
        <f t="shared" si="30"/>
        <v>0</v>
      </c>
      <c r="Z21" s="121">
        <f t="shared" si="31"/>
        <v>21600</v>
      </c>
      <c r="AA21" s="121">
        <f t="shared" si="32"/>
        <v>22936</v>
      </c>
      <c r="AB21" s="122" t="str">
        <f t="shared" si="5"/>
        <v>-</v>
      </c>
      <c r="AC21" s="121">
        <f t="shared" si="6"/>
        <v>480</v>
      </c>
      <c r="AD21" s="121">
        <f t="shared" si="7"/>
        <v>359699</v>
      </c>
      <c r="AE21" s="121">
        <f t="shared" si="8"/>
        <v>26716</v>
      </c>
      <c r="AF21" s="121">
        <f t="shared" si="9"/>
        <v>26716</v>
      </c>
      <c r="AG21" s="121">
        <v>0</v>
      </c>
      <c r="AH21" s="121">
        <v>26716</v>
      </c>
      <c r="AI21" s="121">
        <v>0</v>
      </c>
      <c r="AJ21" s="121">
        <v>0</v>
      </c>
      <c r="AK21" s="121">
        <v>0</v>
      </c>
      <c r="AL21" s="121">
        <v>0</v>
      </c>
      <c r="AM21" s="121">
        <f t="shared" si="11"/>
        <v>273248</v>
      </c>
      <c r="AN21" s="121">
        <f t="shared" si="12"/>
        <v>104094</v>
      </c>
      <c r="AO21" s="121">
        <v>17039</v>
      </c>
      <c r="AP21" s="121">
        <v>66865</v>
      </c>
      <c r="AQ21" s="121">
        <v>20190</v>
      </c>
      <c r="AR21" s="121">
        <v>0</v>
      </c>
      <c r="AS21" s="121">
        <f t="shared" si="13"/>
        <v>41213</v>
      </c>
      <c r="AT21" s="121">
        <v>10118</v>
      </c>
      <c r="AU21" s="121">
        <v>28103</v>
      </c>
      <c r="AV21" s="121">
        <v>2992</v>
      </c>
      <c r="AW21" s="121">
        <v>0</v>
      </c>
      <c r="AX21" s="121">
        <f t="shared" si="14"/>
        <v>127941</v>
      </c>
      <c r="AY21" s="121">
        <v>32790</v>
      </c>
      <c r="AZ21" s="121">
        <v>65476</v>
      </c>
      <c r="BA21" s="121">
        <v>28882</v>
      </c>
      <c r="BB21" s="121">
        <v>793</v>
      </c>
      <c r="BC21" s="121">
        <v>0</v>
      </c>
      <c r="BD21" s="121">
        <v>0</v>
      </c>
      <c r="BE21" s="121">
        <v>1484</v>
      </c>
      <c r="BF21" s="121">
        <f t="shared" si="16"/>
        <v>301448</v>
      </c>
      <c r="BG21" s="121">
        <f t="shared" si="17"/>
        <v>0</v>
      </c>
      <c r="BH21" s="121">
        <f t="shared" si="18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 t="shared" si="20"/>
        <v>102907</v>
      </c>
      <c r="BP21" s="121">
        <f t="shared" si="21"/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 t="shared" si="22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23"/>
        <v>102907</v>
      </c>
      <c r="CA21" s="121">
        <v>18090</v>
      </c>
      <c r="CB21" s="121">
        <v>0</v>
      </c>
      <c r="CC21" s="121">
        <v>84817</v>
      </c>
      <c r="CD21" s="121">
        <v>0</v>
      </c>
      <c r="CE21" s="121">
        <v>0</v>
      </c>
      <c r="CF21" s="121">
        <v>0</v>
      </c>
      <c r="CG21" s="121">
        <v>360</v>
      </c>
      <c r="CH21" s="121">
        <f t="shared" si="25"/>
        <v>103267</v>
      </c>
      <c r="CI21" s="121">
        <f t="shared" si="33"/>
        <v>26716</v>
      </c>
      <c r="CJ21" s="121">
        <f t="shared" si="34"/>
        <v>26716</v>
      </c>
      <c r="CK21" s="121">
        <f t="shared" si="35"/>
        <v>0</v>
      </c>
      <c r="CL21" s="121">
        <f t="shared" si="36"/>
        <v>26716</v>
      </c>
      <c r="CM21" s="121">
        <f t="shared" si="37"/>
        <v>0</v>
      </c>
      <c r="CN21" s="121">
        <f t="shared" si="38"/>
        <v>0</v>
      </c>
      <c r="CO21" s="121">
        <f t="shared" si="39"/>
        <v>0</v>
      </c>
      <c r="CP21" s="121">
        <f t="shared" si="40"/>
        <v>0</v>
      </c>
      <c r="CQ21" s="121">
        <f t="shared" si="41"/>
        <v>376155</v>
      </c>
      <c r="CR21" s="121">
        <f t="shared" si="42"/>
        <v>104094</v>
      </c>
      <c r="CS21" s="121">
        <f t="shared" si="43"/>
        <v>17039</v>
      </c>
      <c r="CT21" s="121">
        <f t="shared" si="44"/>
        <v>66865</v>
      </c>
      <c r="CU21" s="121">
        <f t="shared" si="45"/>
        <v>20190</v>
      </c>
      <c r="CV21" s="121">
        <f t="shared" si="46"/>
        <v>0</v>
      </c>
      <c r="CW21" s="121">
        <f t="shared" si="47"/>
        <v>41213</v>
      </c>
      <c r="CX21" s="121">
        <f t="shared" si="48"/>
        <v>10118</v>
      </c>
      <c r="CY21" s="121">
        <f t="shared" si="49"/>
        <v>28103</v>
      </c>
      <c r="CZ21" s="121">
        <f t="shared" si="50"/>
        <v>2992</v>
      </c>
      <c r="DA21" s="121">
        <f t="shared" si="51"/>
        <v>0</v>
      </c>
      <c r="DB21" s="121">
        <f t="shared" si="52"/>
        <v>230848</v>
      </c>
      <c r="DC21" s="121">
        <f t="shared" si="53"/>
        <v>50880</v>
      </c>
      <c r="DD21" s="121">
        <f t="shared" si="54"/>
        <v>65476</v>
      </c>
      <c r="DE21" s="121">
        <f t="shared" si="55"/>
        <v>113699</v>
      </c>
      <c r="DF21" s="121">
        <f t="shared" si="56"/>
        <v>793</v>
      </c>
      <c r="DG21" s="121">
        <f t="shared" si="57"/>
        <v>0</v>
      </c>
      <c r="DH21" s="121">
        <f t="shared" si="58"/>
        <v>0</v>
      </c>
      <c r="DI21" s="121">
        <f t="shared" si="59"/>
        <v>1844</v>
      </c>
      <c r="DJ21" s="121">
        <f t="shared" si="60"/>
        <v>404715</v>
      </c>
    </row>
    <row r="22" spans="1:114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 t="shared" si="0"/>
        <v>352657</v>
      </c>
      <c r="E22" s="121">
        <f t="shared" si="1"/>
        <v>25695</v>
      </c>
      <c r="F22" s="121">
        <v>0</v>
      </c>
      <c r="G22" s="121">
        <v>1054</v>
      </c>
      <c r="H22" s="121">
        <v>0</v>
      </c>
      <c r="I22" s="121">
        <v>21145</v>
      </c>
      <c r="J22" s="122" t="s">
        <v>426</v>
      </c>
      <c r="K22" s="121">
        <v>3496</v>
      </c>
      <c r="L22" s="121">
        <v>326962</v>
      </c>
      <c r="M22" s="121">
        <f t="shared" si="2"/>
        <v>0</v>
      </c>
      <c r="N22" s="121">
        <f t="shared" si="3"/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426</v>
      </c>
      <c r="T22" s="121">
        <v>0</v>
      </c>
      <c r="U22" s="121">
        <v>0</v>
      </c>
      <c r="V22" s="121">
        <f t="shared" si="27"/>
        <v>352657</v>
      </c>
      <c r="W22" s="121">
        <f t="shared" si="28"/>
        <v>25695</v>
      </c>
      <c r="X22" s="121">
        <f t="shared" si="29"/>
        <v>0</v>
      </c>
      <c r="Y22" s="121">
        <f t="shared" si="30"/>
        <v>1054</v>
      </c>
      <c r="Z22" s="121">
        <f t="shared" si="31"/>
        <v>0</v>
      </c>
      <c r="AA22" s="121">
        <f t="shared" si="32"/>
        <v>21145</v>
      </c>
      <c r="AB22" s="122" t="str">
        <f t="shared" si="5"/>
        <v>-</v>
      </c>
      <c r="AC22" s="121">
        <f t="shared" si="6"/>
        <v>3496</v>
      </c>
      <c r="AD22" s="121">
        <f t="shared" si="7"/>
        <v>326962</v>
      </c>
      <c r="AE22" s="121">
        <f t="shared" si="8"/>
        <v>0</v>
      </c>
      <c r="AF22" s="121">
        <f t="shared" si="9"/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 t="shared" si="11"/>
        <v>326865</v>
      </c>
      <c r="AN22" s="121">
        <f t="shared" si="12"/>
        <v>134495</v>
      </c>
      <c r="AO22" s="121">
        <v>38803</v>
      </c>
      <c r="AP22" s="121">
        <v>80171</v>
      </c>
      <c r="AQ22" s="121">
        <v>15521</v>
      </c>
      <c r="AR22" s="121">
        <v>0</v>
      </c>
      <c r="AS22" s="121">
        <f t="shared" si="13"/>
        <v>142190</v>
      </c>
      <c r="AT22" s="121">
        <v>18344</v>
      </c>
      <c r="AU22" s="121">
        <v>90575</v>
      </c>
      <c r="AV22" s="121">
        <v>33271</v>
      </c>
      <c r="AW22" s="121">
        <v>9600</v>
      </c>
      <c r="AX22" s="121">
        <f t="shared" si="14"/>
        <v>40580</v>
      </c>
      <c r="AY22" s="121">
        <v>0</v>
      </c>
      <c r="AZ22" s="121">
        <v>28122</v>
      </c>
      <c r="BA22" s="121">
        <v>0</v>
      </c>
      <c r="BB22" s="121">
        <v>12458</v>
      </c>
      <c r="BC22" s="121">
        <v>25792</v>
      </c>
      <c r="BD22" s="121">
        <v>0</v>
      </c>
      <c r="BE22" s="121">
        <v>0</v>
      </c>
      <c r="BF22" s="121">
        <f t="shared" si="16"/>
        <v>326865</v>
      </c>
      <c r="BG22" s="121">
        <f t="shared" si="17"/>
        <v>0</v>
      </c>
      <c r="BH22" s="121">
        <f t="shared" si="18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 t="shared" si="20"/>
        <v>0</v>
      </c>
      <c r="BP22" s="121">
        <f t="shared" si="21"/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 t="shared" si="22"/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 t="shared" si="23"/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 t="shared" si="25"/>
        <v>0</v>
      </c>
      <c r="CI22" s="121">
        <f t="shared" si="33"/>
        <v>0</v>
      </c>
      <c r="CJ22" s="121">
        <f t="shared" si="34"/>
        <v>0</v>
      </c>
      <c r="CK22" s="121">
        <f t="shared" si="35"/>
        <v>0</v>
      </c>
      <c r="CL22" s="121">
        <f t="shared" si="36"/>
        <v>0</v>
      </c>
      <c r="CM22" s="121">
        <f t="shared" si="37"/>
        <v>0</v>
      </c>
      <c r="CN22" s="121">
        <f t="shared" si="38"/>
        <v>0</v>
      </c>
      <c r="CO22" s="121">
        <f t="shared" si="39"/>
        <v>0</v>
      </c>
      <c r="CP22" s="121">
        <f t="shared" si="40"/>
        <v>0</v>
      </c>
      <c r="CQ22" s="121">
        <f t="shared" si="41"/>
        <v>326865</v>
      </c>
      <c r="CR22" s="121">
        <f t="shared" si="42"/>
        <v>134495</v>
      </c>
      <c r="CS22" s="121">
        <f t="shared" si="43"/>
        <v>38803</v>
      </c>
      <c r="CT22" s="121">
        <f t="shared" si="44"/>
        <v>80171</v>
      </c>
      <c r="CU22" s="121">
        <f t="shared" si="45"/>
        <v>15521</v>
      </c>
      <c r="CV22" s="121">
        <f t="shared" si="46"/>
        <v>0</v>
      </c>
      <c r="CW22" s="121">
        <f t="shared" si="47"/>
        <v>142190</v>
      </c>
      <c r="CX22" s="121">
        <f t="shared" si="48"/>
        <v>18344</v>
      </c>
      <c r="CY22" s="121">
        <f t="shared" si="49"/>
        <v>90575</v>
      </c>
      <c r="CZ22" s="121">
        <f t="shared" si="50"/>
        <v>33271</v>
      </c>
      <c r="DA22" s="121">
        <f t="shared" si="51"/>
        <v>9600</v>
      </c>
      <c r="DB22" s="121">
        <f t="shared" si="52"/>
        <v>40580</v>
      </c>
      <c r="DC22" s="121">
        <f t="shared" si="53"/>
        <v>0</v>
      </c>
      <c r="DD22" s="121">
        <f t="shared" si="54"/>
        <v>28122</v>
      </c>
      <c r="DE22" s="121">
        <f t="shared" si="55"/>
        <v>0</v>
      </c>
      <c r="DF22" s="121">
        <f t="shared" si="56"/>
        <v>12458</v>
      </c>
      <c r="DG22" s="121">
        <f t="shared" si="57"/>
        <v>25792</v>
      </c>
      <c r="DH22" s="121">
        <f t="shared" si="58"/>
        <v>0</v>
      </c>
      <c r="DI22" s="121">
        <f t="shared" si="59"/>
        <v>0</v>
      </c>
      <c r="DJ22" s="121">
        <f t="shared" si="60"/>
        <v>326865</v>
      </c>
    </row>
    <row r="23" spans="1:114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 t="shared" si="0"/>
        <v>349934</v>
      </c>
      <c r="E23" s="121">
        <f t="shared" si="1"/>
        <v>70176</v>
      </c>
      <c r="F23" s="121">
        <v>0</v>
      </c>
      <c r="G23" s="121">
        <v>0</v>
      </c>
      <c r="H23" s="121">
        <v>0</v>
      </c>
      <c r="I23" s="121">
        <v>60909</v>
      </c>
      <c r="J23" s="122" t="s">
        <v>426</v>
      </c>
      <c r="K23" s="121">
        <v>9267</v>
      </c>
      <c r="L23" s="121">
        <v>279758</v>
      </c>
      <c r="M23" s="121">
        <f t="shared" si="2"/>
        <v>127032</v>
      </c>
      <c r="N23" s="121">
        <f t="shared" si="3"/>
        <v>6973</v>
      </c>
      <c r="O23" s="121">
        <v>1272</v>
      </c>
      <c r="P23" s="121">
        <v>1272</v>
      </c>
      <c r="Q23" s="121">
        <v>0</v>
      </c>
      <c r="R23" s="121">
        <v>4429</v>
      </c>
      <c r="S23" s="122" t="s">
        <v>426</v>
      </c>
      <c r="T23" s="121">
        <v>0</v>
      </c>
      <c r="U23" s="121">
        <v>120059</v>
      </c>
      <c r="V23" s="121">
        <f t="shared" si="27"/>
        <v>476966</v>
      </c>
      <c r="W23" s="121">
        <f t="shared" si="28"/>
        <v>77149</v>
      </c>
      <c r="X23" s="121">
        <f t="shared" si="29"/>
        <v>1272</v>
      </c>
      <c r="Y23" s="121">
        <f t="shared" si="30"/>
        <v>1272</v>
      </c>
      <c r="Z23" s="121">
        <f t="shared" si="31"/>
        <v>0</v>
      </c>
      <c r="AA23" s="121">
        <f t="shared" si="32"/>
        <v>65338</v>
      </c>
      <c r="AB23" s="122" t="str">
        <f t="shared" si="5"/>
        <v>-</v>
      </c>
      <c r="AC23" s="121">
        <f t="shared" si="6"/>
        <v>9267</v>
      </c>
      <c r="AD23" s="121">
        <f t="shared" si="7"/>
        <v>399817</v>
      </c>
      <c r="AE23" s="121">
        <f t="shared" si="8"/>
        <v>0</v>
      </c>
      <c r="AF23" s="121">
        <f t="shared" si="9"/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 t="shared" si="11"/>
        <v>349934</v>
      </c>
      <c r="AN23" s="121">
        <f t="shared" si="12"/>
        <v>106232</v>
      </c>
      <c r="AO23" s="121">
        <v>8190</v>
      </c>
      <c r="AP23" s="121">
        <v>74505</v>
      </c>
      <c r="AQ23" s="121">
        <v>23537</v>
      </c>
      <c r="AR23" s="121">
        <v>0</v>
      </c>
      <c r="AS23" s="121">
        <f t="shared" si="13"/>
        <v>14580</v>
      </c>
      <c r="AT23" s="121">
        <v>4742</v>
      </c>
      <c r="AU23" s="121">
        <v>9838</v>
      </c>
      <c r="AV23" s="121">
        <v>0</v>
      </c>
      <c r="AW23" s="121">
        <v>0</v>
      </c>
      <c r="AX23" s="121">
        <f t="shared" si="14"/>
        <v>228785</v>
      </c>
      <c r="AY23" s="121">
        <v>44590</v>
      </c>
      <c r="AZ23" s="121">
        <v>34580</v>
      </c>
      <c r="BA23" s="121">
        <v>149615</v>
      </c>
      <c r="BB23" s="121">
        <v>0</v>
      </c>
      <c r="BC23" s="121">
        <v>0</v>
      </c>
      <c r="BD23" s="121">
        <v>337</v>
      </c>
      <c r="BE23" s="121">
        <v>0</v>
      </c>
      <c r="BF23" s="121">
        <f t="shared" si="16"/>
        <v>349934</v>
      </c>
      <c r="BG23" s="121">
        <f t="shared" si="17"/>
        <v>46750</v>
      </c>
      <c r="BH23" s="121">
        <f t="shared" si="18"/>
        <v>46750</v>
      </c>
      <c r="BI23" s="121">
        <v>0</v>
      </c>
      <c r="BJ23" s="121">
        <v>46750</v>
      </c>
      <c r="BK23" s="121">
        <v>0</v>
      </c>
      <c r="BL23" s="121">
        <v>0</v>
      </c>
      <c r="BM23" s="121">
        <v>0</v>
      </c>
      <c r="BN23" s="121">
        <v>0</v>
      </c>
      <c r="BO23" s="121">
        <f t="shared" si="20"/>
        <v>80282</v>
      </c>
      <c r="BP23" s="121">
        <f t="shared" si="21"/>
        <v>5612</v>
      </c>
      <c r="BQ23" s="121">
        <v>5612</v>
      </c>
      <c r="BR23" s="121">
        <v>0</v>
      </c>
      <c r="BS23" s="121">
        <v>0</v>
      </c>
      <c r="BT23" s="121">
        <v>0</v>
      </c>
      <c r="BU23" s="121">
        <f t="shared" si="22"/>
        <v>33626</v>
      </c>
      <c r="BV23" s="121">
        <v>0</v>
      </c>
      <c r="BW23" s="121">
        <v>33626</v>
      </c>
      <c r="BX23" s="121">
        <v>0</v>
      </c>
      <c r="BY23" s="121">
        <v>0</v>
      </c>
      <c r="BZ23" s="121">
        <f t="shared" si="23"/>
        <v>41044</v>
      </c>
      <c r="CA23" s="121">
        <v>28620</v>
      </c>
      <c r="CB23" s="121">
        <v>12271</v>
      </c>
      <c r="CC23" s="121">
        <v>153</v>
      </c>
      <c r="CD23" s="121">
        <v>0</v>
      </c>
      <c r="CE23" s="121">
        <v>0</v>
      </c>
      <c r="CF23" s="121">
        <v>0</v>
      </c>
      <c r="CG23" s="121">
        <v>0</v>
      </c>
      <c r="CH23" s="121">
        <f t="shared" si="25"/>
        <v>127032</v>
      </c>
      <c r="CI23" s="121">
        <f t="shared" si="33"/>
        <v>46750</v>
      </c>
      <c r="CJ23" s="121">
        <f t="shared" si="34"/>
        <v>46750</v>
      </c>
      <c r="CK23" s="121">
        <f t="shared" si="35"/>
        <v>0</v>
      </c>
      <c r="CL23" s="121">
        <f t="shared" si="36"/>
        <v>46750</v>
      </c>
      <c r="CM23" s="121">
        <f t="shared" si="37"/>
        <v>0</v>
      </c>
      <c r="CN23" s="121">
        <f t="shared" si="38"/>
        <v>0</v>
      </c>
      <c r="CO23" s="121">
        <f t="shared" si="39"/>
        <v>0</v>
      </c>
      <c r="CP23" s="121">
        <f t="shared" si="40"/>
        <v>0</v>
      </c>
      <c r="CQ23" s="121">
        <f t="shared" si="41"/>
        <v>430216</v>
      </c>
      <c r="CR23" s="121">
        <f t="shared" si="42"/>
        <v>111844</v>
      </c>
      <c r="CS23" s="121">
        <f t="shared" si="43"/>
        <v>13802</v>
      </c>
      <c r="CT23" s="121">
        <f t="shared" si="44"/>
        <v>74505</v>
      </c>
      <c r="CU23" s="121">
        <f t="shared" si="45"/>
        <v>23537</v>
      </c>
      <c r="CV23" s="121">
        <f t="shared" si="46"/>
        <v>0</v>
      </c>
      <c r="CW23" s="121">
        <f t="shared" si="47"/>
        <v>48206</v>
      </c>
      <c r="CX23" s="121">
        <f t="shared" si="48"/>
        <v>4742</v>
      </c>
      <c r="CY23" s="121">
        <f t="shared" si="49"/>
        <v>43464</v>
      </c>
      <c r="CZ23" s="121">
        <f t="shared" si="50"/>
        <v>0</v>
      </c>
      <c r="DA23" s="121">
        <f t="shared" si="51"/>
        <v>0</v>
      </c>
      <c r="DB23" s="121">
        <f t="shared" si="52"/>
        <v>269829</v>
      </c>
      <c r="DC23" s="121">
        <f t="shared" si="53"/>
        <v>73210</v>
      </c>
      <c r="DD23" s="121">
        <f t="shared" si="54"/>
        <v>46851</v>
      </c>
      <c r="DE23" s="121">
        <f t="shared" si="55"/>
        <v>149768</v>
      </c>
      <c r="DF23" s="121">
        <f t="shared" si="56"/>
        <v>0</v>
      </c>
      <c r="DG23" s="121">
        <f t="shared" si="57"/>
        <v>0</v>
      </c>
      <c r="DH23" s="121">
        <f t="shared" si="58"/>
        <v>337</v>
      </c>
      <c r="DI23" s="121">
        <f t="shared" si="59"/>
        <v>0</v>
      </c>
      <c r="DJ23" s="121">
        <f t="shared" si="60"/>
        <v>476966</v>
      </c>
    </row>
    <row r="24" spans="1:114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 t="shared" si="0"/>
        <v>191767</v>
      </c>
      <c r="E24" s="121">
        <f t="shared" si="1"/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426</v>
      </c>
      <c r="K24" s="121">
        <v>0</v>
      </c>
      <c r="L24" s="121">
        <v>191767</v>
      </c>
      <c r="M24" s="121">
        <f t="shared" si="2"/>
        <v>69911</v>
      </c>
      <c r="N24" s="121">
        <f t="shared" si="3"/>
        <v>69911</v>
      </c>
      <c r="O24" s="121">
        <v>0</v>
      </c>
      <c r="P24" s="121">
        <v>0</v>
      </c>
      <c r="Q24" s="121">
        <v>0</v>
      </c>
      <c r="R24" s="121">
        <v>0</v>
      </c>
      <c r="S24" s="122" t="s">
        <v>426</v>
      </c>
      <c r="T24" s="121">
        <v>69911</v>
      </c>
      <c r="U24" s="121">
        <v>0</v>
      </c>
      <c r="V24" s="121">
        <f t="shared" si="27"/>
        <v>261678</v>
      </c>
      <c r="W24" s="121">
        <f t="shared" si="28"/>
        <v>69911</v>
      </c>
      <c r="X24" s="121">
        <f t="shared" si="29"/>
        <v>0</v>
      </c>
      <c r="Y24" s="121">
        <f t="shared" si="30"/>
        <v>0</v>
      </c>
      <c r="Z24" s="121">
        <f t="shared" si="31"/>
        <v>0</v>
      </c>
      <c r="AA24" s="121">
        <f t="shared" si="32"/>
        <v>0</v>
      </c>
      <c r="AB24" s="122" t="str">
        <f t="shared" si="5"/>
        <v>-</v>
      </c>
      <c r="AC24" s="121">
        <f t="shared" si="6"/>
        <v>69911</v>
      </c>
      <c r="AD24" s="121">
        <f t="shared" si="7"/>
        <v>191767</v>
      </c>
      <c r="AE24" s="121">
        <f t="shared" si="8"/>
        <v>0</v>
      </c>
      <c r="AF24" s="121">
        <f t="shared" si="9"/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9372</v>
      </c>
      <c r="AM24" s="121">
        <f t="shared" si="11"/>
        <v>182395</v>
      </c>
      <c r="AN24" s="121">
        <f t="shared" si="12"/>
        <v>54389</v>
      </c>
      <c r="AO24" s="121">
        <v>54389</v>
      </c>
      <c r="AP24" s="121">
        <v>0</v>
      </c>
      <c r="AQ24" s="121">
        <v>0</v>
      </c>
      <c r="AR24" s="121">
        <v>0</v>
      </c>
      <c r="AS24" s="121">
        <f t="shared" si="13"/>
        <v>50924</v>
      </c>
      <c r="AT24" s="121">
        <v>4800</v>
      </c>
      <c r="AU24" s="121">
        <v>45706</v>
      </c>
      <c r="AV24" s="121">
        <v>418</v>
      </c>
      <c r="AW24" s="121">
        <v>0</v>
      </c>
      <c r="AX24" s="121">
        <f t="shared" si="14"/>
        <v>77082</v>
      </c>
      <c r="AY24" s="121">
        <v>3708</v>
      </c>
      <c r="AZ24" s="121">
        <v>21826</v>
      </c>
      <c r="BA24" s="121">
        <v>19773</v>
      </c>
      <c r="BB24" s="121">
        <v>31775</v>
      </c>
      <c r="BC24" s="121">
        <v>0</v>
      </c>
      <c r="BD24" s="121">
        <v>0</v>
      </c>
      <c r="BE24" s="121">
        <v>0</v>
      </c>
      <c r="BF24" s="121">
        <f t="shared" si="16"/>
        <v>182395</v>
      </c>
      <c r="BG24" s="121">
        <f t="shared" si="17"/>
        <v>0</v>
      </c>
      <c r="BH24" s="121">
        <f t="shared" si="18"/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 t="shared" si="20"/>
        <v>69911</v>
      </c>
      <c r="BP24" s="121">
        <f t="shared" si="21"/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 t="shared" si="22"/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 t="shared" si="23"/>
        <v>69911</v>
      </c>
      <c r="CA24" s="121">
        <v>0</v>
      </c>
      <c r="CB24" s="121">
        <v>0</v>
      </c>
      <c r="CC24" s="121">
        <v>0</v>
      </c>
      <c r="CD24" s="121">
        <v>69911</v>
      </c>
      <c r="CE24" s="121">
        <v>0</v>
      </c>
      <c r="CF24" s="121">
        <v>0</v>
      </c>
      <c r="CG24" s="121">
        <v>0</v>
      </c>
      <c r="CH24" s="121">
        <f t="shared" si="25"/>
        <v>69911</v>
      </c>
      <c r="CI24" s="121">
        <f t="shared" si="33"/>
        <v>0</v>
      </c>
      <c r="CJ24" s="121">
        <f t="shared" si="34"/>
        <v>0</v>
      </c>
      <c r="CK24" s="121">
        <f t="shared" si="35"/>
        <v>0</v>
      </c>
      <c r="CL24" s="121">
        <f t="shared" si="36"/>
        <v>0</v>
      </c>
      <c r="CM24" s="121">
        <f t="shared" si="37"/>
        <v>0</v>
      </c>
      <c r="CN24" s="121">
        <f t="shared" si="38"/>
        <v>0</v>
      </c>
      <c r="CO24" s="121">
        <f t="shared" si="39"/>
        <v>0</v>
      </c>
      <c r="CP24" s="121">
        <f t="shared" si="40"/>
        <v>9372</v>
      </c>
      <c r="CQ24" s="121">
        <f t="shared" si="41"/>
        <v>252306</v>
      </c>
      <c r="CR24" s="121">
        <f t="shared" si="42"/>
        <v>54389</v>
      </c>
      <c r="CS24" s="121">
        <f t="shared" si="43"/>
        <v>54389</v>
      </c>
      <c r="CT24" s="121">
        <f t="shared" si="44"/>
        <v>0</v>
      </c>
      <c r="CU24" s="121">
        <f t="shared" si="45"/>
        <v>0</v>
      </c>
      <c r="CV24" s="121">
        <f t="shared" si="46"/>
        <v>0</v>
      </c>
      <c r="CW24" s="121">
        <f t="shared" si="47"/>
        <v>50924</v>
      </c>
      <c r="CX24" s="121">
        <f t="shared" si="48"/>
        <v>4800</v>
      </c>
      <c r="CY24" s="121">
        <f t="shared" si="49"/>
        <v>45706</v>
      </c>
      <c r="CZ24" s="121">
        <f t="shared" si="50"/>
        <v>418</v>
      </c>
      <c r="DA24" s="121">
        <f t="shared" si="51"/>
        <v>0</v>
      </c>
      <c r="DB24" s="121">
        <f t="shared" si="52"/>
        <v>146993</v>
      </c>
      <c r="DC24" s="121">
        <f t="shared" si="53"/>
        <v>3708</v>
      </c>
      <c r="DD24" s="121">
        <f t="shared" si="54"/>
        <v>21826</v>
      </c>
      <c r="DE24" s="121">
        <f t="shared" si="55"/>
        <v>19773</v>
      </c>
      <c r="DF24" s="121">
        <f t="shared" si="56"/>
        <v>101686</v>
      </c>
      <c r="DG24" s="121">
        <f t="shared" si="57"/>
        <v>0</v>
      </c>
      <c r="DH24" s="121">
        <f t="shared" si="58"/>
        <v>0</v>
      </c>
      <c r="DI24" s="121">
        <f t="shared" si="59"/>
        <v>0</v>
      </c>
      <c r="DJ24" s="121">
        <f t="shared" si="60"/>
        <v>252306</v>
      </c>
    </row>
    <row r="25" spans="1:114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 t="shared" si="0"/>
        <v>114900</v>
      </c>
      <c r="E25" s="121">
        <f t="shared" si="1"/>
        <v>23001</v>
      </c>
      <c r="F25" s="121">
        <v>0</v>
      </c>
      <c r="G25" s="121">
        <v>491</v>
      </c>
      <c r="H25" s="121">
        <v>0</v>
      </c>
      <c r="I25" s="121">
        <v>22490</v>
      </c>
      <c r="J25" s="122" t="s">
        <v>426</v>
      </c>
      <c r="K25" s="121">
        <v>20</v>
      </c>
      <c r="L25" s="121">
        <v>91899</v>
      </c>
      <c r="M25" s="121">
        <f t="shared" si="2"/>
        <v>2736</v>
      </c>
      <c r="N25" s="121">
        <f t="shared" si="3"/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426</v>
      </c>
      <c r="T25" s="121">
        <v>0</v>
      </c>
      <c r="U25" s="121">
        <v>2736</v>
      </c>
      <c r="V25" s="121">
        <f t="shared" si="27"/>
        <v>117636</v>
      </c>
      <c r="W25" s="121">
        <f t="shared" si="28"/>
        <v>23001</v>
      </c>
      <c r="X25" s="121">
        <f t="shared" si="29"/>
        <v>0</v>
      </c>
      <c r="Y25" s="121">
        <f t="shared" si="30"/>
        <v>491</v>
      </c>
      <c r="Z25" s="121">
        <f t="shared" si="31"/>
        <v>0</v>
      </c>
      <c r="AA25" s="121">
        <f t="shared" si="32"/>
        <v>22490</v>
      </c>
      <c r="AB25" s="122" t="str">
        <f t="shared" si="5"/>
        <v>-</v>
      </c>
      <c r="AC25" s="121">
        <f t="shared" si="6"/>
        <v>20</v>
      </c>
      <c r="AD25" s="121">
        <f t="shared" si="7"/>
        <v>94635</v>
      </c>
      <c r="AE25" s="121">
        <f t="shared" si="8"/>
        <v>0</v>
      </c>
      <c r="AF25" s="121">
        <f t="shared" si="9"/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10547</v>
      </c>
      <c r="AM25" s="121">
        <f t="shared" si="11"/>
        <v>101083</v>
      </c>
      <c r="AN25" s="121">
        <f t="shared" si="12"/>
        <v>37406</v>
      </c>
      <c r="AO25" s="121">
        <v>0</v>
      </c>
      <c r="AP25" s="121">
        <v>37406</v>
      </c>
      <c r="AQ25" s="121">
        <v>0</v>
      </c>
      <c r="AR25" s="121">
        <v>0</v>
      </c>
      <c r="AS25" s="121">
        <f t="shared" si="13"/>
        <v>18114</v>
      </c>
      <c r="AT25" s="121">
        <v>18114</v>
      </c>
      <c r="AU25" s="121">
        <v>0</v>
      </c>
      <c r="AV25" s="121">
        <v>0</v>
      </c>
      <c r="AW25" s="121">
        <v>0</v>
      </c>
      <c r="AX25" s="121">
        <f t="shared" si="14"/>
        <v>45563</v>
      </c>
      <c r="AY25" s="121">
        <v>0</v>
      </c>
      <c r="AZ25" s="121">
        <v>38349</v>
      </c>
      <c r="BA25" s="121">
        <v>7214</v>
      </c>
      <c r="BB25" s="121">
        <v>0</v>
      </c>
      <c r="BC25" s="121">
        <v>0</v>
      </c>
      <c r="BD25" s="121">
        <v>0</v>
      </c>
      <c r="BE25" s="121">
        <v>3270</v>
      </c>
      <c r="BF25" s="121">
        <f t="shared" si="16"/>
        <v>104353</v>
      </c>
      <c r="BG25" s="121">
        <f t="shared" si="17"/>
        <v>0</v>
      </c>
      <c r="BH25" s="121">
        <f t="shared" si="18"/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 t="shared" si="20"/>
        <v>2736</v>
      </c>
      <c r="BP25" s="121">
        <f t="shared" si="21"/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 t="shared" si="22"/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 t="shared" si="23"/>
        <v>2736</v>
      </c>
      <c r="CA25" s="121">
        <v>0</v>
      </c>
      <c r="CB25" s="121">
        <v>2736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 t="shared" si="25"/>
        <v>2736</v>
      </c>
      <c r="CI25" s="121">
        <f t="shared" si="33"/>
        <v>0</v>
      </c>
      <c r="CJ25" s="121">
        <f t="shared" si="34"/>
        <v>0</v>
      </c>
      <c r="CK25" s="121">
        <f t="shared" si="35"/>
        <v>0</v>
      </c>
      <c r="CL25" s="121">
        <f t="shared" si="36"/>
        <v>0</v>
      </c>
      <c r="CM25" s="121">
        <f t="shared" si="37"/>
        <v>0</v>
      </c>
      <c r="CN25" s="121">
        <f t="shared" si="38"/>
        <v>0</v>
      </c>
      <c r="CO25" s="121">
        <f t="shared" si="39"/>
        <v>0</v>
      </c>
      <c r="CP25" s="121">
        <f t="shared" si="40"/>
        <v>10547</v>
      </c>
      <c r="CQ25" s="121">
        <f t="shared" si="41"/>
        <v>103819</v>
      </c>
      <c r="CR25" s="121">
        <f t="shared" si="42"/>
        <v>37406</v>
      </c>
      <c r="CS25" s="121">
        <f t="shared" si="43"/>
        <v>0</v>
      </c>
      <c r="CT25" s="121">
        <f t="shared" si="44"/>
        <v>37406</v>
      </c>
      <c r="CU25" s="121">
        <f t="shared" si="45"/>
        <v>0</v>
      </c>
      <c r="CV25" s="121">
        <f t="shared" si="46"/>
        <v>0</v>
      </c>
      <c r="CW25" s="121">
        <f t="shared" si="47"/>
        <v>18114</v>
      </c>
      <c r="CX25" s="121">
        <f t="shared" si="48"/>
        <v>18114</v>
      </c>
      <c r="CY25" s="121">
        <f t="shared" si="49"/>
        <v>0</v>
      </c>
      <c r="CZ25" s="121">
        <f t="shared" si="50"/>
        <v>0</v>
      </c>
      <c r="DA25" s="121">
        <f t="shared" si="51"/>
        <v>0</v>
      </c>
      <c r="DB25" s="121">
        <f t="shared" si="52"/>
        <v>48299</v>
      </c>
      <c r="DC25" s="121">
        <f t="shared" si="53"/>
        <v>0</v>
      </c>
      <c r="DD25" s="121">
        <f t="shared" si="54"/>
        <v>41085</v>
      </c>
      <c r="DE25" s="121">
        <f t="shared" si="55"/>
        <v>7214</v>
      </c>
      <c r="DF25" s="121">
        <f t="shared" si="56"/>
        <v>0</v>
      </c>
      <c r="DG25" s="121">
        <f t="shared" si="57"/>
        <v>0</v>
      </c>
      <c r="DH25" s="121">
        <f t="shared" si="58"/>
        <v>0</v>
      </c>
      <c r="DI25" s="121">
        <f t="shared" si="59"/>
        <v>3270</v>
      </c>
      <c r="DJ25" s="121">
        <f t="shared" si="60"/>
        <v>107089</v>
      </c>
    </row>
    <row r="26" spans="1:114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 t="shared" si="0"/>
        <v>92587</v>
      </c>
      <c r="E26" s="121">
        <f t="shared" si="1"/>
        <v>20409</v>
      </c>
      <c r="F26" s="121">
        <v>0</v>
      </c>
      <c r="G26" s="121">
        <v>362</v>
      </c>
      <c r="H26" s="121">
        <v>3700</v>
      </c>
      <c r="I26" s="121">
        <v>15584</v>
      </c>
      <c r="J26" s="122" t="s">
        <v>426</v>
      </c>
      <c r="K26" s="121">
        <v>763</v>
      </c>
      <c r="L26" s="121">
        <v>72178</v>
      </c>
      <c r="M26" s="121">
        <f t="shared" si="2"/>
        <v>15836</v>
      </c>
      <c r="N26" s="121">
        <f t="shared" si="3"/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426</v>
      </c>
      <c r="T26" s="121">
        <v>0</v>
      </c>
      <c r="U26" s="121">
        <v>15836</v>
      </c>
      <c r="V26" s="121">
        <f t="shared" si="27"/>
        <v>108423</v>
      </c>
      <c r="W26" s="121">
        <f t="shared" si="28"/>
        <v>20409</v>
      </c>
      <c r="X26" s="121">
        <f t="shared" si="29"/>
        <v>0</v>
      </c>
      <c r="Y26" s="121">
        <f t="shared" si="30"/>
        <v>362</v>
      </c>
      <c r="Z26" s="121">
        <f t="shared" si="31"/>
        <v>3700</v>
      </c>
      <c r="AA26" s="121">
        <f t="shared" si="32"/>
        <v>15584</v>
      </c>
      <c r="AB26" s="122" t="str">
        <f t="shared" si="5"/>
        <v>-</v>
      </c>
      <c r="AC26" s="121">
        <f t="shared" si="6"/>
        <v>763</v>
      </c>
      <c r="AD26" s="121">
        <f t="shared" si="7"/>
        <v>88014</v>
      </c>
      <c r="AE26" s="121">
        <f t="shared" si="8"/>
        <v>0</v>
      </c>
      <c r="AF26" s="121">
        <f t="shared" si="9"/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 t="shared" si="11"/>
        <v>75335</v>
      </c>
      <c r="AN26" s="121">
        <f t="shared" si="12"/>
        <v>39202</v>
      </c>
      <c r="AO26" s="121">
        <v>10589</v>
      </c>
      <c r="AP26" s="121">
        <v>28613</v>
      </c>
      <c r="AQ26" s="121">
        <v>0</v>
      </c>
      <c r="AR26" s="121">
        <v>0</v>
      </c>
      <c r="AS26" s="121">
        <f t="shared" si="13"/>
        <v>2374</v>
      </c>
      <c r="AT26" s="121">
        <v>2374</v>
      </c>
      <c r="AU26" s="121">
        <v>0</v>
      </c>
      <c r="AV26" s="121">
        <v>0</v>
      </c>
      <c r="AW26" s="121">
        <v>0</v>
      </c>
      <c r="AX26" s="121">
        <f t="shared" si="14"/>
        <v>33759</v>
      </c>
      <c r="AY26" s="121">
        <v>0</v>
      </c>
      <c r="AZ26" s="121">
        <v>27617</v>
      </c>
      <c r="BA26" s="121">
        <v>6142</v>
      </c>
      <c r="BB26" s="121">
        <v>0</v>
      </c>
      <c r="BC26" s="121">
        <v>7787</v>
      </c>
      <c r="BD26" s="121">
        <v>0</v>
      </c>
      <c r="BE26" s="121">
        <v>9465</v>
      </c>
      <c r="BF26" s="121">
        <f t="shared" si="16"/>
        <v>84800</v>
      </c>
      <c r="BG26" s="121">
        <f t="shared" si="17"/>
        <v>0</v>
      </c>
      <c r="BH26" s="121">
        <f t="shared" si="18"/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 t="shared" si="20"/>
        <v>15817</v>
      </c>
      <c r="BP26" s="121">
        <f t="shared" si="21"/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 t="shared" si="22"/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 t="shared" si="23"/>
        <v>15817</v>
      </c>
      <c r="CA26" s="121">
        <v>3300</v>
      </c>
      <c r="CB26" s="121">
        <v>12517</v>
      </c>
      <c r="CC26" s="121">
        <v>0</v>
      </c>
      <c r="CD26" s="121">
        <v>0</v>
      </c>
      <c r="CE26" s="121">
        <v>0</v>
      </c>
      <c r="CF26" s="121">
        <v>0</v>
      </c>
      <c r="CG26" s="121">
        <v>19</v>
      </c>
      <c r="CH26" s="121">
        <f t="shared" si="25"/>
        <v>15836</v>
      </c>
      <c r="CI26" s="121">
        <f t="shared" si="33"/>
        <v>0</v>
      </c>
      <c r="CJ26" s="121">
        <f t="shared" si="34"/>
        <v>0</v>
      </c>
      <c r="CK26" s="121">
        <f t="shared" si="35"/>
        <v>0</v>
      </c>
      <c r="CL26" s="121">
        <f t="shared" si="36"/>
        <v>0</v>
      </c>
      <c r="CM26" s="121">
        <f t="shared" si="37"/>
        <v>0</v>
      </c>
      <c r="CN26" s="121">
        <f t="shared" si="38"/>
        <v>0</v>
      </c>
      <c r="CO26" s="121">
        <f t="shared" si="39"/>
        <v>0</v>
      </c>
      <c r="CP26" s="121">
        <f t="shared" si="40"/>
        <v>0</v>
      </c>
      <c r="CQ26" s="121">
        <f t="shared" si="41"/>
        <v>91152</v>
      </c>
      <c r="CR26" s="121">
        <f t="shared" si="42"/>
        <v>39202</v>
      </c>
      <c r="CS26" s="121">
        <f t="shared" si="43"/>
        <v>10589</v>
      </c>
      <c r="CT26" s="121">
        <f t="shared" si="44"/>
        <v>28613</v>
      </c>
      <c r="CU26" s="121">
        <f t="shared" si="45"/>
        <v>0</v>
      </c>
      <c r="CV26" s="121">
        <f t="shared" si="46"/>
        <v>0</v>
      </c>
      <c r="CW26" s="121">
        <f t="shared" si="47"/>
        <v>2374</v>
      </c>
      <c r="CX26" s="121">
        <f t="shared" si="48"/>
        <v>2374</v>
      </c>
      <c r="CY26" s="121">
        <f t="shared" si="49"/>
        <v>0</v>
      </c>
      <c r="CZ26" s="121">
        <f t="shared" si="50"/>
        <v>0</v>
      </c>
      <c r="DA26" s="121">
        <f t="shared" si="51"/>
        <v>0</v>
      </c>
      <c r="DB26" s="121">
        <f t="shared" si="52"/>
        <v>49576</v>
      </c>
      <c r="DC26" s="121">
        <f t="shared" si="53"/>
        <v>3300</v>
      </c>
      <c r="DD26" s="121">
        <f t="shared" si="54"/>
        <v>40134</v>
      </c>
      <c r="DE26" s="121">
        <f t="shared" si="55"/>
        <v>6142</v>
      </c>
      <c r="DF26" s="121">
        <f t="shared" si="56"/>
        <v>0</v>
      </c>
      <c r="DG26" s="121">
        <f t="shared" si="57"/>
        <v>7787</v>
      </c>
      <c r="DH26" s="121">
        <f t="shared" si="58"/>
        <v>0</v>
      </c>
      <c r="DI26" s="121">
        <f t="shared" si="59"/>
        <v>9484</v>
      </c>
      <c r="DJ26" s="121">
        <f t="shared" si="60"/>
        <v>100636</v>
      </c>
    </row>
    <row r="27" spans="1:114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 t="shared" si="0"/>
        <v>469841</v>
      </c>
      <c r="E27" s="121">
        <f t="shared" si="1"/>
        <v>120246</v>
      </c>
      <c r="F27" s="121">
        <v>0</v>
      </c>
      <c r="G27" s="121">
        <v>24</v>
      </c>
      <c r="H27" s="121">
        <v>3900</v>
      </c>
      <c r="I27" s="121">
        <v>111970</v>
      </c>
      <c r="J27" s="122" t="s">
        <v>426</v>
      </c>
      <c r="K27" s="121">
        <v>4352</v>
      </c>
      <c r="L27" s="121">
        <v>349595</v>
      </c>
      <c r="M27" s="121">
        <f t="shared" si="2"/>
        <v>134008</v>
      </c>
      <c r="N27" s="121">
        <f t="shared" si="3"/>
        <v>11870</v>
      </c>
      <c r="O27" s="121">
        <v>1324</v>
      </c>
      <c r="P27" s="121">
        <v>0</v>
      </c>
      <c r="Q27" s="121">
        <v>0</v>
      </c>
      <c r="R27" s="121">
        <v>10546</v>
      </c>
      <c r="S27" s="122" t="s">
        <v>426</v>
      </c>
      <c r="T27" s="121">
        <v>0</v>
      </c>
      <c r="U27" s="121">
        <v>122138</v>
      </c>
      <c r="V27" s="121">
        <f t="shared" si="27"/>
        <v>603849</v>
      </c>
      <c r="W27" s="121">
        <f t="shared" si="28"/>
        <v>132116</v>
      </c>
      <c r="X27" s="121">
        <f t="shared" si="29"/>
        <v>1324</v>
      </c>
      <c r="Y27" s="121">
        <f t="shared" si="30"/>
        <v>24</v>
      </c>
      <c r="Z27" s="121">
        <f t="shared" si="31"/>
        <v>3900</v>
      </c>
      <c r="AA27" s="121">
        <f t="shared" si="32"/>
        <v>122516</v>
      </c>
      <c r="AB27" s="122" t="str">
        <f t="shared" si="5"/>
        <v>-</v>
      </c>
      <c r="AC27" s="121">
        <f t="shared" si="6"/>
        <v>4352</v>
      </c>
      <c r="AD27" s="121">
        <f t="shared" si="7"/>
        <v>471733</v>
      </c>
      <c r="AE27" s="121">
        <f t="shared" si="8"/>
        <v>0</v>
      </c>
      <c r="AF27" s="121">
        <f t="shared" si="9"/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 t="shared" si="11"/>
        <v>244403</v>
      </c>
      <c r="AN27" s="121">
        <f t="shared" si="12"/>
        <v>190191</v>
      </c>
      <c r="AO27" s="121">
        <v>62248</v>
      </c>
      <c r="AP27" s="121">
        <v>127943</v>
      </c>
      <c r="AQ27" s="121">
        <v>0</v>
      </c>
      <c r="AR27" s="121">
        <v>0</v>
      </c>
      <c r="AS27" s="121">
        <f t="shared" si="13"/>
        <v>21494</v>
      </c>
      <c r="AT27" s="121">
        <v>21494</v>
      </c>
      <c r="AU27" s="121">
        <v>0</v>
      </c>
      <c r="AV27" s="121">
        <v>0</v>
      </c>
      <c r="AW27" s="121">
        <v>0</v>
      </c>
      <c r="AX27" s="121">
        <f t="shared" si="14"/>
        <v>32718</v>
      </c>
      <c r="AY27" s="121">
        <v>3858</v>
      </c>
      <c r="AZ27" s="121">
        <v>28860</v>
      </c>
      <c r="BA27" s="121">
        <v>0</v>
      </c>
      <c r="BB27" s="121">
        <v>0</v>
      </c>
      <c r="BC27" s="121">
        <v>225438</v>
      </c>
      <c r="BD27" s="121">
        <v>0</v>
      </c>
      <c r="BE27" s="121">
        <v>0</v>
      </c>
      <c r="BF27" s="121">
        <f t="shared" si="16"/>
        <v>244403</v>
      </c>
      <c r="BG27" s="121">
        <f t="shared" si="17"/>
        <v>0</v>
      </c>
      <c r="BH27" s="121">
        <f t="shared" si="18"/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 t="shared" si="20"/>
        <v>134008</v>
      </c>
      <c r="BP27" s="121">
        <f t="shared" si="21"/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 t="shared" si="22"/>
        <v>34972</v>
      </c>
      <c r="BV27" s="121">
        <v>0</v>
      </c>
      <c r="BW27" s="121">
        <v>34972</v>
      </c>
      <c r="BX27" s="121">
        <v>0</v>
      </c>
      <c r="BY27" s="121">
        <v>0</v>
      </c>
      <c r="BZ27" s="121">
        <f t="shared" si="23"/>
        <v>99036</v>
      </c>
      <c r="CA27" s="121">
        <v>0</v>
      </c>
      <c r="CB27" s="121">
        <v>99036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 t="shared" si="25"/>
        <v>134008</v>
      </c>
      <c r="CI27" s="121">
        <f t="shared" si="33"/>
        <v>0</v>
      </c>
      <c r="CJ27" s="121">
        <f t="shared" si="34"/>
        <v>0</v>
      </c>
      <c r="CK27" s="121">
        <f t="shared" si="35"/>
        <v>0</v>
      </c>
      <c r="CL27" s="121">
        <f t="shared" si="36"/>
        <v>0</v>
      </c>
      <c r="CM27" s="121">
        <f t="shared" si="37"/>
        <v>0</v>
      </c>
      <c r="CN27" s="121">
        <f t="shared" si="38"/>
        <v>0</v>
      </c>
      <c r="CO27" s="121">
        <f t="shared" si="39"/>
        <v>0</v>
      </c>
      <c r="CP27" s="121">
        <f t="shared" si="40"/>
        <v>0</v>
      </c>
      <c r="CQ27" s="121">
        <f t="shared" si="41"/>
        <v>378411</v>
      </c>
      <c r="CR27" s="121">
        <f t="shared" si="42"/>
        <v>190191</v>
      </c>
      <c r="CS27" s="121">
        <f t="shared" si="43"/>
        <v>62248</v>
      </c>
      <c r="CT27" s="121">
        <f t="shared" si="44"/>
        <v>127943</v>
      </c>
      <c r="CU27" s="121">
        <f t="shared" si="45"/>
        <v>0</v>
      </c>
      <c r="CV27" s="121">
        <f t="shared" si="46"/>
        <v>0</v>
      </c>
      <c r="CW27" s="121">
        <f t="shared" si="47"/>
        <v>56466</v>
      </c>
      <c r="CX27" s="121">
        <f t="shared" si="48"/>
        <v>21494</v>
      </c>
      <c r="CY27" s="121">
        <f t="shared" si="49"/>
        <v>34972</v>
      </c>
      <c r="CZ27" s="121">
        <f t="shared" si="50"/>
        <v>0</v>
      </c>
      <c r="DA27" s="121">
        <f t="shared" si="51"/>
        <v>0</v>
      </c>
      <c r="DB27" s="121">
        <f t="shared" si="52"/>
        <v>131754</v>
      </c>
      <c r="DC27" s="121">
        <f t="shared" si="53"/>
        <v>3858</v>
      </c>
      <c r="DD27" s="121">
        <f t="shared" si="54"/>
        <v>127896</v>
      </c>
      <c r="DE27" s="121">
        <f t="shared" si="55"/>
        <v>0</v>
      </c>
      <c r="DF27" s="121">
        <f t="shared" si="56"/>
        <v>0</v>
      </c>
      <c r="DG27" s="121">
        <f t="shared" si="57"/>
        <v>225438</v>
      </c>
      <c r="DH27" s="121">
        <f t="shared" si="58"/>
        <v>0</v>
      </c>
      <c r="DI27" s="121">
        <f t="shared" si="59"/>
        <v>0</v>
      </c>
      <c r="DJ27" s="121">
        <f t="shared" si="60"/>
        <v>378411</v>
      </c>
    </row>
    <row r="28" spans="1:114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 t="shared" si="0"/>
        <v>33516</v>
      </c>
      <c r="E28" s="121">
        <f t="shared" si="1"/>
        <v>2507</v>
      </c>
      <c r="F28" s="121">
        <v>0</v>
      </c>
      <c r="G28" s="121">
        <v>0</v>
      </c>
      <c r="H28" s="121">
        <v>2200</v>
      </c>
      <c r="I28" s="121">
        <v>0</v>
      </c>
      <c r="J28" s="122" t="s">
        <v>426</v>
      </c>
      <c r="K28" s="121">
        <v>307</v>
      </c>
      <c r="L28" s="121">
        <v>31009</v>
      </c>
      <c r="M28" s="121">
        <f t="shared" si="2"/>
        <v>15603</v>
      </c>
      <c r="N28" s="121">
        <f t="shared" si="3"/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426</v>
      </c>
      <c r="T28" s="121">
        <v>0</v>
      </c>
      <c r="U28" s="121">
        <v>15603</v>
      </c>
      <c r="V28" s="121">
        <f t="shared" si="27"/>
        <v>49119</v>
      </c>
      <c r="W28" s="121">
        <f t="shared" si="28"/>
        <v>2507</v>
      </c>
      <c r="X28" s="121">
        <f t="shared" si="29"/>
        <v>0</v>
      </c>
      <c r="Y28" s="121">
        <f t="shared" si="30"/>
        <v>0</v>
      </c>
      <c r="Z28" s="121">
        <f t="shared" si="31"/>
        <v>2200</v>
      </c>
      <c r="AA28" s="121">
        <f t="shared" si="32"/>
        <v>0</v>
      </c>
      <c r="AB28" s="122" t="str">
        <f t="shared" si="5"/>
        <v>-</v>
      </c>
      <c r="AC28" s="121">
        <f t="shared" si="6"/>
        <v>307</v>
      </c>
      <c r="AD28" s="121">
        <f t="shared" si="7"/>
        <v>46612</v>
      </c>
      <c r="AE28" s="121">
        <f t="shared" si="8"/>
        <v>0</v>
      </c>
      <c r="AF28" s="121">
        <f t="shared" si="9"/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2200</v>
      </c>
      <c r="AM28" s="121">
        <f t="shared" si="11"/>
        <v>4103</v>
      </c>
      <c r="AN28" s="121">
        <f t="shared" si="12"/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 t="shared" si="13"/>
        <v>48</v>
      </c>
      <c r="AT28" s="121">
        <v>48</v>
      </c>
      <c r="AU28" s="121">
        <v>0</v>
      </c>
      <c r="AV28" s="121">
        <v>0</v>
      </c>
      <c r="AW28" s="121">
        <v>0</v>
      </c>
      <c r="AX28" s="121">
        <f t="shared" si="14"/>
        <v>4055</v>
      </c>
      <c r="AY28" s="121">
        <v>4055</v>
      </c>
      <c r="AZ28" s="121">
        <v>0</v>
      </c>
      <c r="BA28" s="121">
        <v>0</v>
      </c>
      <c r="BB28" s="121">
        <v>0</v>
      </c>
      <c r="BC28" s="121">
        <v>26863</v>
      </c>
      <c r="BD28" s="121">
        <v>0</v>
      </c>
      <c r="BE28" s="121">
        <v>350</v>
      </c>
      <c r="BF28" s="121">
        <f t="shared" si="16"/>
        <v>4453</v>
      </c>
      <c r="BG28" s="121">
        <f t="shared" si="17"/>
        <v>0</v>
      </c>
      <c r="BH28" s="121">
        <f t="shared" si="18"/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 t="shared" si="20"/>
        <v>4284</v>
      </c>
      <c r="BP28" s="121">
        <f t="shared" si="21"/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 t="shared" si="22"/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 t="shared" si="23"/>
        <v>4284</v>
      </c>
      <c r="CA28" s="121">
        <v>4284</v>
      </c>
      <c r="CB28" s="121">
        <v>0</v>
      </c>
      <c r="CC28" s="121">
        <v>0</v>
      </c>
      <c r="CD28" s="121">
        <v>0</v>
      </c>
      <c r="CE28" s="121">
        <v>11319</v>
      </c>
      <c r="CF28" s="121">
        <v>0</v>
      </c>
      <c r="CG28" s="121">
        <v>0</v>
      </c>
      <c r="CH28" s="121">
        <f t="shared" si="25"/>
        <v>4284</v>
      </c>
      <c r="CI28" s="121">
        <f t="shared" si="33"/>
        <v>0</v>
      </c>
      <c r="CJ28" s="121">
        <f t="shared" si="34"/>
        <v>0</v>
      </c>
      <c r="CK28" s="121">
        <f t="shared" si="35"/>
        <v>0</v>
      </c>
      <c r="CL28" s="121">
        <f t="shared" si="36"/>
        <v>0</v>
      </c>
      <c r="CM28" s="121">
        <f t="shared" si="37"/>
        <v>0</v>
      </c>
      <c r="CN28" s="121">
        <f t="shared" si="38"/>
        <v>0</v>
      </c>
      <c r="CO28" s="121">
        <f t="shared" si="39"/>
        <v>0</v>
      </c>
      <c r="CP28" s="121">
        <f t="shared" si="40"/>
        <v>2200</v>
      </c>
      <c r="CQ28" s="121">
        <f t="shared" si="41"/>
        <v>8387</v>
      </c>
      <c r="CR28" s="121">
        <f t="shared" si="42"/>
        <v>0</v>
      </c>
      <c r="CS28" s="121">
        <f t="shared" si="43"/>
        <v>0</v>
      </c>
      <c r="CT28" s="121">
        <f t="shared" si="44"/>
        <v>0</v>
      </c>
      <c r="CU28" s="121">
        <f t="shared" si="45"/>
        <v>0</v>
      </c>
      <c r="CV28" s="121">
        <f t="shared" si="46"/>
        <v>0</v>
      </c>
      <c r="CW28" s="121">
        <f t="shared" si="47"/>
        <v>48</v>
      </c>
      <c r="CX28" s="121">
        <f t="shared" si="48"/>
        <v>48</v>
      </c>
      <c r="CY28" s="121">
        <f t="shared" si="49"/>
        <v>0</v>
      </c>
      <c r="CZ28" s="121">
        <f t="shared" si="50"/>
        <v>0</v>
      </c>
      <c r="DA28" s="121">
        <f t="shared" si="51"/>
        <v>0</v>
      </c>
      <c r="DB28" s="121">
        <f t="shared" si="52"/>
        <v>8339</v>
      </c>
      <c r="DC28" s="121">
        <f t="shared" si="53"/>
        <v>8339</v>
      </c>
      <c r="DD28" s="121">
        <f t="shared" si="54"/>
        <v>0</v>
      </c>
      <c r="DE28" s="121">
        <f t="shared" si="55"/>
        <v>0</v>
      </c>
      <c r="DF28" s="121">
        <f t="shared" si="56"/>
        <v>0</v>
      </c>
      <c r="DG28" s="121">
        <f t="shared" si="57"/>
        <v>38182</v>
      </c>
      <c r="DH28" s="121">
        <f t="shared" si="58"/>
        <v>0</v>
      </c>
      <c r="DI28" s="121">
        <f t="shared" si="59"/>
        <v>350</v>
      </c>
      <c r="DJ28" s="121">
        <f t="shared" si="60"/>
        <v>8737</v>
      </c>
    </row>
    <row r="29" spans="1:114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 t="shared" si="0"/>
        <v>33776</v>
      </c>
      <c r="E29" s="121">
        <f t="shared" si="1"/>
        <v>299</v>
      </c>
      <c r="F29" s="121">
        <v>0</v>
      </c>
      <c r="G29" s="121">
        <v>0</v>
      </c>
      <c r="H29" s="121">
        <v>0</v>
      </c>
      <c r="I29" s="121">
        <v>0</v>
      </c>
      <c r="J29" s="122" t="s">
        <v>426</v>
      </c>
      <c r="K29" s="121">
        <v>299</v>
      </c>
      <c r="L29" s="121">
        <v>33477</v>
      </c>
      <c r="M29" s="121">
        <f t="shared" si="2"/>
        <v>30633</v>
      </c>
      <c r="N29" s="121">
        <f t="shared" si="3"/>
        <v>6283</v>
      </c>
      <c r="O29" s="121">
        <v>0</v>
      </c>
      <c r="P29" s="121">
        <v>497</v>
      </c>
      <c r="Q29" s="121">
        <v>0</v>
      </c>
      <c r="R29" s="121">
        <v>5786</v>
      </c>
      <c r="S29" s="122" t="s">
        <v>426</v>
      </c>
      <c r="T29" s="121">
        <v>0</v>
      </c>
      <c r="U29" s="121">
        <v>24350</v>
      </c>
      <c r="V29" s="121">
        <f t="shared" si="27"/>
        <v>64409</v>
      </c>
      <c r="W29" s="121">
        <f t="shared" si="28"/>
        <v>6582</v>
      </c>
      <c r="X29" s="121">
        <f t="shared" si="29"/>
        <v>0</v>
      </c>
      <c r="Y29" s="121">
        <f t="shared" si="30"/>
        <v>497</v>
      </c>
      <c r="Z29" s="121">
        <f t="shared" si="31"/>
        <v>0</v>
      </c>
      <c r="AA29" s="121">
        <f t="shared" si="32"/>
        <v>5786</v>
      </c>
      <c r="AB29" s="122" t="str">
        <f t="shared" si="5"/>
        <v>-</v>
      </c>
      <c r="AC29" s="121">
        <f t="shared" si="6"/>
        <v>299</v>
      </c>
      <c r="AD29" s="121">
        <f t="shared" si="7"/>
        <v>57827</v>
      </c>
      <c r="AE29" s="121">
        <f t="shared" si="8"/>
        <v>0</v>
      </c>
      <c r="AF29" s="121">
        <f t="shared" si="9"/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2268</v>
      </c>
      <c r="AM29" s="121">
        <f t="shared" si="11"/>
        <v>4055</v>
      </c>
      <c r="AN29" s="121">
        <f t="shared" si="12"/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 t="shared" si="13"/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 t="shared" si="14"/>
        <v>4055</v>
      </c>
      <c r="AY29" s="121">
        <v>0</v>
      </c>
      <c r="AZ29" s="121">
        <v>0</v>
      </c>
      <c r="BA29" s="121">
        <v>0</v>
      </c>
      <c r="BB29" s="121">
        <v>4055</v>
      </c>
      <c r="BC29" s="121">
        <v>27415</v>
      </c>
      <c r="BD29" s="121">
        <v>0</v>
      </c>
      <c r="BE29" s="121">
        <v>38</v>
      </c>
      <c r="BF29" s="121">
        <f t="shared" si="16"/>
        <v>4093</v>
      </c>
      <c r="BG29" s="121">
        <f t="shared" si="17"/>
        <v>0</v>
      </c>
      <c r="BH29" s="121">
        <f t="shared" si="18"/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 t="shared" si="20"/>
        <v>18137</v>
      </c>
      <c r="BP29" s="121">
        <f t="shared" si="21"/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 t="shared" si="22"/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 t="shared" si="23"/>
        <v>18137</v>
      </c>
      <c r="CA29" s="121">
        <v>18137</v>
      </c>
      <c r="CB29" s="121">
        <v>0</v>
      </c>
      <c r="CC29" s="121">
        <v>0</v>
      </c>
      <c r="CD29" s="121">
        <v>0</v>
      </c>
      <c r="CE29" s="121">
        <v>11166</v>
      </c>
      <c r="CF29" s="121">
        <v>0</v>
      </c>
      <c r="CG29" s="121">
        <v>1330</v>
      </c>
      <c r="CH29" s="121">
        <f t="shared" si="25"/>
        <v>19467</v>
      </c>
      <c r="CI29" s="121">
        <f t="shared" si="33"/>
        <v>0</v>
      </c>
      <c r="CJ29" s="121">
        <f t="shared" si="34"/>
        <v>0</v>
      </c>
      <c r="CK29" s="121">
        <f t="shared" si="35"/>
        <v>0</v>
      </c>
      <c r="CL29" s="121">
        <f t="shared" si="36"/>
        <v>0</v>
      </c>
      <c r="CM29" s="121">
        <f t="shared" si="37"/>
        <v>0</v>
      </c>
      <c r="CN29" s="121">
        <f t="shared" si="38"/>
        <v>0</v>
      </c>
      <c r="CO29" s="121">
        <f t="shared" si="39"/>
        <v>0</v>
      </c>
      <c r="CP29" s="121">
        <f t="shared" si="40"/>
        <v>2268</v>
      </c>
      <c r="CQ29" s="121">
        <f t="shared" si="41"/>
        <v>22192</v>
      </c>
      <c r="CR29" s="121">
        <f t="shared" si="42"/>
        <v>0</v>
      </c>
      <c r="CS29" s="121">
        <f t="shared" si="43"/>
        <v>0</v>
      </c>
      <c r="CT29" s="121">
        <f t="shared" si="44"/>
        <v>0</v>
      </c>
      <c r="CU29" s="121">
        <f t="shared" si="45"/>
        <v>0</v>
      </c>
      <c r="CV29" s="121">
        <f t="shared" si="46"/>
        <v>0</v>
      </c>
      <c r="CW29" s="121">
        <f t="shared" si="47"/>
        <v>0</v>
      </c>
      <c r="CX29" s="121">
        <f t="shared" si="48"/>
        <v>0</v>
      </c>
      <c r="CY29" s="121">
        <f t="shared" si="49"/>
        <v>0</v>
      </c>
      <c r="CZ29" s="121">
        <f t="shared" si="50"/>
        <v>0</v>
      </c>
      <c r="DA29" s="121">
        <f t="shared" si="51"/>
        <v>0</v>
      </c>
      <c r="DB29" s="121">
        <f t="shared" si="52"/>
        <v>22192</v>
      </c>
      <c r="DC29" s="121">
        <f t="shared" si="53"/>
        <v>18137</v>
      </c>
      <c r="DD29" s="121">
        <f t="shared" si="54"/>
        <v>0</v>
      </c>
      <c r="DE29" s="121">
        <f t="shared" si="55"/>
        <v>0</v>
      </c>
      <c r="DF29" s="121">
        <f t="shared" si="56"/>
        <v>4055</v>
      </c>
      <c r="DG29" s="121">
        <f t="shared" si="57"/>
        <v>38581</v>
      </c>
      <c r="DH29" s="121">
        <f t="shared" si="58"/>
        <v>0</v>
      </c>
      <c r="DI29" s="121">
        <f t="shared" si="59"/>
        <v>1368</v>
      </c>
      <c r="DJ29" s="121">
        <f t="shared" si="60"/>
        <v>23560</v>
      </c>
    </row>
    <row r="30" spans="1:114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 t="shared" si="0"/>
        <v>132188</v>
      </c>
      <c r="E30" s="121">
        <f t="shared" si="1"/>
        <v>16204</v>
      </c>
      <c r="F30" s="121">
        <v>0</v>
      </c>
      <c r="G30" s="121">
        <v>0</v>
      </c>
      <c r="H30" s="121">
        <v>0</v>
      </c>
      <c r="I30" s="121">
        <v>459</v>
      </c>
      <c r="J30" s="122" t="s">
        <v>426</v>
      </c>
      <c r="K30" s="121">
        <v>15745</v>
      </c>
      <c r="L30" s="121">
        <v>115984</v>
      </c>
      <c r="M30" s="121">
        <f t="shared" si="2"/>
        <v>64968</v>
      </c>
      <c r="N30" s="121">
        <f t="shared" si="3"/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426</v>
      </c>
      <c r="T30" s="121">
        <v>0</v>
      </c>
      <c r="U30" s="121">
        <v>64968</v>
      </c>
      <c r="V30" s="121">
        <f t="shared" si="27"/>
        <v>197156</v>
      </c>
      <c r="W30" s="121">
        <f t="shared" si="28"/>
        <v>16204</v>
      </c>
      <c r="X30" s="121">
        <f t="shared" si="29"/>
        <v>0</v>
      </c>
      <c r="Y30" s="121">
        <f t="shared" si="30"/>
        <v>0</v>
      </c>
      <c r="Z30" s="121">
        <f t="shared" si="31"/>
        <v>0</v>
      </c>
      <c r="AA30" s="121">
        <f t="shared" si="32"/>
        <v>459</v>
      </c>
      <c r="AB30" s="122" t="str">
        <f t="shared" si="5"/>
        <v>-</v>
      </c>
      <c r="AC30" s="121">
        <f t="shared" si="6"/>
        <v>15745</v>
      </c>
      <c r="AD30" s="121">
        <f t="shared" si="7"/>
        <v>180952</v>
      </c>
      <c r="AE30" s="121">
        <f t="shared" si="8"/>
        <v>0</v>
      </c>
      <c r="AF30" s="121">
        <f t="shared" si="9"/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 t="shared" si="11"/>
        <v>121758</v>
      </c>
      <c r="AN30" s="121">
        <f t="shared" si="12"/>
        <v>57446</v>
      </c>
      <c r="AO30" s="121">
        <v>5357</v>
      </c>
      <c r="AP30" s="121">
        <v>52089</v>
      </c>
      <c r="AQ30" s="121">
        <v>0</v>
      </c>
      <c r="AR30" s="121">
        <v>0</v>
      </c>
      <c r="AS30" s="121">
        <f t="shared" si="13"/>
        <v>2766</v>
      </c>
      <c r="AT30" s="121">
        <v>2766</v>
      </c>
      <c r="AU30" s="121">
        <v>0</v>
      </c>
      <c r="AV30" s="121">
        <v>0</v>
      </c>
      <c r="AW30" s="121">
        <v>1989</v>
      </c>
      <c r="AX30" s="121">
        <f t="shared" si="14"/>
        <v>59557</v>
      </c>
      <c r="AY30" s="121">
        <v>0</v>
      </c>
      <c r="AZ30" s="121">
        <v>56433</v>
      </c>
      <c r="BA30" s="121">
        <v>3124</v>
      </c>
      <c r="BB30" s="121">
        <v>0</v>
      </c>
      <c r="BC30" s="121">
        <v>4161</v>
      </c>
      <c r="BD30" s="121">
        <v>0</v>
      </c>
      <c r="BE30" s="121">
        <v>6269</v>
      </c>
      <c r="BF30" s="121">
        <f t="shared" si="16"/>
        <v>128027</v>
      </c>
      <c r="BG30" s="121">
        <f t="shared" si="17"/>
        <v>0</v>
      </c>
      <c r="BH30" s="121">
        <f t="shared" si="18"/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 t="shared" si="20"/>
        <v>63468</v>
      </c>
      <c r="BP30" s="121">
        <f t="shared" si="21"/>
        <v>5357</v>
      </c>
      <c r="BQ30" s="121">
        <v>5357</v>
      </c>
      <c r="BR30" s="121">
        <v>0</v>
      </c>
      <c r="BS30" s="121">
        <v>0</v>
      </c>
      <c r="BT30" s="121">
        <v>0</v>
      </c>
      <c r="BU30" s="121">
        <f t="shared" si="22"/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 t="shared" si="23"/>
        <v>58111</v>
      </c>
      <c r="CA30" s="121">
        <v>12325</v>
      </c>
      <c r="CB30" s="121">
        <v>45786</v>
      </c>
      <c r="CC30" s="121">
        <v>0</v>
      </c>
      <c r="CD30" s="121">
        <v>0</v>
      </c>
      <c r="CE30" s="121">
        <v>0</v>
      </c>
      <c r="CF30" s="121">
        <v>0</v>
      </c>
      <c r="CG30" s="121">
        <v>1500</v>
      </c>
      <c r="CH30" s="121">
        <f t="shared" si="25"/>
        <v>64968</v>
      </c>
      <c r="CI30" s="121">
        <f t="shared" si="33"/>
        <v>0</v>
      </c>
      <c r="CJ30" s="121">
        <f t="shared" si="34"/>
        <v>0</v>
      </c>
      <c r="CK30" s="121">
        <f t="shared" si="35"/>
        <v>0</v>
      </c>
      <c r="CL30" s="121">
        <f t="shared" si="36"/>
        <v>0</v>
      </c>
      <c r="CM30" s="121">
        <f t="shared" si="37"/>
        <v>0</v>
      </c>
      <c r="CN30" s="121">
        <f t="shared" si="38"/>
        <v>0</v>
      </c>
      <c r="CO30" s="121">
        <f t="shared" si="39"/>
        <v>0</v>
      </c>
      <c r="CP30" s="121">
        <f t="shared" si="40"/>
        <v>0</v>
      </c>
      <c r="CQ30" s="121">
        <f t="shared" si="41"/>
        <v>185226</v>
      </c>
      <c r="CR30" s="121">
        <f t="shared" si="42"/>
        <v>62803</v>
      </c>
      <c r="CS30" s="121">
        <f t="shared" si="43"/>
        <v>10714</v>
      </c>
      <c r="CT30" s="121">
        <f t="shared" si="44"/>
        <v>52089</v>
      </c>
      <c r="CU30" s="121">
        <f t="shared" si="45"/>
        <v>0</v>
      </c>
      <c r="CV30" s="121">
        <f t="shared" si="46"/>
        <v>0</v>
      </c>
      <c r="CW30" s="121">
        <f t="shared" si="47"/>
        <v>2766</v>
      </c>
      <c r="CX30" s="121">
        <f t="shared" si="48"/>
        <v>2766</v>
      </c>
      <c r="CY30" s="121">
        <f t="shared" si="49"/>
        <v>0</v>
      </c>
      <c r="CZ30" s="121">
        <f t="shared" si="50"/>
        <v>0</v>
      </c>
      <c r="DA30" s="121">
        <f t="shared" si="51"/>
        <v>1989</v>
      </c>
      <c r="DB30" s="121">
        <f t="shared" si="52"/>
        <v>117668</v>
      </c>
      <c r="DC30" s="121">
        <f t="shared" si="53"/>
        <v>12325</v>
      </c>
      <c r="DD30" s="121">
        <f t="shared" si="54"/>
        <v>102219</v>
      </c>
      <c r="DE30" s="121">
        <f t="shared" si="55"/>
        <v>3124</v>
      </c>
      <c r="DF30" s="121">
        <f t="shared" si="56"/>
        <v>0</v>
      </c>
      <c r="DG30" s="121">
        <f t="shared" si="57"/>
        <v>4161</v>
      </c>
      <c r="DH30" s="121">
        <f t="shared" si="58"/>
        <v>0</v>
      </c>
      <c r="DI30" s="121">
        <f t="shared" si="59"/>
        <v>7769</v>
      </c>
      <c r="DJ30" s="121">
        <f t="shared" si="60"/>
        <v>192995</v>
      </c>
    </row>
    <row r="31" spans="1:114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 t="shared" si="0"/>
        <v>137077</v>
      </c>
      <c r="E31" s="121">
        <f t="shared" si="1"/>
        <v>6891</v>
      </c>
      <c r="F31" s="121">
        <v>0</v>
      </c>
      <c r="G31" s="121">
        <v>0</v>
      </c>
      <c r="H31" s="121">
        <v>0</v>
      </c>
      <c r="I31" s="121">
        <v>3319</v>
      </c>
      <c r="J31" s="122" t="s">
        <v>426</v>
      </c>
      <c r="K31" s="121">
        <v>3572</v>
      </c>
      <c r="L31" s="121">
        <v>130186</v>
      </c>
      <c r="M31" s="121">
        <f t="shared" si="2"/>
        <v>7157</v>
      </c>
      <c r="N31" s="121">
        <f t="shared" si="3"/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426</v>
      </c>
      <c r="T31" s="121">
        <v>0</v>
      </c>
      <c r="U31" s="121">
        <v>7157</v>
      </c>
      <c r="V31" s="121">
        <f t="shared" si="27"/>
        <v>144234</v>
      </c>
      <c r="W31" s="121">
        <f t="shared" si="28"/>
        <v>6891</v>
      </c>
      <c r="X31" s="121">
        <f t="shared" si="29"/>
        <v>0</v>
      </c>
      <c r="Y31" s="121">
        <f t="shared" si="30"/>
        <v>0</v>
      </c>
      <c r="Z31" s="121">
        <f t="shared" si="31"/>
        <v>0</v>
      </c>
      <c r="AA31" s="121">
        <f t="shared" si="32"/>
        <v>3319</v>
      </c>
      <c r="AB31" s="122" t="str">
        <f t="shared" si="5"/>
        <v>-</v>
      </c>
      <c r="AC31" s="121">
        <f t="shared" si="6"/>
        <v>3572</v>
      </c>
      <c r="AD31" s="121">
        <f t="shared" si="7"/>
        <v>137343</v>
      </c>
      <c r="AE31" s="121">
        <f t="shared" si="8"/>
        <v>3883</v>
      </c>
      <c r="AF31" s="121">
        <f t="shared" si="9"/>
        <v>3883</v>
      </c>
      <c r="AG31" s="121">
        <v>0</v>
      </c>
      <c r="AH31" s="121">
        <v>3883</v>
      </c>
      <c r="AI31" s="121">
        <v>0</v>
      </c>
      <c r="AJ31" s="121">
        <v>0</v>
      </c>
      <c r="AK31" s="121">
        <v>0</v>
      </c>
      <c r="AL31" s="121">
        <v>0</v>
      </c>
      <c r="AM31" s="121">
        <f t="shared" si="11"/>
        <v>133194</v>
      </c>
      <c r="AN31" s="121">
        <f t="shared" si="12"/>
        <v>35140</v>
      </c>
      <c r="AO31" s="121">
        <v>0</v>
      </c>
      <c r="AP31" s="121">
        <v>21084</v>
      </c>
      <c r="AQ31" s="121">
        <v>14056</v>
      </c>
      <c r="AR31" s="121">
        <v>0</v>
      </c>
      <c r="AS31" s="121">
        <f t="shared" si="13"/>
        <v>19664</v>
      </c>
      <c r="AT31" s="121">
        <v>8257</v>
      </c>
      <c r="AU31" s="121">
        <v>10500</v>
      </c>
      <c r="AV31" s="121">
        <v>907</v>
      </c>
      <c r="AW31" s="121">
        <v>12018</v>
      </c>
      <c r="AX31" s="121">
        <f t="shared" si="14"/>
        <v>66372</v>
      </c>
      <c r="AY31" s="121">
        <v>0</v>
      </c>
      <c r="AZ31" s="121">
        <v>60158</v>
      </c>
      <c r="BA31" s="121">
        <v>6214</v>
      </c>
      <c r="BB31" s="121">
        <v>0</v>
      </c>
      <c r="BC31" s="121">
        <v>0</v>
      </c>
      <c r="BD31" s="121">
        <v>0</v>
      </c>
      <c r="BE31" s="121">
        <v>0</v>
      </c>
      <c r="BF31" s="121">
        <f t="shared" si="16"/>
        <v>137077</v>
      </c>
      <c r="BG31" s="121">
        <f t="shared" si="17"/>
        <v>0</v>
      </c>
      <c r="BH31" s="121">
        <f t="shared" si="18"/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 t="shared" si="20"/>
        <v>7157</v>
      </c>
      <c r="BP31" s="121">
        <f t="shared" si="21"/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 t="shared" si="22"/>
        <v>2361</v>
      </c>
      <c r="BV31" s="121">
        <v>0</v>
      </c>
      <c r="BW31" s="121">
        <v>2361</v>
      </c>
      <c r="BX31" s="121">
        <v>0</v>
      </c>
      <c r="BY31" s="121">
        <v>0</v>
      </c>
      <c r="BZ31" s="121">
        <f t="shared" si="23"/>
        <v>4796</v>
      </c>
      <c r="CA31" s="121">
        <v>1083</v>
      </c>
      <c r="CB31" s="121">
        <v>3713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 t="shared" si="25"/>
        <v>7157</v>
      </c>
      <c r="CI31" s="121">
        <f t="shared" si="33"/>
        <v>3883</v>
      </c>
      <c r="CJ31" s="121">
        <f t="shared" si="34"/>
        <v>3883</v>
      </c>
      <c r="CK31" s="121">
        <f t="shared" si="35"/>
        <v>0</v>
      </c>
      <c r="CL31" s="121">
        <f t="shared" si="36"/>
        <v>3883</v>
      </c>
      <c r="CM31" s="121">
        <f t="shared" si="37"/>
        <v>0</v>
      </c>
      <c r="CN31" s="121">
        <f t="shared" si="38"/>
        <v>0</v>
      </c>
      <c r="CO31" s="121">
        <f t="shared" si="39"/>
        <v>0</v>
      </c>
      <c r="CP31" s="121">
        <f t="shared" si="40"/>
        <v>0</v>
      </c>
      <c r="CQ31" s="121">
        <f t="shared" si="41"/>
        <v>140351</v>
      </c>
      <c r="CR31" s="121">
        <f t="shared" si="42"/>
        <v>35140</v>
      </c>
      <c r="CS31" s="121">
        <f t="shared" si="43"/>
        <v>0</v>
      </c>
      <c r="CT31" s="121">
        <f t="shared" si="44"/>
        <v>21084</v>
      </c>
      <c r="CU31" s="121">
        <f t="shared" si="45"/>
        <v>14056</v>
      </c>
      <c r="CV31" s="121">
        <f t="shared" si="46"/>
        <v>0</v>
      </c>
      <c r="CW31" s="121">
        <f t="shared" si="47"/>
        <v>22025</v>
      </c>
      <c r="CX31" s="121">
        <f t="shared" si="48"/>
        <v>8257</v>
      </c>
      <c r="CY31" s="121">
        <f t="shared" si="49"/>
        <v>12861</v>
      </c>
      <c r="CZ31" s="121">
        <f t="shared" si="50"/>
        <v>907</v>
      </c>
      <c r="DA31" s="121">
        <f t="shared" si="51"/>
        <v>12018</v>
      </c>
      <c r="DB31" s="121">
        <f t="shared" si="52"/>
        <v>71168</v>
      </c>
      <c r="DC31" s="121">
        <f t="shared" si="53"/>
        <v>1083</v>
      </c>
      <c r="DD31" s="121">
        <f t="shared" si="54"/>
        <v>63871</v>
      </c>
      <c r="DE31" s="121">
        <f t="shared" si="55"/>
        <v>6214</v>
      </c>
      <c r="DF31" s="121">
        <f t="shared" si="56"/>
        <v>0</v>
      </c>
      <c r="DG31" s="121">
        <f t="shared" si="57"/>
        <v>0</v>
      </c>
      <c r="DH31" s="121">
        <f t="shared" si="58"/>
        <v>0</v>
      </c>
      <c r="DI31" s="121">
        <f t="shared" si="59"/>
        <v>0</v>
      </c>
      <c r="DJ31" s="121">
        <f t="shared" si="60"/>
        <v>144234</v>
      </c>
    </row>
    <row r="32" spans="1:114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 t="shared" si="0"/>
        <v>461240</v>
      </c>
      <c r="E32" s="121">
        <f t="shared" si="1"/>
        <v>78593</v>
      </c>
      <c r="F32" s="121">
        <v>0</v>
      </c>
      <c r="G32" s="121">
        <v>1695</v>
      </c>
      <c r="H32" s="121">
        <v>0</v>
      </c>
      <c r="I32" s="121">
        <v>76736</v>
      </c>
      <c r="J32" s="122" t="s">
        <v>426</v>
      </c>
      <c r="K32" s="121">
        <v>162</v>
      </c>
      <c r="L32" s="121">
        <v>382647</v>
      </c>
      <c r="M32" s="121">
        <f t="shared" si="2"/>
        <v>35069</v>
      </c>
      <c r="N32" s="121">
        <f t="shared" si="3"/>
        <v>236</v>
      </c>
      <c r="O32" s="121">
        <v>0</v>
      </c>
      <c r="P32" s="121">
        <v>0</v>
      </c>
      <c r="Q32" s="121">
        <v>0</v>
      </c>
      <c r="R32" s="121">
        <v>0</v>
      </c>
      <c r="S32" s="122" t="s">
        <v>426</v>
      </c>
      <c r="T32" s="121">
        <v>236</v>
      </c>
      <c r="U32" s="121">
        <v>34833</v>
      </c>
      <c r="V32" s="121">
        <f t="shared" si="27"/>
        <v>496309</v>
      </c>
      <c r="W32" s="121">
        <f t="shared" si="28"/>
        <v>78829</v>
      </c>
      <c r="X32" s="121">
        <f t="shared" si="29"/>
        <v>0</v>
      </c>
      <c r="Y32" s="121">
        <f t="shared" si="30"/>
        <v>1695</v>
      </c>
      <c r="Z32" s="121">
        <f t="shared" si="31"/>
        <v>0</v>
      </c>
      <c r="AA32" s="121">
        <f t="shared" si="32"/>
        <v>76736</v>
      </c>
      <c r="AB32" s="122" t="str">
        <f t="shared" si="5"/>
        <v>-</v>
      </c>
      <c r="AC32" s="121">
        <f t="shared" si="6"/>
        <v>398</v>
      </c>
      <c r="AD32" s="121">
        <f t="shared" si="7"/>
        <v>417480</v>
      </c>
      <c r="AE32" s="121">
        <f t="shared" si="8"/>
        <v>0</v>
      </c>
      <c r="AF32" s="121">
        <f t="shared" si="9"/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 t="shared" si="11"/>
        <v>388090</v>
      </c>
      <c r="AN32" s="121">
        <f t="shared" si="12"/>
        <v>169732</v>
      </c>
      <c r="AO32" s="121">
        <v>36925</v>
      </c>
      <c r="AP32" s="121">
        <v>132807</v>
      </c>
      <c r="AQ32" s="121">
        <v>0</v>
      </c>
      <c r="AR32" s="121">
        <v>0</v>
      </c>
      <c r="AS32" s="121">
        <f t="shared" si="13"/>
        <v>9036</v>
      </c>
      <c r="AT32" s="121">
        <v>6344</v>
      </c>
      <c r="AU32" s="121">
        <v>2692</v>
      </c>
      <c r="AV32" s="121">
        <v>0</v>
      </c>
      <c r="AW32" s="121">
        <v>0</v>
      </c>
      <c r="AX32" s="121">
        <f t="shared" si="14"/>
        <v>209322</v>
      </c>
      <c r="AY32" s="121">
        <v>0</v>
      </c>
      <c r="AZ32" s="121">
        <v>956</v>
      </c>
      <c r="BA32" s="121">
        <v>208366</v>
      </c>
      <c r="BB32" s="121">
        <v>0</v>
      </c>
      <c r="BC32" s="121">
        <v>28047</v>
      </c>
      <c r="BD32" s="121">
        <v>0</v>
      </c>
      <c r="BE32" s="121">
        <v>45103</v>
      </c>
      <c r="BF32" s="121">
        <f t="shared" si="16"/>
        <v>433193</v>
      </c>
      <c r="BG32" s="121">
        <f t="shared" si="17"/>
        <v>0</v>
      </c>
      <c r="BH32" s="121">
        <f t="shared" si="18"/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 t="shared" si="20"/>
        <v>2100</v>
      </c>
      <c r="BP32" s="121">
        <f t="shared" si="21"/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 t="shared" si="22"/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 t="shared" si="23"/>
        <v>2100</v>
      </c>
      <c r="CA32" s="121">
        <v>2100</v>
      </c>
      <c r="CB32" s="121">
        <v>0</v>
      </c>
      <c r="CC32" s="121">
        <v>0</v>
      </c>
      <c r="CD32" s="121">
        <v>0</v>
      </c>
      <c r="CE32" s="121">
        <v>32816</v>
      </c>
      <c r="CF32" s="121">
        <v>0</v>
      </c>
      <c r="CG32" s="121">
        <v>153</v>
      </c>
      <c r="CH32" s="121">
        <f t="shared" si="25"/>
        <v>2253</v>
      </c>
      <c r="CI32" s="121">
        <f t="shared" si="33"/>
        <v>0</v>
      </c>
      <c r="CJ32" s="121">
        <f t="shared" si="34"/>
        <v>0</v>
      </c>
      <c r="CK32" s="121">
        <f t="shared" si="35"/>
        <v>0</v>
      </c>
      <c r="CL32" s="121">
        <f t="shared" si="36"/>
        <v>0</v>
      </c>
      <c r="CM32" s="121">
        <f t="shared" si="37"/>
        <v>0</v>
      </c>
      <c r="CN32" s="121">
        <f t="shared" si="38"/>
        <v>0</v>
      </c>
      <c r="CO32" s="121">
        <f t="shared" si="39"/>
        <v>0</v>
      </c>
      <c r="CP32" s="121">
        <f t="shared" si="40"/>
        <v>0</v>
      </c>
      <c r="CQ32" s="121">
        <f t="shared" si="41"/>
        <v>390190</v>
      </c>
      <c r="CR32" s="121">
        <f t="shared" si="42"/>
        <v>169732</v>
      </c>
      <c r="CS32" s="121">
        <f t="shared" si="43"/>
        <v>36925</v>
      </c>
      <c r="CT32" s="121">
        <f t="shared" si="44"/>
        <v>132807</v>
      </c>
      <c r="CU32" s="121">
        <f t="shared" si="45"/>
        <v>0</v>
      </c>
      <c r="CV32" s="121">
        <f t="shared" si="46"/>
        <v>0</v>
      </c>
      <c r="CW32" s="121">
        <f t="shared" si="47"/>
        <v>9036</v>
      </c>
      <c r="CX32" s="121">
        <f t="shared" si="48"/>
        <v>6344</v>
      </c>
      <c r="CY32" s="121">
        <f t="shared" si="49"/>
        <v>2692</v>
      </c>
      <c r="CZ32" s="121">
        <f t="shared" si="50"/>
        <v>0</v>
      </c>
      <c r="DA32" s="121">
        <f t="shared" si="51"/>
        <v>0</v>
      </c>
      <c r="DB32" s="121">
        <f t="shared" si="52"/>
        <v>211422</v>
      </c>
      <c r="DC32" s="121">
        <f t="shared" si="53"/>
        <v>2100</v>
      </c>
      <c r="DD32" s="121">
        <f t="shared" si="54"/>
        <v>956</v>
      </c>
      <c r="DE32" s="121">
        <f t="shared" si="55"/>
        <v>208366</v>
      </c>
      <c r="DF32" s="121">
        <f t="shared" si="56"/>
        <v>0</v>
      </c>
      <c r="DG32" s="121">
        <f t="shared" si="57"/>
        <v>60863</v>
      </c>
      <c r="DH32" s="121">
        <f t="shared" si="58"/>
        <v>0</v>
      </c>
      <c r="DI32" s="121">
        <f t="shared" si="59"/>
        <v>45256</v>
      </c>
      <c r="DJ32" s="121">
        <f t="shared" si="60"/>
        <v>435446</v>
      </c>
    </row>
    <row r="33" spans="1:114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 t="shared" si="0"/>
        <v>259806</v>
      </c>
      <c r="E33" s="121">
        <f t="shared" si="1"/>
        <v>1279</v>
      </c>
      <c r="F33" s="121">
        <v>0</v>
      </c>
      <c r="G33" s="121">
        <v>0</v>
      </c>
      <c r="H33" s="121">
        <v>0</v>
      </c>
      <c r="I33" s="121">
        <v>57</v>
      </c>
      <c r="J33" s="122" t="s">
        <v>426</v>
      </c>
      <c r="K33" s="121">
        <v>1222</v>
      </c>
      <c r="L33" s="121">
        <v>258527</v>
      </c>
      <c r="M33" s="121">
        <f t="shared" si="2"/>
        <v>55704</v>
      </c>
      <c r="N33" s="121">
        <f t="shared" si="3"/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426</v>
      </c>
      <c r="T33" s="121">
        <v>0</v>
      </c>
      <c r="U33" s="121">
        <v>55704</v>
      </c>
      <c r="V33" s="121">
        <f t="shared" si="27"/>
        <v>315510</v>
      </c>
      <c r="W33" s="121">
        <f t="shared" si="28"/>
        <v>1279</v>
      </c>
      <c r="X33" s="121">
        <f t="shared" si="29"/>
        <v>0</v>
      </c>
      <c r="Y33" s="121">
        <f t="shared" si="30"/>
        <v>0</v>
      </c>
      <c r="Z33" s="121">
        <f t="shared" si="31"/>
        <v>0</v>
      </c>
      <c r="AA33" s="121">
        <f t="shared" si="32"/>
        <v>57</v>
      </c>
      <c r="AB33" s="122" t="str">
        <f t="shared" si="5"/>
        <v>-</v>
      </c>
      <c r="AC33" s="121">
        <f t="shared" si="6"/>
        <v>1222</v>
      </c>
      <c r="AD33" s="121">
        <f t="shared" si="7"/>
        <v>314231</v>
      </c>
      <c r="AE33" s="121">
        <f t="shared" si="8"/>
        <v>843</v>
      </c>
      <c r="AF33" s="121">
        <f t="shared" si="9"/>
        <v>843</v>
      </c>
      <c r="AG33" s="121">
        <v>215</v>
      </c>
      <c r="AH33" s="121">
        <v>0</v>
      </c>
      <c r="AI33" s="121">
        <v>0</v>
      </c>
      <c r="AJ33" s="121">
        <v>628</v>
      </c>
      <c r="AK33" s="121">
        <v>0</v>
      </c>
      <c r="AL33" s="121">
        <v>9429</v>
      </c>
      <c r="AM33" s="121">
        <f t="shared" si="11"/>
        <v>107811</v>
      </c>
      <c r="AN33" s="121">
        <f t="shared" si="12"/>
        <v>5703</v>
      </c>
      <c r="AO33" s="121">
        <v>5703</v>
      </c>
      <c r="AP33" s="121">
        <v>0</v>
      </c>
      <c r="AQ33" s="121">
        <v>0</v>
      </c>
      <c r="AR33" s="121">
        <v>0</v>
      </c>
      <c r="AS33" s="121">
        <f t="shared" si="13"/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 t="shared" si="14"/>
        <v>102108</v>
      </c>
      <c r="AY33" s="121">
        <v>88152</v>
      </c>
      <c r="AZ33" s="121">
        <v>0</v>
      </c>
      <c r="BA33" s="121">
        <v>12032</v>
      </c>
      <c r="BB33" s="121">
        <v>1924</v>
      </c>
      <c r="BC33" s="121">
        <v>138642</v>
      </c>
      <c r="BD33" s="121">
        <v>0</v>
      </c>
      <c r="BE33" s="121">
        <v>3081</v>
      </c>
      <c r="BF33" s="121">
        <f t="shared" si="16"/>
        <v>111735</v>
      </c>
      <c r="BG33" s="121">
        <f t="shared" si="17"/>
        <v>0</v>
      </c>
      <c r="BH33" s="121">
        <f t="shared" si="18"/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 t="shared" si="20"/>
        <v>9881</v>
      </c>
      <c r="BP33" s="121">
        <f t="shared" si="21"/>
        <v>1901</v>
      </c>
      <c r="BQ33" s="121">
        <v>1901</v>
      </c>
      <c r="BR33" s="121">
        <v>0</v>
      </c>
      <c r="BS33" s="121">
        <v>0</v>
      </c>
      <c r="BT33" s="121">
        <v>0</v>
      </c>
      <c r="BU33" s="121">
        <f t="shared" si="22"/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 t="shared" si="23"/>
        <v>7980</v>
      </c>
      <c r="CA33" s="121">
        <v>1512</v>
      </c>
      <c r="CB33" s="121">
        <v>0</v>
      </c>
      <c r="CC33" s="121">
        <v>0</v>
      </c>
      <c r="CD33" s="121">
        <v>6468</v>
      </c>
      <c r="CE33" s="121">
        <v>45823</v>
      </c>
      <c r="CF33" s="121">
        <v>0</v>
      </c>
      <c r="CG33" s="121">
        <v>0</v>
      </c>
      <c r="CH33" s="121">
        <f t="shared" si="25"/>
        <v>9881</v>
      </c>
      <c r="CI33" s="121">
        <f t="shared" si="33"/>
        <v>843</v>
      </c>
      <c r="CJ33" s="121">
        <f t="shared" si="34"/>
        <v>843</v>
      </c>
      <c r="CK33" s="121">
        <f t="shared" si="35"/>
        <v>215</v>
      </c>
      <c r="CL33" s="121">
        <f t="shared" si="36"/>
        <v>0</v>
      </c>
      <c r="CM33" s="121">
        <f t="shared" si="37"/>
        <v>0</v>
      </c>
      <c r="CN33" s="121">
        <f t="shared" si="38"/>
        <v>628</v>
      </c>
      <c r="CO33" s="121">
        <f t="shared" si="39"/>
        <v>0</v>
      </c>
      <c r="CP33" s="121">
        <f t="shared" si="40"/>
        <v>9429</v>
      </c>
      <c r="CQ33" s="121">
        <f t="shared" si="41"/>
        <v>117692</v>
      </c>
      <c r="CR33" s="121">
        <f t="shared" si="42"/>
        <v>7604</v>
      </c>
      <c r="CS33" s="121">
        <f t="shared" si="43"/>
        <v>7604</v>
      </c>
      <c r="CT33" s="121">
        <f t="shared" si="44"/>
        <v>0</v>
      </c>
      <c r="CU33" s="121">
        <f t="shared" si="45"/>
        <v>0</v>
      </c>
      <c r="CV33" s="121">
        <f t="shared" si="46"/>
        <v>0</v>
      </c>
      <c r="CW33" s="121">
        <f t="shared" si="47"/>
        <v>0</v>
      </c>
      <c r="CX33" s="121">
        <f t="shared" si="48"/>
        <v>0</v>
      </c>
      <c r="CY33" s="121">
        <f t="shared" si="49"/>
        <v>0</v>
      </c>
      <c r="CZ33" s="121">
        <f t="shared" si="50"/>
        <v>0</v>
      </c>
      <c r="DA33" s="121">
        <f t="shared" si="51"/>
        <v>0</v>
      </c>
      <c r="DB33" s="121">
        <f t="shared" si="52"/>
        <v>110088</v>
      </c>
      <c r="DC33" s="121">
        <f t="shared" si="53"/>
        <v>89664</v>
      </c>
      <c r="DD33" s="121">
        <f t="shared" si="54"/>
        <v>0</v>
      </c>
      <c r="DE33" s="121">
        <f t="shared" si="55"/>
        <v>12032</v>
      </c>
      <c r="DF33" s="121">
        <f t="shared" si="56"/>
        <v>8392</v>
      </c>
      <c r="DG33" s="121">
        <f t="shared" si="57"/>
        <v>184465</v>
      </c>
      <c r="DH33" s="121">
        <f t="shared" si="58"/>
        <v>0</v>
      </c>
      <c r="DI33" s="121">
        <f t="shared" si="59"/>
        <v>3081</v>
      </c>
      <c r="DJ33" s="121">
        <f t="shared" si="60"/>
        <v>121616</v>
      </c>
    </row>
    <row r="34" spans="1:114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 t="shared" si="0"/>
        <v>763955</v>
      </c>
      <c r="E34" s="121">
        <f t="shared" si="1"/>
        <v>106732</v>
      </c>
      <c r="F34" s="121">
        <v>0</v>
      </c>
      <c r="G34" s="121">
        <v>275</v>
      </c>
      <c r="H34" s="121">
        <v>400</v>
      </c>
      <c r="I34" s="121">
        <v>68353</v>
      </c>
      <c r="J34" s="122" t="s">
        <v>426</v>
      </c>
      <c r="K34" s="121">
        <v>37704</v>
      </c>
      <c r="L34" s="121">
        <v>657223</v>
      </c>
      <c r="M34" s="121">
        <f t="shared" si="2"/>
        <v>56376</v>
      </c>
      <c r="N34" s="121">
        <f t="shared" si="3"/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426</v>
      </c>
      <c r="T34" s="121">
        <v>0</v>
      </c>
      <c r="U34" s="121">
        <v>56376</v>
      </c>
      <c r="V34" s="121">
        <f t="shared" si="27"/>
        <v>820331</v>
      </c>
      <c r="W34" s="121">
        <f t="shared" si="28"/>
        <v>106732</v>
      </c>
      <c r="X34" s="121">
        <f t="shared" si="29"/>
        <v>0</v>
      </c>
      <c r="Y34" s="121">
        <f t="shared" si="30"/>
        <v>275</v>
      </c>
      <c r="Z34" s="121">
        <f t="shared" si="31"/>
        <v>400</v>
      </c>
      <c r="AA34" s="121">
        <f t="shared" si="32"/>
        <v>68353</v>
      </c>
      <c r="AB34" s="122" t="str">
        <f t="shared" si="5"/>
        <v>-</v>
      </c>
      <c r="AC34" s="121">
        <f t="shared" si="6"/>
        <v>37704</v>
      </c>
      <c r="AD34" s="121">
        <f t="shared" si="7"/>
        <v>713599</v>
      </c>
      <c r="AE34" s="121">
        <f t="shared" si="8"/>
        <v>0</v>
      </c>
      <c r="AF34" s="121">
        <f t="shared" si="9"/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34164</v>
      </c>
      <c r="AM34" s="121">
        <f t="shared" si="11"/>
        <v>619626</v>
      </c>
      <c r="AN34" s="121">
        <f t="shared" si="12"/>
        <v>37145</v>
      </c>
      <c r="AO34" s="121">
        <v>26397</v>
      </c>
      <c r="AP34" s="121">
        <v>0</v>
      </c>
      <c r="AQ34" s="121">
        <v>10748</v>
      </c>
      <c r="AR34" s="121">
        <v>0</v>
      </c>
      <c r="AS34" s="121">
        <f t="shared" si="13"/>
        <v>258832</v>
      </c>
      <c r="AT34" s="121">
        <v>2458</v>
      </c>
      <c r="AU34" s="121">
        <v>256374</v>
      </c>
      <c r="AV34" s="121">
        <v>0</v>
      </c>
      <c r="AW34" s="121">
        <v>0</v>
      </c>
      <c r="AX34" s="121">
        <f t="shared" si="14"/>
        <v>319265</v>
      </c>
      <c r="AY34" s="121">
        <v>149701</v>
      </c>
      <c r="AZ34" s="121">
        <v>31689</v>
      </c>
      <c r="BA34" s="121">
        <v>131608</v>
      </c>
      <c r="BB34" s="121">
        <v>6267</v>
      </c>
      <c r="BC34" s="121">
        <v>0</v>
      </c>
      <c r="BD34" s="121">
        <v>4384</v>
      </c>
      <c r="BE34" s="121">
        <v>110165</v>
      </c>
      <c r="BF34" s="121">
        <f t="shared" si="16"/>
        <v>729791</v>
      </c>
      <c r="BG34" s="121">
        <f t="shared" si="17"/>
        <v>0</v>
      </c>
      <c r="BH34" s="121">
        <f t="shared" si="18"/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 t="shared" si="20"/>
        <v>0</v>
      </c>
      <c r="BP34" s="121">
        <f t="shared" si="21"/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 t="shared" si="22"/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 t="shared" si="23"/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56376</v>
      </c>
      <c r="CF34" s="121">
        <v>0</v>
      </c>
      <c r="CG34" s="121">
        <v>0</v>
      </c>
      <c r="CH34" s="121">
        <f t="shared" si="25"/>
        <v>0</v>
      </c>
      <c r="CI34" s="121">
        <f t="shared" si="33"/>
        <v>0</v>
      </c>
      <c r="CJ34" s="121">
        <f t="shared" si="34"/>
        <v>0</v>
      </c>
      <c r="CK34" s="121">
        <f t="shared" si="35"/>
        <v>0</v>
      </c>
      <c r="CL34" s="121">
        <f t="shared" si="36"/>
        <v>0</v>
      </c>
      <c r="CM34" s="121">
        <f t="shared" si="37"/>
        <v>0</v>
      </c>
      <c r="CN34" s="121">
        <f t="shared" si="38"/>
        <v>0</v>
      </c>
      <c r="CO34" s="121">
        <f t="shared" si="39"/>
        <v>0</v>
      </c>
      <c r="CP34" s="121">
        <f t="shared" si="40"/>
        <v>34164</v>
      </c>
      <c r="CQ34" s="121">
        <f t="shared" si="41"/>
        <v>619626</v>
      </c>
      <c r="CR34" s="121">
        <f t="shared" si="42"/>
        <v>37145</v>
      </c>
      <c r="CS34" s="121">
        <f t="shared" si="43"/>
        <v>26397</v>
      </c>
      <c r="CT34" s="121">
        <f t="shared" si="44"/>
        <v>0</v>
      </c>
      <c r="CU34" s="121">
        <f t="shared" si="45"/>
        <v>10748</v>
      </c>
      <c r="CV34" s="121">
        <f t="shared" si="46"/>
        <v>0</v>
      </c>
      <c r="CW34" s="121">
        <f t="shared" si="47"/>
        <v>258832</v>
      </c>
      <c r="CX34" s="121">
        <f t="shared" si="48"/>
        <v>2458</v>
      </c>
      <c r="CY34" s="121">
        <f t="shared" si="49"/>
        <v>256374</v>
      </c>
      <c r="CZ34" s="121">
        <f t="shared" si="50"/>
        <v>0</v>
      </c>
      <c r="DA34" s="121">
        <f t="shared" si="51"/>
        <v>0</v>
      </c>
      <c r="DB34" s="121">
        <f t="shared" si="52"/>
        <v>319265</v>
      </c>
      <c r="DC34" s="121">
        <f t="shared" si="53"/>
        <v>149701</v>
      </c>
      <c r="DD34" s="121">
        <f t="shared" si="54"/>
        <v>31689</v>
      </c>
      <c r="DE34" s="121">
        <f t="shared" si="55"/>
        <v>131608</v>
      </c>
      <c r="DF34" s="121">
        <f t="shared" si="56"/>
        <v>6267</v>
      </c>
      <c r="DG34" s="121">
        <f t="shared" si="57"/>
        <v>56376</v>
      </c>
      <c r="DH34" s="121">
        <f t="shared" si="58"/>
        <v>4384</v>
      </c>
      <c r="DI34" s="121">
        <f t="shared" si="59"/>
        <v>110165</v>
      </c>
      <c r="DJ34" s="121">
        <f t="shared" si="60"/>
        <v>729791</v>
      </c>
    </row>
    <row r="35" spans="1:114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 t="shared" si="0"/>
        <v>388854</v>
      </c>
      <c r="E35" s="121">
        <f t="shared" si="1"/>
        <v>65367</v>
      </c>
      <c r="F35" s="121">
        <v>0</v>
      </c>
      <c r="G35" s="121">
        <v>830</v>
      </c>
      <c r="H35" s="121">
        <v>0</v>
      </c>
      <c r="I35" s="121">
        <v>64354</v>
      </c>
      <c r="J35" s="122" t="s">
        <v>426</v>
      </c>
      <c r="K35" s="121">
        <v>183</v>
      </c>
      <c r="L35" s="121">
        <v>323487</v>
      </c>
      <c r="M35" s="121">
        <f t="shared" si="2"/>
        <v>32500</v>
      </c>
      <c r="N35" s="121">
        <f t="shared" si="3"/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426</v>
      </c>
      <c r="T35" s="121">
        <v>0</v>
      </c>
      <c r="U35" s="121">
        <v>32500</v>
      </c>
      <c r="V35" s="121">
        <f t="shared" si="27"/>
        <v>421354</v>
      </c>
      <c r="W35" s="121">
        <f t="shared" si="28"/>
        <v>65367</v>
      </c>
      <c r="X35" s="121">
        <f t="shared" si="29"/>
        <v>0</v>
      </c>
      <c r="Y35" s="121">
        <f t="shared" si="30"/>
        <v>830</v>
      </c>
      <c r="Z35" s="121">
        <f t="shared" si="31"/>
        <v>0</v>
      </c>
      <c r="AA35" s="121">
        <f t="shared" si="32"/>
        <v>64354</v>
      </c>
      <c r="AB35" s="122" t="str">
        <f t="shared" si="5"/>
        <v>-</v>
      </c>
      <c r="AC35" s="121">
        <f t="shared" si="6"/>
        <v>183</v>
      </c>
      <c r="AD35" s="121">
        <f t="shared" si="7"/>
        <v>355987</v>
      </c>
      <c r="AE35" s="121">
        <f t="shared" si="8"/>
        <v>44731</v>
      </c>
      <c r="AF35" s="121">
        <f t="shared" si="9"/>
        <v>44731</v>
      </c>
      <c r="AG35" s="121">
        <v>0</v>
      </c>
      <c r="AH35" s="121">
        <v>44731</v>
      </c>
      <c r="AI35" s="121">
        <v>0</v>
      </c>
      <c r="AJ35" s="121">
        <v>0</v>
      </c>
      <c r="AK35" s="121">
        <v>0</v>
      </c>
      <c r="AL35" s="121">
        <v>21600</v>
      </c>
      <c r="AM35" s="121">
        <f t="shared" si="11"/>
        <v>319557</v>
      </c>
      <c r="AN35" s="121">
        <f t="shared" si="12"/>
        <v>74057</v>
      </c>
      <c r="AO35" s="121">
        <v>30249</v>
      </c>
      <c r="AP35" s="121">
        <v>0</v>
      </c>
      <c r="AQ35" s="121">
        <v>43808</v>
      </c>
      <c r="AR35" s="121">
        <v>0</v>
      </c>
      <c r="AS35" s="121">
        <f t="shared" si="13"/>
        <v>31672</v>
      </c>
      <c r="AT35" s="121">
        <v>0</v>
      </c>
      <c r="AU35" s="121">
        <v>31672</v>
      </c>
      <c r="AV35" s="121">
        <v>0</v>
      </c>
      <c r="AW35" s="121">
        <v>0</v>
      </c>
      <c r="AX35" s="121">
        <f t="shared" si="14"/>
        <v>213828</v>
      </c>
      <c r="AY35" s="121">
        <v>75621</v>
      </c>
      <c r="AZ35" s="121">
        <v>85316</v>
      </c>
      <c r="BA35" s="121">
        <v>31747</v>
      </c>
      <c r="BB35" s="121">
        <v>21144</v>
      </c>
      <c r="BC35" s="121">
        <v>0</v>
      </c>
      <c r="BD35" s="121">
        <v>0</v>
      </c>
      <c r="BE35" s="121">
        <v>2966</v>
      </c>
      <c r="BF35" s="121">
        <f t="shared" si="16"/>
        <v>367254</v>
      </c>
      <c r="BG35" s="121">
        <f t="shared" si="17"/>
        <v>0</v>
      </c>
      <c r="BH35" s="121">
        <f t="shared" si="18"/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 t="shared" si="20"/>
        <v>0</v>
      </c>
      <c r="BP35" s="121">
        <f t="shared" si="21"/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 t="shared" si="22"/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 t="shared" si="23"/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32500</v>
      </c>
      <c r="CF35" s="121">
        <v>0</v>
      </c>
      <c r="CG35" s="121">
        <v>0</v>
      </c>
      <c r="CH35" s="121">
        <f t="shared" si="25"/>
        <v>0</v>
      </c>
      <c r="CI35" s="121">
        <f t="shared" si="33"/>
        <v>44731</v>
      </c>
      <c r="CJ35" s="121">
        <f t="shared" si="34"/>
        <v>44731</v>
      </c>
      <c r="CK35" s="121">
        <f t="shared" si="35"/>
        <v>0</v>
      </c>
      <c r="CL35" s="121">
        <f t="shared" si="36"/>
        <v>44731</v>
      </c>
      <c r="CM35" s="121">
        <f t="shared" si="37"/>
        <v>0</v>
      </c>
      <c r="CN35" s="121">
        <f t="shared" si="38"/>
        <v>0</v>
      </c>
      <c r="CO35" s="121">
        <f t="shared" si="39"/>
        <v>0</v>
      </c>
      <c r="CP35" s="121">
        <f t="shared" si="40"/>
        <v>21600</v>
      </c>
      <c r="CQ35" s="121">
        <f t="shared" si="41"/>
        <v>319557</v>
      </c>
      <c r="CR35" s="121">
        <f t="shared" si="42"/>
        <v>74057</v>
      </c>
      <c r="CS35" s="121">
        <f t="shared" si="43"/>
        <v>30249</v>
      </c>
      <c r="CT35" s="121">
        <f t="shared" si="44"/>
        <v>0</v>
      </c>
      <c r="CU35" s="121">
        <f t="shared" si="45"/>
        <v>43808</v>
      </c>
      <c r="CV35" s="121">
        <f t="shared" si="46"/>
        <v>0</v>
      </c>
      <c r="CW35" s="121">
        <f t="shared" si="47"/>
        <v>31672</v>
      </c>
      <c r="CX35" s="121">
        <f t="shared" si="48"/>
        <v>0</v>
      </c>
      <c r="CY35" s="121">
        <f t="shared" si="49"/>
        <v>31672</v>
      </c>
      <c r="CZ35" s="121">
        <f t="shared" si="50"/>
        <v>0</v>
      </c>
      <c r="DA35" s="121">
        <f t="shared" si="51"/>
        <v>0</v>
      </c>
      <c r="DB35" s="121">
        <f t="shared" si="52"/>
        <v>213828</v>
      </c>
      <c r="DC35" s="121">
        <f t="shared" si="53"/>
        <v>75621</v>
      </c>
      <c r="DD35" s="121">
        <f t="shared" si="54"/>
        <v>85316</v>
      </c>
      <c r="DE35" s="121">
        <f t="shared" si="55"/>
        <v>31747</v>
      </c>
      <c r="DF35" s="121">
        <f t="shared" si="56"/>
        <v>21144</v>
      </c>
      <c r="DG35" s="121">
        <f t="shared" si="57"/>
        <v>32500</v>
      </c>
      <c r="DH35" s="121">
        <f t="shared" si="58"/>
        <v>0</v>
      </c>
      <c r="DI35" s="121">
        <f t="shared" si="59"/>
        <v>2966</v>
      </c>
      <c r="DJ35" s="121">
        <f t="shared" si="60"/>
        <v>367254</v>
      </c>
    </row>
    <row r="36" spans="1:114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 t="shared" si="0"/>
        <v>221591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426</v>
      </c>
      <c r="K36" s="121">
        <v>0</v>
      </c>
      <c r="L36" s="121">
        <v>221591</v>
      </c>
      <c r="M36" s="121">
        <f t="shared" si="2"/>
        <v>59414</v>
      </c>
      <c r="N36" s="121">
        <f t="shared" si="3"/>
        <v>24299</v>
      </c>
      <c r="O36" s="121">
        <v>0</v>
      </c>
      <c r="P36" s="121">
        <v>0</v>
      </c>
      <c r="Q36" s="121">
        <v>0</v>
      </c>
      <c r="R36" s="121">
        <v>24299</v>
      </c>
      <c r="S36" s="122" t="s">
        <v>426</v>
      </c>
      <c r="T36" s="121">
        <v>0</v>
      </c>
      <c r="U36" s="121">
        <v>35115</v>
      </c>
      <c r="V36" s="121">
        <f t="shared" si="27"/>
        <v>281005</v>
      </c>
      <c r="W36" s="121">
        <f t="shared" si="28"/>
        <v>24299</v>
      </c>
      <c r="X36" s="121">
        <f t="shared" si="29"/>
        <v>0</v>
      </c>
      <c r="Y36" s="121">
        <f t="shared" si="30"/>
        <v>0</v>
      </c>
      <c r="Z36" s="121">
        <f t="shared" si="31"/>
        <v>0</v>
      </c>
      <c r="AA36" s="121">
        <f t="shared" si="32"/>
        <v>24299</v>
      </c>
      <c r="AB36" s="122" t="str">
        <f t="shared" si="5"/>
        <v>-</v>
      </c>
      <c r="AC36" s="121">
        <f t="shared" si="6"/>
        <v>0</v>
      </c>
      <c r="AD36" s="121">
        <f t="shared" si="7"/>
        <v>256706</v>
      </c>
      <c r="AE36" s="121">
        <f t="shared" si="8"/>
        <v>0</v>
      </c>
      <c r="AF36" s="121">
        <f t="shared" si="9"/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 t="shared" si="11"/>
        <v>80331</v>
      </c>
      <c r="AN36" s="121">
        <f t="shared" si="12"/>
        <v>80331</v>
      </c>
      <c r="AO36" s="121">
        <v>24558</v>
      </c>
      <c r="AP36" s="121">
        <v>55773</v>
      </c>
      <c r="AQ36" s="121">
        <v>0</v>
      </c>
      <c r="AR36" s="121">
        <v>0</v>
      </c>
      <c r="AS36" s="121">
        <f t="shared" si="13"/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 t="shared" si="14"/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141260</v>
      </c>
      <c r="BD36" s="121">
        <v>0</v>
      </c>
      <c r="BE36" s="121">
        <v>0</v>
      </c>
      <c r="BF36" s="121">
        <f t="shared" si="16"/>
        <v>80331</v>
      </c>
      <c r="BG36" s="121">
        <f t="shared" si="17"/>
        <v>0</v>
      </c>
      <c r="BH36" s="121">
        <f t="shared" si="18"/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 t="shared" si="20"/>
        <v>59414</v>
      </c>
      <c r="BP36" s="121">
        <f t="shared" si="21"/>
        <v>15564</v>
      </c>
      <c r="BQ36" s="121">
        <v>15564</v>
      </c>
      <c r="BR36" s="121">
        <v>0</v>
      </c>
      <c r="BS36" s="121">
        <v>0</v>
      </c>
      <c r="BT36" s="121">
        <v>0</v>
      </c>
      <c r="BU36" s="121">
        <f t="shared" si="22"/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 t="shared" si="23"/>
        <v>43850</v>
      </c>
      <c r="CA36" s="121">
        <v>10357</v>
      </c>
      <c r="CB36" s="121">
        <v>0</v>
      </c>
      <c r="CC36" s="121">
        <v>33444</v>
      </c>
      <c r="CD36" s="121">
        <v>49</v>
      </c>
      <c r="CE36" s="121">
        <v>0</v>
      </c>
      <c r="CF36" s="121">
        <v>0</v>
      </c>
      <c r="CG36" s="121">
        <v>0</v>
      </c>
      <c r="CH36" s="121">
        <f t="shared" si="25"/>
        <v>59414</v>
      </c>
      <c r="CI36" s="121">
        <f t="shared" si="33"/>
        <v>0</v>
      </c>
      <c r="CJ36" s="121">
        <f t="shared" si="34"/>
        <v>0</v>
      </c>
      <c r="CK36" s="121">
        <f t="shared" si="35"/>
        <v>0</v>
      </c>
      <c r="CL36" s="121">
        <f t="shared" si="36"/>
        <v>0</v>
      </c>
      <c r="CM36" s="121">
        <f t="shared" si="37"/>
        <v>0</v>
      </c>
      <c r="CN36" s="121">
        <f t="shared" si="38"/>
        <v>0</v>
      </c>
      <c r="CO36" s="121">
        <f t="shared" si="39"/>
        <v>0</v>
      </c>
      <c r="CP36" s="121">
        <f t="shared" si="40"/>
        <v>0</v>
      </c>
      <c r="CQ36" s="121">
        <f t="shared" si="41"/>
        <v>139745</v>
      </c>
      <c r="CR36" s="121">
        <f t="shared" si="42"/>
        <v>95895</v>
      </c>
      <c r="CS36" s="121">
        <f t="shared" si="43"/>
        <v>40122</v>
      </c>
      <c r="CT36" s="121">
        <f t="shared" si="44"/>
        <v>55773</v>
      </c>
      <c r="CU36" s="121">
        <f t="shared" si="45"/>
        <v>0</v>
      </c>
      <c r="CV36" s="121">
        <f t="shared" si="46"/>
        <v>0</v>
      </c>
      <c r="CW36" s="121">
        <f t="shared" si="47"/>
        <v>0</v>
      </c>
      <c r="CX36" s="121">
        <f t="shared" si="48"/>
        <v>0</v>
      </c>
      <c r="CY36" s="121">
        <f t="shared" si="49"/>
        <v>0</v>
      </c>
      <c r="CZ36" s="121">
        <f t="shared" si="50"/>
        <v>0</v>
      </c>
      <c r="DA36" s="121">
        <f t="shared" si="51"/>
        <v>0</v>
      </c>
      <c r="DB36" s="121">
        <f t="shared" si="52"/>
        <v>43850</v>
      </c>
      <c r="DC36" s="121">
        <f t="shared" si="53"/>
        <v>10357</v>
      </c>
      <c r="DD36" s="121">
        <f t="shared" si="54"/>
        <v>0</v>
      </c>
      <c r="DE36" s="121">
        <f t="shared" si="55"/>
        <v>33444</v>
      </c>
      <c r="DF36" s="121">
        <f t="shared" si="56"/>
        <v>49</v>
      </c>
      <c r="DG36" s="121">
        <f t="shared" si="57"/>
        <v>141260</v>
      </c>
      <c r="DH36" s="121">
        <f t="shared" si="58"/>
        <v>0</v>
      </c>
      <c r="DI36" s="121">
        <f t="shared" si="59"/>
        <v>0</v>
      </c>
      <c r="DJ36" s="121">
        <f t="shared" si="60"/>
        <v>139745</v>
      </c>
    </row>
    <row r="37" spans="1:114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 t="shared" si="0"/>
        <v>410349</v>
      </c>
      <c r="E37" s="121">
        <f t="shared" si="1"/>
        <v>58619</v>
      </c>
      <c r="F37" s="121">
        <v>0</v>
      </c>
      <c r="G37" s="121">
        <v>1793</v>
      </c>
      <c r="H37" s="121">
        <v>0</v>
      </c>
      <c r="I37" s="121">
        <v>53136</v>
      </c>
      <c r="J37" s="122" t="s">
        <v>426</v>
      </c>
      <c r="K37" s="121">
        <v>3690</v>
      </c>
      <c r="L37" s="121">
        <v>351730</v>
      </c>
      <c r="M37" s="121">
        <f t="shared" si="2"/>
        <v>65327</v>
      </c>
      <c r="N37" s="121">
        <f t="shared" si="3"/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426</v>
      </c>
      <c r="T37" s="121">
        <v>0</v>
      </c>
      <c r="U37" s="121">
        <v>65327</v>
      </c>
      <c r="V37" s="121">
        <f t="shared" si="27"/>
        <v>475676</v>
      </c>
      <c r="W37" s="121">
        <f t="shared" si="28"/>
        <v>58619</v>
      </c>
      <c r="X37" s="121">
        <f t="shared" si="29"/>
        <v>0</v>
      </c>
      <c r="Y37" s="121">
        <f t="shared" si="30"/>
        <v>1793</v>
      </c>
      <c r="Z37" s="121">
        <f t="shared" si="31"/>
        <v>0</v>
      </c>
      <c r="AA37" s="121">
        <f t="shared" si="32"/>
        <v>53136</v>
      </c>
      <c r="AB37" s="122" t="str">
        <f t="shared" si="5"/>
        <v>-</v>
      </c>
      <c r="AC37" s="121">
        <f t="shared" si="6"/>
        <v>3690</v>
      </c>
      <c r="AD37" s="121">
        <f t="shared" si="7"/>
        <v>417057</v>
      </c>
      <c r="AE37" s="121">
        <f t="shared" si="8"/>
        <v>3315</v>
      </c>
      <c r="AF37" s="121">
        <f t="shared" si="9"/>
        <v>3315</v>
      </c>
      <c r="AG37" s="121">
        <v>0</v>
      </c>
      <c r="AH37" s="121">
        <v>0</v>
      </c>
      <c r="AI37" s="121">
        <v>3315</v>
      </c>
      <c r="AJ37" s="121">
        <v>0</v>
      </c>
      <c r="AK37" s="121">
        <v>0</v>
      </c>
      <c r="AL37" s="121">
        <v>20682</v>
      </c>
      <c r="AM37" s="121">
        <f t="shared" si="11"/>
        <v>34493</v>
      </c>
      <c r="AN37" s="121">
        <f t="shared" si="12"/>
        <v>28532</v>
      </c>
      <c r="AO37" s="121">
        <v>24963</v>
      </c>
      <c r="AP37" s="121">
        <v>0</v>
      </c>
      <c r="AQ37" s="121">
        <v>0</v>
      </c>
      <c r="AR37" s="121">
        <v>3569</v>
      </c>
      <c r="AS37" s="121">
        <f t="shared" si="13"/>
        <v>4739</v>
      </c>
      <c r="AT37" s="121">
        <v>0</v>
      </c>
      <c r="AU37" s="121">
        <v>0</v>
      </c>
      <c r="AV37" s="121">
        <v>4739</v>
      </c>
      <c r="AW37" s="121">
        <v>0</v>
      </c>
      <c r="AX37" s="121">
        <f t="shared" si="14"/>
        <v>1222</v>
      </c>
      <c r="AY37" s="121">
        <v>0</v>
      </c>
      <c r="AZ37" s="121">
        <v>0</v>
      </c>
      <c r="BA37" s="121">
        <v>1222</v>
      </c>
      <c r="BB37" s="121">
        <v>0</v>
      </c>
      <c r="BC37" s="121">
        <v>332353</v>
      </c>
      <c r="BD37" s="121">
        <v>0</v>
      </c>
      <c r="BE37" s="121">
        <v>19506</v>
      </c>
      <c r="BF37" s="121">
        <f t="shared" si="16"/>
        <v>57314</v>
      </c>
      <c r="BG37" s="121">
        <f t="shared" si="17"/>
        <v>0</v>
      </c>
      <c r="BH37" s="121">
        <f t="shared" si="18"/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 t="shared" si="20"/>
        <v>65327</v>
      </c>
      <c r="BP37" s="121">
        <f t="shared" si="21"/>
        <v>18229</v>
      </c>
      <c r="BQ37" s="121">
        <v>18229</v>
      </c>
      <c r="BR37" s="121">
        <v>0</v>
      </c>
      <c r="BS37" s="121">
        <v>0</v>
      </c>
      <c r="BT37" s="121">
        <v>0</v>
      </c>
      <c r="BU37" s="121">
        <f t="shared" si="22"/>
        <v>64</v>
      </c>
      <c r="BV37" s="121">
        <v>0</v>
      </c>
      <c r="BW37" s="121">
        <v>64</v>
      </c>
      <c r="BX37" s="121">
        <v>0</v>
      </c>
      <c r="BY37" s="121">
        <v>0</v>
      </c>
      <c r="BZ37" s="121">
        <f t="shared" si="23"/>
        <v>47034</v>
      </c>
      <c r="CA37" s="121">
        <v>0</v>
      </c>
      <c r="CB37" s="121">
        <v>47034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 t="shared" si="25"/>
        <v>65327</v>
      </c>
      <c r="CI37" s="121">
        <f t="shared" si="33"/>
        <v>3315</v>
      </c>
      <c r="CJ37" s="121">
        <f t="shared" si="34"/>
        <v>3315</v>
      </c>
      <c r="CK37" s="121">
        <f t="shared" si="35"/>
        <v>0</v>
      </c>
      <c r="CL37" s="121">
        <f t="shared" si="36"/>
        <v>0</v>
      </c>
      <c r="CM37" s="121">
        <f t="shared" si="37"/>
        <v>3315</v>
      </c>
      <c r="CN37" s="121">
        <f t="shared" si="38"/>
        <v>0</v>
      </c>
      <c r="CO37" s="121">
        <f t="shared" si="39"/>
        <v>0</v>
      </c>
      <c r="CP37" s="121">
        <f t="shared" si="40"/>
        <v>20682</v>
      </c>
      <c r="CQ37" s="121">
        <f t="shared" si="41"/>
        <v>99820</v>
      </c>
      <c r="CR37" s="121">
        <f t="shared" si="42"/>
        <v>46761</v>
      </c>
      <c r="CS37" s="121">
        <f t="shared" si="43"/>
        <v>43192</v>
      </c>
      <c r="CT37" s="121">
        <f t="shared" si="44"/>
        <v>0</v>
      </c>
      <c r="CU37" s="121">
        <f t="shared" si="45"/>
        <v>0</v>
      </c>
      <c r="CV37" s="121">
        <f t="shared" si="46"/>
        <v>3569</v>
      </c>
      <c r="CW37" s="121">
        <f t="shared" si="47"/>
        <v>4803</v>
      </c>
      <c r="CX37" s="121">
        <f t="shared" si="48"/>
        <v>0</v>
      </c>
      <c r="CY37" s="121">
        <f t="shared" si="49"/>
        <v>64</v>
      </c>
      <c r="CZ37" s="121">
        <f t="shared" si="50"/>
        <v>4739</v>
      </c>
      <c r="DA37" s="121">
        <f t="shared" si="51"/>
        <v>0</v>
      </c>
      <c r="DB37" s="121">
        <f t="shared" si="52"/>
        <v>48256</v>
      </c>
      <c r="DC37" s="121">
        <f t="shared" si="53"/>
        <v>0</v>
      </c>
      <c r="DD37" s="121">
        <f t="shared" si="54"/>
        <v>47034</v>
      </c>
      <c r="DE37" s="121">
        <f t="shared" si="55"/>
        <v>1222</v>
      </c>
      <c r="DF37" s="121">
        <f t="shared" si="56"/>
        <v>0</v>
      </c>
      <c r="DG37" s="121">
        <f t="shared" si="57"/>
        <v>332353</v>
      </c>
      <c r="DH37" s="121">
        <f t="shared" si="58"/>
        <v>0</v>
      </c>
      <c r="DI37" s="121">
        <f t="shared" si="59"/>
        <v>19506</v>
      </c>
      <c r="DJ37" s="121">
        <f t="shared" si="60"/>
        <v>122641</v>
      </c>
    </row>
    <row r="38" spans="1:114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 t="shared" si="0"/>
        <v>103347</v>
      </c>
      <c r="E38" s="121">
        <f t="shared" si="1"/>
        <v>11303</v>
      </c>
      <c r="F38" s="121">
        <v>0</v>
      </c>
      <c r="G38" s="121">
        <v>450</v>
      </c>
      <c r="H38" s="121">
        <v>0</v>
      </c>
      <c r="I38" s="121">
        <v>8544</v>
      </c>
      <c r="J38" s="122" t="s">
        <v>426</v>
      </c>
      <c r="K38" s="121">
        <v>2309</v>
      </c>
      <c r="L38" s="121">
        <v>92044</v>
      </c>
      <c r="M38" s="121">
        <f t="shared" si="2"/>
        <v>109060</v>
      </c>
      <c r="N38" s="121">
        <f t="shared" si="3"/>
        <v>57027</v>
      </c>
      <c r="O38" s="121">
        <v>0</v>
      </c>
      <c r="P38" s="121">
        <v>0</v>
      </c>
      <c r="Q38" s="121">
        <v>0</v>
      </c>
      <c r="R38" s="121">
        <v>9993</v>
      </c>
      <c r="S38" s="122" t="s">
        <v>426</v>
      </c>
      <c r="T38" s="121">
        <v>47034</v>
      </c>
      <c r="U38" s="121">
        <v>52033</v>
      </c>
      <c r="V38" s="121">
        <f t="shared" si="27"/>
        <v>212407</v>
      </c>
      <c r="W38" s="121">
        <f t="shared" si="28"/>
        <v>68330</v>
      </c>
      <c r="X38" s="121">
        <f t="shared" si="29"/>
        <v>0</v>
      </c>
      <c r="Y38" s="121">
        <f t="shared" si="30"/>
        <v>450</v>
      </c>
      <c r="Z38" s="121">
        <f t="shared" si="31"/>
        <v>0</v>
      </c>
      <c r="AA38" s="121">
        <f t="shared" si="32"/>
        <v>18537</v>
      </c>
      <c r="AB38" s="122" t="str">
        <f t="shared" si="5"/>
        <v>-</v>
      </c>
      <c r="AC38" s="121">
        <f t="shared" si="6"/>
        <v>49343</v>
      </c>
      <c r="AD38" s="121">
        <f t="shared" si="7"/>
        <v>144077</v>
      </c>
      <c r="AE38" s="121">
        <f t="shared" si="8"/>
        <v>0</v>
      </c>
      <c r="AF38" s="121">
        <f t="shared" si="9"/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12309</v>
      </c>
      <c r="AM38" s="121">
        <f t="shared" si="11"/>
        <v>27045</v>
      </c>
      <c r="AN38" s="121">
        <f t="shared" si="12"/>
        <v>21231</v>
      </c>
      <c r="AO38" s="121">
        <v>10730</v>
      </c>
      <c r="AP38" s="121">
        <v>10501</v>
      </c>
      <c r="AQ38" s="121">
        <v>0</v>
      </c>
      <c r="AR38" s="121">
        <v>0</v>
      </c>
      <c r="AS38" s="121">
        <f t="shared" si="13"/>
        <v>5814</v>
      </c>
      <c r="AT38" s="121">
        <v>5814</v>
      </c>
      <c r="AU38" s="121">
        <v>0</v>
      </c>
      <c r="AV38" s="121">
        <v>0</v>
      </c>
      <c r="AW38" s="121">
        <v>0</v>
      </c>
      <c r="AX38" s="121">
        <f t="shared" si="14"/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63993</v>
      </c>
      <c r="BD38" s="121">
        <v>0</v>
      </c>
      <c r="BE38" s="121">
        <v>0</v>
      </c>
      <c r="BF38" s="121">
        <f t="shared" si="16"/>
        <v>27045</v>
      </c>
      <c r="BG38" s="121">
        <f t="shared" si="17"/>
        <v>0</v>
      </c>
      <c r="BH38" s="121">
        <f t="shared" si="18"/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 t="shared" si="20"/>
        <v>109060</v>
      </c>
      <c r="BP38" s="121">
        <f t="shared" si="21"/>
        <v>19714</v>
      </c>
      <c r="BQ38" s="121">
        <v>19714</v>
      </c>
      <c r="BR38" s="121">
        <v>0</v>
      </c>
      <c r="BS38" s="121">
        <v>0</v>
      </c>
      <c r="BT38" s="121">
        <v>0</v>
      </c>
      <c r="BU38" s="121">
        <f t="shared" si="22"/>
        <v>35775</v>
      </c>
      <c r="BV38" s="121">
        <v>640</v>
      </c>
      <c r="BW38" s="121">
        <v>35135</v>
      </c>
      <c r="BX38" s="121">
        <v>0</v>
      </c>
      <c r="BY38" s="121">
        <v>0</v>
      </c>
      <c r="BZ38" s="121">
        <f t="shared" si="23"/>
        <v>53571</v>
      </c>
      <c r="CA38" s="121">
        <v>32149</v>
      </c>
      <c r="CB38" s="121">
        <v>20110</v>
      </c>
      <c r="CC38" s="121">
        <v>1312</v>
      </c>
      <c r="CD38" s="121">
        <v>0</v>
      </c>
      <c r="CE38" s="121">
        <v>0</v>
      </c>
      <c r="CF38" s="121">
        <v>0</v>
      </c>
      <c r="CG38" s="121">
        <v>0</v>
      </c>
      <c r="CH38" s="121">
        <f t="shared" si="25"/>
        <v>109060</v>
      </c>
      <c r="CI38" s="121">
        <f t="shared" si="33"/>
        <v>0</v>
      </c>
      <c r="CJ38" s="121">
        <f t="shared" si="34"/>
        <v>0</v>
      </c>
      <c r="CK38" s="121">
        <f t="shared" si="35"/>
        <v>0</v>
      </c>
      <c r="CL38" s="121">
        <f t="shared" si="36"/>
        <v>0</v>
      </c>
      <c r="CM38" s="121">
        <f t="shared" si="37"/>
        <v>0</v>
      </c>
      <c r="CN38" s="121">
        <f t="shared" si="38"/>
        <v>0</v>
      </c>
      <c r="CO38" s="121">
        <f t="shared" si="39"/>
        <v>0</v>
      </c>
      <c r="CP38" s="121">
        <f t="shared" si="40"/>
        <v>12309</v>
      </c>
      <c r="CQ38" s="121">
        <f t="shared" si="41"/>
        <v>136105</v>
      </c>
      <c r="CR38" s="121">
        <f t="shared" si="42"/>
        <v>40945</v>
      </c>
      <c r="CS38" s="121">
        <f t="shared" si="43"/>
        <v>30444</v>
      </c>
      <c r="CT38" s="121">
        <f t="shared" si="44"/>
        <v>10501</v>
      </c>
      <c r="CU38" s="121">
        <f t="shared" si="45"/>
        <v>0</v>
      </c>
      <c r="CV38" s="121">
        <f t="shared" si="46"/>
        <v>0</v>
      </c>
      <c r="CW38" s="121">
        <f t="shared" si="47"/>
        <v>41589</v>
      </c>
      <c r="CX38" s="121">
        <f t="shared" si="48"/>
        <v>6454</v>
      </c>
      <c r="CY38" s="121">
        <f t="shared" si="49"/>
        <v>35135</v>
      </c>
      <c r="CZ38" s="121">
        <f t="shared" si="50"/>
        <v>0</v>
      </c>
      <c r="DA38" s="121">
        <f t="shared" si="51"/>
        <v>0</v>
      </c>
      <c r="DB38" s="121">
        <f t="shared" si="52"/>
        <v>53571</v>
      </c>
      <c r="DC38" s="121">
        <f t="shared" si="53"/>
        <v>32149</v>
      </c>
      <c r="DD38" s="121">
        <f t="shared" si="54"/>
        <v>20110</v>
      </c>
      <c r="DE38" s="121">
        <f t="shared" si="55"/>
        <v>1312</v>
      </c>
      <c r="DF38" s="121">
        <f t="shared" si="56"/>
        <v>0</v>
      </c>
      <c r="DG38" s="121">
        <f t="shared" si="57"/>
        <v>63993</v>
      </c>
      <c r="DH38" s="121">
        <f t="shared" si="58"/>
        <v>0</v>
      </c>
      <c r="DI38" s="121">
        <f t="shared" si="59"/>
        <v>0</v>
      </c>
      <c r="DJ38" s="121">
        <f t="shared" si="60"/>
        <v>136105</v>
      </c>
    </row>
    <row r="39" spans="1:114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 t="shared" si="0"/>
        <v>31183</v>
      </c>
      <c r="E39" s="121">
        <f t="shared" si="1"/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426</v>
      </c>
      <c r="K39" s="121">
        <v>0</v>
      </c>
      <c r="L39" s="121">
        <v>31183</v>
      </c>
      <c r="M39" s="121">
        <f t="shared" si="2"/>
        <v>29386</v>
      </c>
      <c r="N39" s="121">
        <f t="shared" si="3"/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426</v>
      </c>
      <c r="T39" s="121">
        <v>0</v>
      </c>
      <c r="U39" s="121">
        <v>29386</v>
      </c>
      <c r="V39" s="121">
        <f t="shared" si="27"/>
        <v>60569</v>
      </c>
      <c r="W39" s="121">
        <f t="shared" si="28"/>
        <v>0</v>
      </c>
      <c r="X39" s="121">
        <f t="shared" si="29"/>
        <v>0</v>
      </c>
      <c r="Y39" s="121">
        <f t="shared" si="30"/>
        <v>0</v>
      </c>
      <c r="Z39" s="121">
        <f t="shared" si="31"/>
        <v>0</v>
      </c>
      <c r="AA39" s="121">
        <f t="shared" si="32"/>
        <v>0</v>
      </c>
      <c r="AB39" s="122" t="str">
        <f t="shared" si="5"/>
        <v>-</v>
      </c>
      <c r="AC39" s="121">
        <f t="shared" si="6"/>
        <v>0</v>
      </c>
      <c r="AD39" s="121">
        <f t="shared" si="7"/>
        <v>60569</v>
      </c>
      <c r="AE39" s="121">
        <f t="shared" si="8"/>
        <v>0</v>
      </c>
      <c r="AF39" s="121">
        <f t="shared" si="9"/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 t="shared" si="11"/>
        <v>10719</v>
      </c>
      <c r="AN39" s="121">
        <f t="shared" si="12"/>
        <v>9549</v>
      </c>
      <c r="AO39" s="121">
        <v>0</v>
      </c>
      <c r="AP39" s="121">
        <v>9549</v>
      </c>
      <c r="AQ39" s="121">
        <v>0</v>
      </c>
      <c r="AR39" s="121">
        <v>0</v>
      </c>
      <c r="AS39" s="121">
        <f t="shared" si="13"/>
        <v>1170</v>
      </c>
      <c r="AT39" s="121">
        <v>1170</v>
      </c>
      <c r="AU39" s="121">
        <v>0</v>
      </c>
      <c r="AV39" s="121">
        <v>0</v>
      </c>
      <c r="AW39" s="121">
        <v>0</v>
      </c>
      <c r="AX39" s="121">
        <f t="shared" si="14"/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20464</v>
      </c>
      <c r="BD39" s="121">
        <v>0</v>
      </c>
      <c r="BE39" s="121">
        <v>0</v>
      </c>
      <c r="BF39" s="121">
        <f t="shared" si="16"/>
        <v>10719</v>
      </c>
      <c r="BG39" s="121">
        <f t="shared" si="17"/>
        <v>0</v>
      </c>
      <c r="BH39" s="121">
        <f t="shared" si="18"/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 t="shared" si="20"/>
        <v>29386</v>
      </c>
      <c r="BP39" s="121">
        <f t="shared" si="21"/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 t="shared" si="22"/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 t="shared" si="23"/>
        <v>29386</v>
      </c>
      <c r="CA39" s="121">
        <v>4042</v>
      </c>
      <c r="CB39" s="121">
        <v>0</v>
      </c>
      <c r="CC39" s="121">
        <v>0</v>
      </c>
      <c r="CD39" s="121">
        <v>25344</v>
      </c>
      <c r="CE39" s="121">
        <v>0</v>
      </c>
      <c r="CF39" s="121">
        <v>0</v>
      </c>
      <c r="CG39" s="121">
        <v>0</v>
      </c>
      <c r="CH39" s="121">
        <f t="shared" si="25"/>
        <v>29386</v>
      </c>
      <c r="CI39" s="121">
        <f t="shared" si="33"/>
        <v>0</v>
      </c>
      <c r="CJ39" s="121">
        <f t="shared" si="34"/>
        <v>0</v>
      </c>
      <c r="CK39" s="121">
        <f t="shared" si="35"/>
        <v>0</v>
      </c>
      <c r="CL39" s="121">
        <f t="shared" si="36"/>
        <v>0</v>
      </c>
      <c r="CM39" s="121">
        <f t="shared" si="37"/>
        <v>0</v>
      </c>
      <c r="CN39" s="121">
        <f t="shared" si="38"/>
        <v>0</v>
      </c>
      <c r="CO39" s="121">
        <f t="shared" si="39"/>
        <v>0</v>
      </c>
      <c r="CP39" s="121">
        <f t="shared" si="40"/>
        <v>0</v>
      </c>
      <c r="CQ39" s="121">
        <f t="shared" si="41"/>
        <v>40105</v>
      </c>
      <c r="CR39" s="121">
        <f t="shared" si="42"/>
        <v>9549</v>
      </c>
      <c r="CS39" s="121">
        <f t="shared" si="43"/>
        <v>0</v>
      </c>
      <c r="CT39" s="121">
        <f t="shared" si="44"/>
        <v>9549</v>
      </c>
      <c r="CU39" s="121">
        <f t="shared" si="45"/>
        <v>0</v>
      </c>
      <c r="CV39" s="121">
        <f t="shared" si="46"/>
        <v>0</v>
      </c>
      <c r="CW39" s="121">
        <f t="shared" si="47"/>
        <v>1170</v>
      </c>
      <c r="CX39" s="121">
        <f t="shared" si="48"/>
        <v>1170</v>
      </c>
      <c r="CY39" s="121">
        <f t="shared" si="49"/>
        <v>0</v>
      </c>
      <c r="CZ39" s="121">
        <f t="shared" si="50"/>
        <v>0</v>
      </c>
      <c r="DA39" s="121">
        <f t="shared" si="51"/>
        <v>0</v>
      </c>
      <c r="DB39" s="121">
        <f t="shared" si="52"/>
        <v>29386</v>
      </c>
      <c r="DC39" s="121">
        <f t="shared" si="53"/>
        <v>4042</v>
      </c>
      <c r="DD39" s="121">
        <f t="shared" si="54"/>
        <v>0</v>
      </c>
      <c r="DE39" s="121">
        <f t="shared" si="55"/>
        <v>0</v>
      </c>
      <c r="DF39" s="121">
        <f t="shared" si="56"/>
        <v>25344</v>
      </c>
      <c r="DG39" s="121">
        <f t="shared" si="57"/>
        <v>20464</v>
      </c>
      <c r="DH39" s="121">
        <f t="shared" si="58"/>
        <v>0</v>
      </c>
      <c r="DI39" s="121">
        <f t="shared" si="59"/>
        <v>0</v>
      </c>
      <c r="DJ39" s="121">
        <f t="shared" si="60"/>
        <v>40105</v>
      </c>
    </row>
    <row r="40" spans="1:114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 t="shared" si="0"/>
        <v>57861</v>
      </c>
      <c r="E40" s="121">
        <f t="shared" si="1"/>
        <v>10513</v>
      </c>
      <c r="F40" s="121">
        <v>0</v>
      </c>
      <c r="G40" s="121">
        <v>0</v>
      </c>
      <c r="H40" s="121">
        <v>0</v>
      </c>
      <c r="I40" s="121">
        <v>9890</v>
      </c>
      <c r="J40" s="122" t="s">
        <v>426</v>
      </c>
      <c r="K40" s="121">
        <v>623</v>
      </c>
      <c r="L40" s="121">
        <v>47348</v>
      </c>
      <c r="M40" s="121">
        <f t="shared" si="2"/>
        <v>15000</v>
      </c>
      <c r="N40" s="121">
        <f t="shared" si="3"/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426</v>
      </c>
      <c r="T40" s="121">
        <v>0</v>
      </c>
      <c r="U40" s="121">
        <v>15000</v>
      </c>
      <c r="V40" s="121">
        <f t="shared" si="27"/>
        <v>72861</v>
      </c>
      <c r="W40" s="121">
        <f t="shared" si="28"/>
        <v>10513</v>
      </c>
      <c r="X40" s="121">
        <f t="shared" si="29"/>
        <v>0</v>
      </c>
      <c r="Y40" s="121">
        <f t="shared" si="30"/>
        <v>0</v>
      </c>
      <c r="Z40" s="121">
        <f t="shared" si="31"/>
        <v>0</v>
      </c>
      <c r="AA40" s="121">
        <f t="shared" si="32"/>
        <v>9890</v>
      </c>
      <c r="AB40" s="122" t="str">
        <f t="shared" si="5"/>
        <v>-</v>
      </c>
      <c r="AC40" s="121">
        <f t="shared" si="6"/>
        <v>623</v>
      </c>
      <c r="AD40" s="121">
        <f t="shared" si="7"/>
        <v>62348</v>
      </c>
      <c r="AE40" s="121">
        <f t="shared" si="8"/>
        <v>0</v>
      </c>
      <c r="AF40" s="121">
        <f t="shared" si="9"/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 t="shared" si="11"/>
        <v>19260</v>
      </c>
      <c r="AN40" s="121">
        <f t="shared" si="12"/>
        <v>10923</v>
      </c>
      <c r="AO40" s="121">
        <v>0</v>
      </c>
      <c r="AP40" s="121">
        <v>10923</v>
      </c>
      <c r="AQ40" s="121">
        <v>0</v>
      </c>
      <c r="AR40" s="121">
        <v>0</v>
      </c>
      <c r="AS40" s="121">
        <f t="shared" si="13"/>
        <v>8337</v>
      </c>
      <c r="AT40" s="121">
        <v>8337</v>
      </c>
      <c r="AU40" s="121">
        <v>0</v>
      </c>
      <c r="AV40" s="121">
        <v>0</v>
      </c>
      <c r="AW40" s="121">
        <v>0</v>
      </c>
      <c r="AX40" s="121">
        <f t="shared" si="14"/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38601</v>
      </c>
      <c r="BD40" s="121">
        <v>0</v>
      </c>
      <c r="BE40" s="121">
        <v>0</v>
      </c>
      <c r="BF40" s="121">
        <f t="shared" si="16"/>
        <v>19260</v>
      </c>
      <c r="BG40" s="121">
        <f t="shared" si="17"/>
        <v>0</v>
      </c>
      <c r="BH40" s="121">
        <f t="shared" si="18"/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 t="shared" si="20"/>
        <v>0</v>
      </c>
      <c r="BP40" s="121">
        <f t="shared" si="21"/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 t="shared" si="22"/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 t="shared" si="23"/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15000</v>
      </c>
      <c r="CH40" s="121">
        <f t="shared" si="25"/>
        <v>15000</v>
      </c>
      <c r="CI40" s="121">
        <f t="shared" si="33"/>
        <v>0</v>
      </c>
      <c r="CJ40" s="121">
        <f t="shared" si="34"/>
        <v>0</v>
      </c>
      <c r="CK40" s="121">
        <f t="shared" si="35"/>
        <v>0</v>
      </c>
      <c r="CL40" s="121">
        <f t="shared" si="36"/>
        <v>0</v>
      </c>
      <c r="CM40" s="121">
        <f t="shared" si="37"/>
        <v>0</v>
      </c>
      <c r="CN40" s="121">
        <f t="shared" si="38"/>
        <v>0</v>
      </c>
      <c r="CO40" s="121">
        <f t="shared" si="39"/>
        <v>0</v>
      </c>
      <c r="CP40" s="121">
        <f t="shared" si="40"/>
        <v>0</v>
      </c>
      <c r="CQ40" s="121">
        <f t="shared" si="41"/>
        <v>19260</v>
      </c>
      <c r="CR40" s="121">
        <f t="shared" si="42"/>
        <v>10923</v>
      </c>
      <c r="CS40" s="121">
        <f t="shared" si="43"/>
        <v>0</v>
      </c>
      <c r="CT40" s="121">
        <f t="shared" si="44"/>
        <v>10923</v>
      </c>
      <c r="CU40" s="121">
        <f t="shared" si="45"/>
        <v>0</v>
      </c>
      <c r="CV40" s="121">
        <f t="shared" si="46"/>
        <v>0</v>
      </c>
      <c r="CW40" s="121">
        <f t="shared" si="47"/>
        <v>8337</v>
      </c>
      <c r="CX40" s="121">
        <f t="shared" si="48"/>
        <v>8337</v>
      </c>
      <c r="CY40" s="121">
        <f t="shared" si="49"/>
        <v>0</v>
      </c>
      <c r="CZ40" s="121">
        <f t="shared" si="50"/>
        <v>0</v>
      </c>
      <c r="DA40" s="121">
        <f t="shared" si="51"/>
        <v>0</v>
      </c>
      <c r="DB40" s="121">
        <f t="shared" si="52"/>
        <v>0</v>
      </c>
      <c r="DC40" s="121">
        <f t="shared" si="53"/>
        <v>0</v>
      </c>
      <c r="DD40" s="121">
        <f t="shared" si="54"/>
        <v>0</v>
      </c>
      <c r="DE40" s="121">
        <f t="shared" si="55"/>
        <v>0</v>
      </c>
      <c r="DF40" s="121">
        <f t="shared" si="56"/>
        <v>0</v>
      </c>
      <c r="DG40" s="121">
        <f t="shared" si="57"/>
        <v>38601</v>
      </c>
      <c r="DH40" s="121">
        <f t="shared" si="58"/>
        <v>0</v>
      </c>
      <c r="DI40" s="121">
        <f t="shared" si="59"/>
        <v>15000</v>
      </c>
      <c r="DJ40" s="121">
        <f t="shared" si="60"/>
        <v>34260</v>
      </c>
    </row>
    <row r="41" spans="1:114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 t="shared" si="0"/>
        <v>14338</v>
      </c>
      <c r="E41" s="121">
        <f t="shared" si="1"/>
        <v>855</v>
      </c>
      <c r="F41" s="121">
        <v>0</v>
      </c>
      <c r="G41" s="121">
        <v>0</v>
      </c>
      <c r="H41" s="121">
        <v>0</v>
      </c>
      <c r="I41" s="121">
        <v>734</v>
      </c>
      <c r="J41" s="122" t="s">
        <v>426</v>
      </c>
      <c r="K41" s="121">
        <v>121</v>
      </c>
      <c r="L41" s="121">
        <v>13483</v>
      </c>
      <c r="M41" s="121">
        <f t="shared" si="2"/>
        <v>6231</v>
      </c>
      <c r="N41" s="121">
        <f t="shared" si="3"/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426</v>
      </c>
      <c r="T41" s="121">
        <v>0</v>
      </c>
      <c r="U41" s="121">
        <v>6231</v>
      </c>
      <c r="V41" s="121">
        <f t="shared" si="27"/>
        <v>20569</v>
      </c>
      <c r="W41" s="121">
        <f t="shared" si="28"/>
        <v>855</v>
      </c>
      <c r="X41" s="121">
        <f t="shared" si="29"/>
        <v>0</v>
      </c>
      <c r="Y41" s="121">
        <f t="shared" si="30"/>
        <v>0</v>
      </c>
      <c r="Z41" s="121">
        <f t="shared" si="31"/>
        <v>0</v>
      </c>
      <c r="AA41" s="121">
        <f t="shared" si="32"/>
        <v>734</v>
      </c>
      <c r="AB41" s="122" t="str">
        <f t="shared" si="5"/>
        <v>-</v>
      </c>
      <c r="AC41" s="121">
        <f t="shared" si="6"/>
        <v>121</v>
      </c>
      <c r="AD41" s="121">
        <f t="shared" si="7"/>
        <v>19714</v>
      </c>
      <c r="AE41" s="121">
        <f t="shared" si="8"/>
        <v>0</v>
      </c>
      <c r="AF41" s="121">
        <f t="shared" si="9"/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 t="shared" si="11"/>
        <v>14338</v>
      </c>
      <c r="AN41" s="121">
        <f t="shared" si="12"/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 t="shared" si="13"/>
        <v>912</v>
      </c>
      <c r="AT41" s="121">
        <v>912</v>
      </c>
      <c r="AU41" s="121">
        <v>0</v>
      </c>
      <c r="AV41" s="121">
        <v>0</v>
      </c>
      <c r="AW41" s="121">
        <v>0</v>
      </c>
      <c r="AX41" s="121">
        <f t="shared" si="14"/>
        <v>13146</v>
      </c>
      <c r="AY41" s="121">
        <v>6944</v>
      </c>
      <c r="AZ41" s="121">
        <v>86</v>
      </c>
      <c r="BA41" s="121">
        <v>6098</v>
      </c>
      <c r="BB41" s="121">
        <v>18</v>
      </c>
      <c r="BC41" s="121">
        <v>0</v>
      </c>
      <c r="BD41" s="121">
        <v>280</v>
      </c>
      <c r="BE41" s="121">
        <v>0</v>
      </c>
      <c r="BF41" s="121">
        <f t="shared" si="16"/>
        <v>14338</v>
      </c>
      <c r="BG41" s="121">
        <f t="shared" si="17"/>
        <v>0</v>
      </c>
      <c r="BH41" s="121">
        <f t="shared" si="18"/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 t="shared" si="20"/>
        <v>6231</v>
      </c>
      <c r="BP41" s="121">
        <f t="shared" si="21"/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 t="shared" si="22"/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 t="shared" si="23"/>
        <v>6231</v>
      </c>
      <c r="CA41" s="121">
        <v>0</v>
      </c>
      <c r="CB41" s="121">
        <v>0</v>
      </c>
      <c r="CC41" s="121">
        <v>6231</v>
      </c>
      <c r="CD41" s="121">
        <v>0</v>
      </c>
      <c r="CE41" s="121">
        <v>0</v>
      </c>
      <c r="CF41" s="121">
        <v>0</v>
      </c>
      <c r="CG41" s="121">
        <v>0</v>
      </c>
      <c r="CH41" s="121">
        <f t="shared" si="25"/>
        <v>6231</v>
      </c>
      <c r="CI41" s="121">
        <f t="shared" si="33"/>
        <v>0</v>
      </c>
      <c r="CJ41" s="121">
        <f t="shared" si="34"/>
        <v>0</v>
      </c>
      <c r="CK41" s="121">
        <f t="shared" si="35"/>
        <v>0</v>
      </c>
      <c r="CL41" s="121">
        <f t="shared" si="36"/>
        <v>0</v>
      </c>
      <c r="CM41" s="121">
        <f t="shared" si="37"/>
        <v>0</v>
      </c>
      <c r="CN41" s="121">
        <f t="shared" si="38"/>
        <v>0</v>
      </c>
      <c r="CO41" s="121">
        <f t="shared" si="39"/>
        <v>0</v>
      </c>
      <c r="CP41" s="121">
        <f t="shared" si="40"/>
        <v>0</v>
      </c>
      <c r="CQ41" s="121">
        <f t="shared" si="41"/>
        <v>20569</v>
      </c>
      <c r="CR41" s="121">
        <f t="shared" si="42"/>
        <v>0</v>
      </c>
      <c r="CS41" s="121">
        <f t="shared" si="43"/>
        <v>0</v>
      </c>
      <c r="CT41" s="121">
        <f t="shared" si="44"/>
        <v>0</v>
      </c>
      <c r="CU41" s="121">
        <f t="shared" si="45"/>
        <v>0</v>
      </c>
      <c r="CV41" s="121">
        <f t="shared" si="46"/>
        <v>0</v>
      </c>
      <c r="CW41" s="121">
        <f t="shared" si="47"/>
        <v>912</v>
      </c>
      <c r="CX41" s="121">
        <f t="shared" si="48"/>
        <v>912</v>
      </c>
      <c r="CY41" s="121">
        <f t="shared" si="49"/>
        <v>0</v>
      </c>
      <c r="CZ41" s="121">
        <f t="shared" si="50"/>
        <v>0</v>
      </c>
      <c r="DA41" s="121">
        <f t="shared" si="51"/>
        <v>0</v>
      </c>
      <c r="DB41" s="121">
        <f t="shared" si="52"/>
        <v>19377</v>
      </c>
      <c r="DC41" s="121">
        <f t="shared" si="53"/>
        <v>6944</v>
      </c>
      <c r="DD41" s="121">
        <f t="shared" si="54"/>
        <v>86</v>
      </c>
      <c r="DE41" s="121">
        <f t="shared" si="55"/>
        <v>12329</v>
      </c>
      <c r="DF41" s="121">
        <f t="shared" si="56"/>
        <v>18</v>
      </c>
      <c r="DG41" s="121">
        <f t="shared" si="57"/>
        <v>0</v>
      </c>
      <c r="DH41" s="121">
        <f t="shared" si="58"/>
        <v>280</v>
      </c>
      <c r="DI41" s="121">
        <f t="shared" si="59"/>
        <v>0</v>
      </c>
      <c r="DJ41" s="121">
        <f t="shared" si="60"/>
        <v>20569</v>
      </c>
    </row>
    <row r="42" spans="1:114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 t="shared" si="0"/>
        <v>126853</v>
      </c>
      <c r="E42" s="121">
        <f t="shared" si="1"/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426</v>
      </c>
      <c r="K42" s="121">
        <v>0</v>
      </c>
      <c r="L42" s="121">
        <v>126853</v>
      </c>
      <c r="M42" s="121">
        <f t="shared" si="2"/>
        <v>52788</v>
      </c>
      <c r="N42" s="121">
        <f t="shared" si="3"/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426</v>
      </c>
      <c r="T42" s="121">
        <v>0</v>
      </c>
      <c r="U42" s="121">
        <v>52788</v>
      </c>
      <c r="V42" s="121">
        <f t="shared" si="27"/>
        <v>179641</v>
      </c>
      <c r="W42" s="121">
        <f t="shared" si="28"/>
        <v>0</v>
      </c>
      <c r="X42" s="121">
        <f t="shared" si="29"/>
        <v>0</v>
      </c>
      <c r="Y42" s="121">
        <f t="shared" si="30"/>
        <v>0</v>
      </c>
      <c r="Z42" s="121">
        <f t="shared" si="31"/>
        <v>0</v>
      </c>
      <c r="AA42" s="121">
        <f t="shared" si="32"/>
        <v>0</v>
      </c>
      <c r="AB42" s="122" t="str">
        <f t="shared" si="5"/>
        <v>-</v>
      </c>
      <c r="AC42" s="121">
        <f t="shared" si="6"/>
        <v>0</v>
      </c>
      <c r="AD42" s="121">
        <f t="shared" si="7"/>
        <v>179641</v>
      </c>
      <c r="AE42" s="121">
        <f t="shared" si="8"/>
        <v>30452</v>
      </c>
      <c r="AF42" s="121">
        <f t="shared" si="9"/>
        <v>30452</v>
      </c>
      <c r="AG42" s="121">
        <v>0</v>
      </c>
      <c r="AH42" s="121">
        <v>30452</v>
      </c>
      <c r="AI42" s="121">
        <v>0</v>
      </c>
      <c r="AJ42" s="121">
        <v>0</v>
      </c>
      <c r="AK42" s="121">
        <v>0</v>
      </c>
      <c r="AL42" s="121">
        <v>0</v>
      </c>
      <c r="AM42" s="121">
        <f t="shared" si="11"/>
        <v>90407</v>
      </c>
      <c r="AN42" s="121">
        <f t="shared" si="12"/>
        <v>23044</v>
      </c>
      <c r="AO42" s="121">
        <v>16223</v>
      </c>
      <c r="AP42" s="121">
        <v>0</v>
      </c>
      <c r="AQ42" s="121">
        <v>6821</v>
      </c>
      <c r="AR42" s="121">
        <v>0</v>
      </c>
      <c r="AS42" s="121">
        <f t="shared" si="13"/>
        <v>16395</v>
      </c>
      <c r="AT42" s="121">
        <v>4214</v>
      </c>
      <c r="AU42" s="121">
        <v>12181</v>
      </c>
      <c r="AV42" s="121">
        <v>0</v>
      </c>
      <c r="AW42" s="121">
        <v>6424</v>
      </c>
      <c r="AX42" s="121">
        <f t="shared" si="14"/>
        <v>44544</v>
      </c>
      <c r="AY42" s="121">
        <v>27926</v>
      </c>
      <c r="AZ42" s="121">
        <v>9132</v>
      </c>
      <c r="BA42" s="121">
        <v>7486</v>
      </c>
      <c r="BB42" s="121">
        <v>0</v>
      </c>
      <c r="BC42" s="121">
        <v>0</v>
      </c>
      <c r="BD42" s="121">
        <v>0</v>
      </c>
      <c r="BE42" s="121">
        <v>5994</v>
      </c>
      <c r="BF42" s="121">
        <f t="shared" si="16"/>
        <v>126853</v>
      </c>
      <c r="BG42" s="121">
        <f t="shared" si="17"/>
        <v>0</v>
      </c>
      <c r="BH42" s="121">
        <f t="shared" si="18"/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 t="shared" si="20"/>
        <v>52492</v>
      </c>
      <c r="BP42" s="121">
        <f t="shared" si="21"/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 t="shared" si="22"/>
        <v>2512</v>
      </c>
      <c r="BV42" s="121">
        <v>2512</v>
      </c>
      <c r="BW42" s="121">
        <v>0</v>
      </c>
      <c r="BX42" s="121">
        <v>0</v>
      </c>
      <c r="BY42" s="121">
        <v>0</v>
      </c>
      <c r="BZ42" s="121">
        <f t="shared" si="23"/>
        <v>49980</v>
      </c>
      <c r="CA42" s="121">
        <v>16176</v>
      </c>
      <c r="CB42" s="121">
        <v>33804</v>
      </c>
      <c r="CC42" s="121">
        <v>0</v>
      </c>
      <c r="CD42" s="121">
        <v>0</v>
      </c>
      <c r="CE42" s="121">
        <v>0</v>
      </c>
      <c r="CF42" s="121">
        <v>0</v>
      </c>
      <c r="CG42" s="121">
        <v>296</v>
      </c>
      <c r="CH42" s="121">
        <f t="shared" si="25"/>
        <v>52788</v>
      </c>
      <c r="CI42" s="121">
        <f t="shared" si="33"/>
        <v>30452</v>
      </c>
      <c r="CJ42" s="121">
        <f t="shared" si="34"/>
        <v>30452</v>
      </c>
      <c r="CK42" s="121">
        <f t="shared" si="35"/>
        <v>0</v>
      </c>
      <c r="CL42" s="121">
        <f t="shared" si="36"/>
        <v>30452</v>
      </c>
      <c r="CM42" s="121">
        <f t="shared" si="37"/>
        <v>0</v>
      </c>
      <c r="CN42" s="121">
        <f t="shared" si="38"/>
        <v>0</v>
      </c>
      <c r="CO42" s="121">
        <f t="shared" si="39"/>
        <v>0</v>
      </c>
      <c r="CP42" s="121">
        <f t="shared" si="40"/>
        <v>0</v>
      </c>
      <c r="CQ42" s="121">
        <f t="shared" si="41"/>
        <v>142899</v>
      </c>
      <c r="CR42" s="121">
        <f t="shared" si="42"/>
        <v>23044</v>
      </c>
      <c r="CS42" s="121">
        <f t="shared" si="43"/>
        <v>16223</v>
      </c>
      <c r="CT42" s="121">
        <f t="shared" si="44"/>
        <v>0</v>
      </c>
      <c r="CU42" s="121">
        <f t="shared" si="45"/>
        <v>6821</v>
      </c>
      <c r="CV42" s="121">
        <f t="shared" si="46"/>
        <v>0</v>
      </c>
      <c r="CW42" s="121">
        <f t="shared" si="47"/>
        <v>18907</v>
      </c>
      <c r="CX42" s="121">
        <f t="shared" si="48"/>
        <v>6726</v>
      </c>
      <c r="CY42" s="121">
        <f t="shared" si="49"/>
        <v>12181</v>
      </c>
      <c r="CZ42" s="121">
        <f t="shared" si="50"/>
        <v>0</v>
      </c>
      <c r="DA42" s="121">
        <f t="shared" si="51"/>
        <v>6424</v>
      </c>
      <c r="DB42" s="121">
        <f t="shared" si="52"/>
        <v>94524</v>
      </c>
      <c r="DC42" s="121">
        <f t="shared" si="53"/>
        <v>44102</v>
      </c>
      <c r="DD42" s="121">
        <f t="shared" si="54"/>
        <v>42936</v>
      </c>
      <c r="DE42" s="121">
        <f t="shared" si="55"/>
        <v>7486</v>
      </c>
      <c r="DF42" s="121">
        <f t="shared" si="56"/>
        <v>0</v>
      </c>
      <c r="DG42" s="121">
        <f t="shared" si="57"/>
        <v>0</v>
      </c>
      <c r="DH42" s="121">
        <f t="shared" si="58"/>
        <v>0</v>
      </c>
      <c r="DI42" s="121">
        <f t="shared" si="59"/>
        <v>6290</v>
      </c>
      <c r="DJ42" s="121">
        <f t="shared" si="60"/>
        <v>179641</v>
      </c>
    </row>
    <row r="43" spans="1:114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 t="shared" si="0"/>
        <v>54709</v>
      </c>
      <c r="E43" s="121">
        <f t="shared" si="1"/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426</v>
      </c>
      <c r="K43" s="121">
        <v>0</v>
      </c>
      <c r="L43" s="121">
        <v>54709</v>
      </c>
      <c r="M43" s="121">
        <f t="shared" si="2"/>
        <v>3556</v>
      </c>
      <c r="N43" s="121">
        <f t="shared" si="3"/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426</v>
      </c>
      <c r="T43" s="121">
        <v>0</v>
      </c>
      <c r="U43" s="121">
        <v>3556</v>
      </c>
      <c r="V43" s="121">
        <f t="shared" si="27"/>
        <v>58265</v>
      </c>
      <c r="W43" s="121">
        <f t="shared" si="28"/>
        <v>0</v>
      </c>
      <c r="X43" s="121">
        <f t="shared" si="29"/>
        <v>0</v>
      </c>
      <c r="Y43" s="121">
        <f t="shared" si="30"/>
        <v>0</v>
      </c>
      <c r="Z43" s="121">
        <f t="shared" si="31"/>
        <v>0</v>
      </c>
      <c r="AA43" s="121">
        <f t="shared" si="32"/>
        <v>0</v>
      </c>
      <c r="AB43" s="122" t="str">
        <f t="shared" si="5"/>
        <v>-</v>
      </c>
      <c r="AC43" s="121">
        <f t="shared" si="6"/>
        <v>0</v>
      </c>
      <c r="AD43" s="121">
        <f t="shared" si="7"/>
        <v>58265</v>
      </c>
      <c r="AE43" s="121">
        <f t="shared" si="8"/>
        <v>0</v>
      </c>
      <c r="AF43" s="121">
        <f t="shared" si="9"/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19305</v>
      </c>
      <c r="AM43" s="121">
        <f t="shared" si="11"/>
        <v>0</v>
      </c>
      <c r="AN43" s="121">
        <f t="shared" si="12"/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 t="shared" si="13"/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 t="shared" si="14"/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35404</v>
      </c>
      <c r="BD43" s="121">
        <v>0</v>
      </c>
      <c r="BE43" s="121">
        <v>0</v>
      </c>
      <c r="BF43" s="121">
        <f t="shared" si="16"/>
        <v>0</v>
      </c>
      <c r="BG43" s="121">
        <f t="shared" si="17"/>
        <v>0</v>
      </c>
      <c r="BH43" s="121">
        <f t="shared" si="18"/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 t="shared" si="20"/>
        <v>0</v>
      </c>
      <c r="BP43" s="121">
        <f t="shared" si="21"/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 t="shared" si="22"/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 t="shared" si="23"/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3556</v>
      </c>
      <c r="CF43" s="121">
        <v>0</v>
      </c>
      <c r="CG43" s="121">
        <v>0</v>
      </c>
      <c r="CH43" s="121">
        <f t="shared" si="25"/>
        <v>0</v>
      </c>
      <c r="CI43" s="121">
        <f t="shared" si="33"/>
        <v>0</v>
      </c>
      <c r="CJ43" s="121">
        <f t="shared" si="34"/>
        <v>0</v>
      </c>
      <c r="CK43" s="121">
        <f t="shared" si="35"/>
        <v>0</v>
      </c>
      <c r="CL43" s="121">
        <f t="shared" si="36"/>
        <v>0</v>
      </c>
      <c r="CM43" s="121">
        <f t="shared" si="37"/>
        <v>0</v>
      </c>
      <c r="CN43" s="121">
        <f t="shared" si="38"/>
        <v>0</v>
      </c>
      <c r="CO43" s="121">
        <f t="shared" si="39"/>
        <v>0</v>
      </c>
      <c r="CP43" s="121">
        <f t="shared" si="40"/>
        <v>19305</v>
      </c>
      <c r="CQ43" s="121">
        <f t="shared" si="41"/>
        <v>0</v>
      </c>
      <c r="CR43" s="121">
        <f t="shared" si="42"/>
        <v>0</v>
      </c>
      <c r="CS43" s="121">
        <f t="shared" si="43"/>
        <v>0</v>
      </c>
      <c r="CT43" s="121">
        <f t="shared" si="44"/>
        <v>0</v>
      </c>
      <c r="CU43" s="121">
        <f t="shared" si="45"/>
        <v>0</v>
      </c>
      <c r="CV43" s="121">
        <f t="shared" si="46"/>
        <v>0</v>
      </c>
      <c r="CW43" s="121">
        <f t="shared" si="47"/>
        <v>0</v>
      </c>
      <c r="CX43" s="121">
        <f t="shared" si="48"/>
        <v>0</v>
      </c>
      <c r="CY43" s="121">
        <f t="shared" si="49"/>
        <v>0</v>
      </c>
      <c r="CZ43" s="121">
        <f t="shared" si="50"/>
        <v>0</v>
      </c>
      <c r="DA43" s="121">
        <f t="shared" si="51"/>
        <v>0</v>
      </c>
      <c r="DB43" s="121">
        <f t="shared" si="52"/>
        <v>0</v>
      </c>
      <c r="DC43" s="121">
        <f t="shared" si="53"/>
        <v>0</v>
      </c>
      <c r="DD43" s="121">
        <f t="shared" si="54"/>
        <v>0</v>
      </c>
      <c r="DE43" s="121">
        <f t="shared" si="55"/>
        <v>0</v>
      </c>
      <c r="DF43" s="121">
        <f t="shared" si="56"/>
        <v>0</v>
      </c>
      <c r="DG43" s="121">
        <f t="shared" si="57"/>
        <v>38960</v>
      </c>
      <c r="DH43" s="121">
        <f t="shared" si="58"/>
        <v>0</v>
      </c>
      <c r="DI43" s="121">
        <f t="shared" si="59"/>
        <v>0</v>
      </c>
      <c r="DJ43" s="121">
        <f t="shared" si="60"/>
        <v>0</v>
      </c>
    </row>
    <row r="44" spans="1:114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 t="shared" si="0"/>
        <v>30786</v>
      </c>
      <c r="E44" s="121">
        <f t="shared" si="1"/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426</v>
      </c>
      <c r="K44" s="121">
        <v>0</v>
      </c>
      <c r="L44" s="121">
        <v>30786</v>
      </c>
      <c r="M44" s="121">
        <f t="shared" si="2"/>
        <v>1906</v>
      </c>
      <c r="N44" s="121">
        <f t="shared" si="3"/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426</v>
      </c>
      <c r="T44" s="121">
        <v>0</v>
      </c>
      <c r="U44" s="121">
        <v>1906</v>
      </c>
      <c r="V44" s="121">
        <f t="shared" si="27"/>
        <v>32692</v>
      </c>
      <c r="W44" s="121">
        <f t="shared" si="28"/>
        <v>0</v>
      </c>
      <c r="X44" s="121">
        <f t="shared" si="29"/>
        <v>0</v>
      </c>
      <c r="Y44" s="121">
        <f t="shared" si="30"/>
        <v>0</v>
      </c>
      <c r="Z44" s="121">
        <f t="shared" si="31"/>
        <v>0</v>
      </c>
      <c r="AA44" s="121">
        <f t="shared" si="32"/>
        <v>0</v>
      </c>
      <c r="AB44" s="122" t="str">
        <f t="shared" si="5"/>
        <v>-</v>
      </c>
      <c r="AC44" s="121">
        <f t="shared" si="6"/>
        <v>0</v>
      </c>
      <c r="AD44" s="121">
        <f t="shared" si="7"/>
        <v>32692</v>
      </c>
      <c r="AE44" s="121">
        <f t="shared" si="8"/>
        <v>0</v>
      </c>
      <c r="AF44" s="121">
        <f t="shared" si="9"/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12870</v>
      </c>
      <c r="AM44" s="121">
        <f t="shared" si="11"/>
        <v>0</v>
      </c>
      <c r="AN44" s="121">
        <f t="shared" si="12"/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 t="shared" si="13"/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 t="shared" si="14"/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17916</v>
      </c>
      <c r="BD44" s="121">
        <v>0</v>
      </c>
      <c r="BE44" s="121">
        <v>0</v>
      </c>
      <c r="BF44" s="121">
        <f t="shared" si="16"/>
        <v>0</v>
      </c>
      <c r="BG44" s="121">
        <f t="shared" si="17"/>
        <v>0</v>
      </c>
      <c r="BH44" s="121">
        <f t="shared" si="18"/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 t="shared" si="20"/>
        <v>0</v>
      </c>
      <c r="BP44" s="121">
        <f t="shared" si="21"/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 t="shared" si="22"/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 t="shared" si="23"/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1906</v>
      </c>
      <c r="CF44" s="121">
        <v>0</v>
      </c>
      <c r="CG44" s="121">
        <v>0</v>
      </c>
      <c r="CH44" s="121">
        <f t="shared" si="25"/>
        <v>0</v>
      </c>
      <c r="CI44" s="121">
        <f t="shared" si="33"/>
        <v>0</v>
      </c>
      <c r="CJ44" s="121">
        <f t="shared" si="34"/>
        <v>0</v>
      </c>
      <c r="CK44" s="121">
        <f t="shared" si="35"/>
        <v>0</v>
      </c>
      <c r="CL44" s="121">
        <f t="shared" si="36"/>
        <v>0</v>
      </c>
      <c r="CM44" s="121">
        <f t="shared" si="37"/>
        <v>0</v>
      </c>
      <c r="CN44" s="121">
        <f t="shared" si="38"/>
        <v>0</v>
      </c>
      <c r="CO44" s="121">
        <f t="shared" si="39"/>
        <v>0</v>
      </c>
      <c r="CP44" s="121">
        <f t="shared" si="40"/>
        <v>12870</v>
      </c>
      <c r="CQ44" s="121">
        <f t="shared" si="41"/>
        <v>0</v>
      </c>
      <c r="CR44" s="121">
        <f t="shared" si="42"/>
        <v>0</v>
      </c>
      <c r="CS44" s="121">
        <f t="shared" si="43"/>
        <v>0</v>
      </c>
      <c r="CT44" s="121">
        <f t="shared" si="44"/>
        <v>0</v>
      </c>
      <c r="CU44" s="121">
        <f t="shared" si="45"/>
        <v>0</v>
      </c>
      <c r="CV44" s="121">
        <f t="shared" si="46"/>
        <v>0</v>
      </c>
      <c r="CW44" s="121">
        <f t="shared" si="47"/>
        <v>0</v>
      </c>
      <c r="CX44" s="121">
        <f t="shared" si="48"/>
        <v>0</v>
      </c>
      <c r="CY44" s="121">
        <f t="shared" si="49"/>
        <v>0</v>
      </c>
      <c r="CZ44" s="121">
        <f t="shared" si="50"/>
        <v>0</v>
      </c>
      <c r="DA44" s="121">
        <f t="shared" si="51"/>
        <v>0</v>
      </c>
      <c r="DB44" s="121">
        <f t="shared" si="52"/>
        <v>0</v>
      </c>
      <c r="DC44" s="121">
        <f t="shared" si="53"/>
        <v>0</v>
      </c>
      <c r="DD44" s="121">
        <f t="shared" si="54"/>
        <v>0</v>
      </c>
      <c r="DE44" s="121">
        <f t="shared" si="55"/>
        <v>0</v>
      </c>
      <c r="DF44" s="121">
        <f t="shared" si="56"/>
        <v>0</v>
      </c>
      <c r="DG44" s="121">
        <f t="shared" si="57"/>
        <v>19822</v>
      </c>
      <c r="DH44" s="121">
        <f t="shared" si="58"/>
        <v>0</v>
      </c>
      <c r="DI44" s="121">
        <f t="shared" si="59"/>
        <v>0</v>
      </c>
      <c r="DJ44" s="121">
        <f t="shared" si="60"/>
        <v>0</v>
      </c>
    </row>
    <row r="45" spans="1:114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 t="shared" si="0"/>
        <v>97168</v>
      </c>
      <c r="E45" s="121">
        <f t="shared" si="1"/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426</v>
      </c>
      <c r="K45" s="121">
        <v>0</v>
      </c>
      <c r="L45" s="121">
        <v>97168</v>
      </c>
      <c r="M45" s="121">
        <f t="shared" si="2"/>
        <v>19675</v>
      </c>
      <c r="N45" s="121">
        <f t="shared" si="3"/>
        <v>25</v>
      </c>
      <c r="O45" s="121">
        <v>0</v>
      </c>
      <c r="P45" s="121">
        <v>0</v>
      </c>
      <c r="Q45" s="121">
        <v>0</v>
      </c>
      <c r="R45" s="121">
        <v>25</v>
      </c>
      <c r="S45" s="122" t="s">
        <v>426</v>
      </c>
      <c r="T45" s="121">
        <v>0</v>
      </c>
      <c r="U45" s="121">
        <v>19650</v>
      </c>
      <c r="V45" s="121">
        <f t="shared" si="27"/>
        <v>116843</v>
      </c>
      <c r="W45" s="121">
        <f t="shared" si="28"/>
        <v>25</v>
      </c>
      <c r="X45" s="121">
        <f t="shared" si="29"/>
        <v>0</v>
      </c>
      <c r="Y45" s="121">
        <f t="shared" si="30"/>
        <v>0</v>
      </c>
      <c r="Z45" s="121">
        <f t="shared" si="31"/>
        <v>0</v>
      </c>
      <c r="AA45" s="121">
        <f t="shared" si="32"/>
        <v>25</v>
      </c>
      <c r="AB45" s="122" t="str">
        <f t="shared" si="5"/>
        <v>-</v>
      </c>
      <c r="AC45" s="121">
        <f t="shared" si="6"/>
        <v>0</v>
      </c>
      <c r="AD45" s="121">
        <f t="shared" si="7"/>
        <v>116818</v>
      </c>
      <c r="AE45" s="121">
        <f t="shared" si="8"/>
        <v>0</v>
      </c>
      <c r="AF45" s="121">
        <f t="shared" si="9"/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 t="shared" si="11"/>
        <v>30531</v>
      </c>
      <c r="AN45" s="121">
        <f t="shared" si="12"/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 t="shared" si="13"/>
        <v>30531</v>
      </c>
      <c r="AT45" s="121">
        <v>30531</v>
      </c>
      <c r="AU45" s="121">
        <v>0</v>
      </c>
      <c r="AV45" s="121">
        <v>0</v>
      </c>
      <c r="AW45" s="121">
        <v>0</v>
      </c>
      <c r="AX45" s="121">
        <f t="shared" si="14"/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66637</v>
      </c>
      <c r="BD45" s="121">
        <v>0</v>
      </c>
      <c r="BE45" s="121">
        <v>0</v>
      </c>
      <c r="BF45" s="121">
        <f t="shared" si="16"/>
        <v>30531</v>
      </c>
      <c r="BG45" s="121">
        <f t="shared" si="17"/>
        <v>0</v>
      </c>
      <c r="BH45" s="121">
        <f t="shared" si="18"/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 t="shared" si="20"/>
        <v>19675</v>
      </c>
      <c r="BP45" s="121">
        <f t="shared" si="21"/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 t="shared" si="22"/>
        <v>19675</v>
      </c>
      <c r="BV45" s="121">
        <v>19675</v>
      </c>
      <c r="BW45" s="121">
        <v>0</v>
      </c>
      <c r="BX45" s="121">
        <v>0</v>
      </c>
      <c r="BY45" s="121">
        <v>0</v>
      </c>
      <c r="BZ45" s="121">
        <f t="shared" si="23"/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0</v>
      </c>
      <c r="CF45" s="121">
        <v>0</v>
      </c>
      <c r="CG45" s="121">
        <v>0</v>
      </c>
      <c r="CH45" s="121">
        <f t="shared" si="25"/>
        <v>19675</v>
      </c>
      <c r="CI45" s="121">
        <f t="shared" si="33"/>
        <v>0</v>
      </c>
      <c r="CJ45" s="121">
        <f t="shared" si="34"/>
        <v>0</v>
      </c>
      <c r="CK45" s="121">
        <f t="shared" si="35"/>
        <v>0</v>
      </c>
      <c r="CL45" s="121">
        <f t="shared" si="36"/>
        <v>0</v>
      </c>
      <c r="CM45" s="121">
        <f t="shared" si="37"/>
        <v>0</v>
      </c>
      <c r="CN45" s="121">
        <f t="shared" si="38"/>
        <v>0</v>
      </c>
      <c r="CO45" s="121">
        <f t="shared" si="39"/>
        <v>0</v>
      </c>
      <c r="CP45" s="121">
        <f t="shared" si="40"/>
        <v>0</v>
      </c>
      <c r="CQ45" s="121">
        <f t="shared" si="41"/>
        <v>50206</v>
      </c>
      <c r="CR45" s="121">
        <f t="shared" si="42"/>
        <v>0</v>
      </c>
      <c r="CS45" s="121">
        <f t="shared" si="43"/>
        <v>0</v>
      </c>
      <c r="CT45" s="121">
        <f t="shared" si="44"/>
        <v>0</v>
      </c>
      <c r="CU45" s="121">
        <f t="shared" si="45"/>
        <v>0</v>
      </c>
      <c r="CV45" s="121">
        <f t="shared" si="46"/>
        <v>0</v>
      </c>
      <c r="CW45" s="121">
        <f t="shared" si="47"/>
        <v>50206</v>
      </c>
      <c r="CX45" s="121">
        <f t="shared" si="48"/>
        <v>50206</v>
      </c>
      <c r="CY45" s="121">
        <f t="shared" si="49"/>
        <v>0</v>
      </c>
      <c r="CZ45" s="121">
        <f t="shared" si="50"/>
        <v>0</v>
      </c>
      <c r="DA45" s="121">
        <f t="shared" si="51"/>
        <v>0</v>
      </c>
      <c r="DB45" s="121">
        <f t="shared" si="52"/>
        <v>0</v>
      </c>
      <c r="DC45" s="121">
        <f t="shared" si="53"/>
        <v>0</v>
      </c>
      <c r="DD45" s="121">
        <f t="shared" si="54"/>
        <v>0</v>
      </c>
      <c r="DE45" s="121">
        <f t="shared" si="55"/>
        <v>0</v>
      </c>
      <c r="DF45" s="121">
        <f t="shared" si="56"/>
        <v>0</v>
      </c>
      <c r="DG45" s="121">
        <f t="shared" si="57"/>
        <v>66637</v>
      </c>
      <c r="DH45" s="121">
        <f t="shared" si="58"/>
        <v>0</v>
      </c>
      <c r="DI45" s="121">
        <f t="shared" si="59"/>
        <v>0</v>
      </c>
      <c r="DJ45" s="121">
        <f t="shared" si="60"/>
        <v>50206</v>
      </c>
    </row>
    <row r="46" spans="1:114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 t="shared" si="0"/>
        <v>70816</v>
      </c>
      <c r="E46" s="121">
        <f t="shared" si="1"/>
        <v>165</v>
      </c>
      <c r="F46" s="121">
        <v>0</v>
      </c>
      <c r="G46" s="121">
        <v>165</v>
      </c>
      <c r="H46" s="121">
        <v>0</v>
      </c>
      <c r="I46" s="121">
        <v>0</v>
      </c>
      <c r="J46" s="122" t="s">
        <v>426</v>
      </c>
      <c r="K46" s="121">
        <v>0</v>
      </c>
      <c r="L46" s="121">
        <v>70651</v>
      </c>
      <c r="M46" s="121">
        <f t="shared" si="2"/>
        <v>12355</v>
      </c>
      <c r="N46" s="121">
        <f t="shared" si="3"/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426</v>
      </c>
      <c r="T46" s="121">
        <v>0</v>
      </c>
      <c r="U46" s="121">
        <v>12355</v>
      </c>
      <c r="V46" s="121">
        <f t="shared" si="27"/>
        <v>83171</v>
      </c>
      <c r="W46" s="121">
        <f t="shared" si="28"/>
        <v>165</v>
      </c>
      <c r="X46" s="121">
        <f t="shared" si="29"/>
        <v>0</v>
      </c>
      <c r="Y46" s="121">
        <f t="shared" si="30"/>
        <v>165</v>
      </c>
      <c r="Z46" s="121">
        <f t="shared" si="31"/>
        <v>0</v>
      </c>
      <c r="AA46" s="121">
        <f t="shared" si="32"/>
        <v>0</v>
      </c>
      <c r="AB46" s="122" t="str">
        <f t="shared" si="5"/>
        <v>-</v>
      </c>
      <c r="AC46" s="121">
        <f t="shared" si="6"/>
        <v>0</v>
      </c>
      <c r="AD46" s="121">
        <f t="shared" si="7"/>
        <v>83006</v>
      </c>
      <c r="AE46" s="121">
        <f t="shared" si="8"/>
        <v>0</v>
      </c>
      <c r="AF46" s="121">
        <f t="shared" si="9"/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10529</v>
      </c>
      <c r="AM46" s="121">
        <f t="shared" si="11"/>
        <v>0</v>
      </c>
      <c r="AN46" s="121">
        <f t="shared" si="12"/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 t="shared" si="13"/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 t="shared" si="14"/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60287</v>
      </c>
      <c r="BD46" s="121">
        <v>0</v>
      </c>
      <c r="BE46" s="121">
        <v>0</v>
      </c>
      <c r="BF46" s="121">
        <f t="shared" si="16"/>
        <v>0</v>
      </c>
      <c r="BG46" s="121">
        <f t="shared" si="17"/>
        <v>0</v>
      </c>
      <c r="BH46" s="121">
        <f t="shared" si="18"/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 t="shared" si="20"/>
        <v>0</v>
      </c>
      <c r="BP46" s="121">
        <f t="shared" si="21"/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 t="shared" si="22"/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 t="shared" si="23"/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12355</v>
      </c>
      <c r="CF46" s="121">
        <v>0</v>
      </c>
      <c r="CG46" s="121">
        <v>0</v>
      </c>
      <c r="CH46" s="121">
        <f t="shared" si="25"/>
        <v>0</v>
      </c>
      <c r="CI46" s="121">
        <f t="shared" si="33"/>
        <v>0</v>
      </c>
      <c r="CJ46" s="121">
        <f t="shared" si="34"/>
        <v>0</v>
      </c>
      <c r="CK46" s="121">
        <f t="shared" si="35"/>
        <v>0</v>
      </c>
      <c r="CL46" s="121">
        <f t="shared" si="36"/>
        <v>0</v>
      </c>
      <c r="CM46" s="121">
        <f t="shared" si="37"/>
        <v>0</v>
      </c>
      <c r="CN46" s="121">
        <f t="shared" si="38"/>
        <v>0</v>
      </c>
      <c r="CO46" s="121">
        <f t="shared" si="39"/>
        <v>0</v>
      </c>
      <c r="CP46" s="121">
        <f t="shared" si="40"/>
        <v>10529</v>
      </c>
      <c r="CQ46" s="121">
        <f t="shared" si="41"/>
        <v>0</v>
      </c>
      <c r="CR46" s="121">
        <f t="shared" si="42"/>
        <v>0</v>
      </c>
      <c r="CS46" s="121">
        <f t="shared" si="43"/>
        <v>0</v>
      </c>
      <c r="CT46" s="121">
        <f t="shared" si="44"/>
        <v>0</v>
      </c>
      <c r="CU46" s="121">
        <f t="shared" si="45"/>
        <v>0</v>
      </c>
      <c r="CV46" s="121">
        <f t="shared" si="46"/>
        <v>0</v>
      </c>
      <c r="CW46" s="121">
        <f t="shared" si="47"/>
        <v>0</v>
      </c>
      <c r="CX46" s="121">
        <f t="shared" si="48"/>
        <v>0</v>
      </c>
      <c r="CY46" s="121">
        <f t="shared" si="49"/>
        <v>0</v>
      </c>
      <c r="CZ46" s="121">
        <f t="shared" si="50"/>
        <v>0</v>
      </c>
      <c r="DA46" s="121">
        <f t="shared" si="51"/>
        <v>0</v>
      </c>
      <c r="DB46" s="121">
        <f t="shared" si="52"/>
        <v>0</v>
      </c>
      <c r="DC46" s="121">
        <f t="shared" si="53"/>
        <v>0</v>
      </c>
      <c r="DD46" s="121">
        <f t="shared" si="54"/>
        <v>0</v>
      </c>
      <c r="DE46" s="121">
        <f t="shared" si="55"/>
        <v>0</v>
      </c>
      <c r="DF46" s="121">
        <f t="shared" si="56"/>
        <v>0</v>
      </c>
      <c r="DG46" s="121">
        <f t="shared" si="57"/>
        <v>72642</v>
      </c>
      <c r="DH46" s="121">
        <f t="shared" si="58"/>
        <v>0</v>
      </c>
      <c r="DI46" s="121">
        <f t="shared" si="59"/>
        <v>0</v>
      </c>
      <c r="DJ46" s="121">
        <f t="shared" si="60"/>
        <v>0</v>
      </c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xmlns:xlrd2="http://schemas.microsoft.com/office/spreadsheetml/2017/richdata2" ref="A8:XFD46">
    <sortCondition ref="A8:A46"/>
    <sortCondition ref="B8:B46"/>
    <sortCondition ref="C8:C4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5" man="1"/>
    <brk id="30" min="1" max="45" man="1"/>
    <brk id="38" min="1" max="45" man="1"/>
    <brk id="66" min="1" max="45" man="1"/>
    <brk id="94" min="1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1" t="s">
        <v>53</v>
      </c>
      <c r="B2" s="161" t="s">
        <v>54</v>
      </c>
      <c r="C2" s="163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2"/>
      <c r="B3" s="162"/>
      <c r="C3" s="164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2"/>
      <c r="B4" s="162"/>
      <c r="C4" s="164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0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2"/>
      <c r="B5" s="162"/>
      <c r="C5" s="164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0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0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0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2"/>
      <c r="B6" s="162"/>
      <c r="C6" s="164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 t="shared" ref="D7:D18" si="0">SUM(E7,+L7)</f>
        <v>352373</v>
      </c>
      <c r="E7" s="140">
        <f t="shared" ref="E7:E18" si="1">SUM(F7:I7)+K7</f>
        <v>266259</v>
      </c>
      <c r="F7" s="140">
        <f t="shared" ref="F7:L7" si="2">SUM(F$8:F$57)</f>
        <v>20406</v>
      </c>
      <c r="G7" s="140">
        <f t="shared" si="2"/>
        <v>0</v>
      </c>
      <c r="H7" s="140">
        <f t="shared" si="2"/>
        <v>49300</v>
      </c>
      <c r="I7" s="140">
        <f t="shared" si="2"/>
        <v>178185</v>
      </c>
      <c r="J7" s="140">
        <f t="shared" si="2"/>
        <v>2429204</v>
      </c>
      <c r="K7" s="140">
        <f t="shared" si="2"/>
        <v>18368</v>
      </c>
      <c r="L7" s="140">
        <f t="shared" si="2"/>
        <v>86114</v>
      </c>
      <c r="M7" s="140">
        <f t="shared" ref="M7:M18" si="3">SUM(N7,+U7)</f>
        <v>73946</v>
      </c>
      <c r="N7" s="140">
        <f t="shared" ref="N7:N18" si="4">SUM(O7:R7,T7)</f>
        <v>73946</v>
      </c>
      <c r="O7" s="140">
        <f t="shared" ref="O7:U7" si="5">SUM(O$8:O$57)</f>
        <v>0</v>
      </c>
      <c r="P7" s="140">
        <f t="shared" si="5"/>
        <v>0</v>
      </c>
      <c r="Q7" s="140">
        <f t="shared" si="5"/>
        <v>0</v>
      </c>
      <c r="R7" s="140">
        <f t="shared" si="5"/>
        <v>65257</v>
      </c>
      <c r="S7" s="140">
        <f t="shared" si="5"/>
        <v>1396347</v>
      </c>
      <c r="T7" s="140">
        <f t="shared" si="5"/>
        <v>8689</v>
      </c>
      <c r="U7" s="140">
        <f t="shared" si="5"/>
        <v>0</v>
      </c>
      <c r="V7" s="140">
        <f t="shared" ref="V7:AD7" si="6">+SUM(D7,M7)</f>
        <v>426319</v>
      </c>
      <c r="W7" s="140">
        <f t="shared" si="6"/>
        <v>340205</v>
      </c>
      <c r="X7" s="140">
        <f t="shared" si="6"/>
        <v>20406</v>
      </c>
      <c r="Y7" s="140">
        <f t="shared" si="6"/>
        <v>0</v>
      </c>
      <c r="Z7" s="140">
        <f t="shared" si="6"/>
        <v>49300</v>
      </c>
      <c r="AA7" s="140">
        <f t="shared" si="6"/>
        <v>243442</v>
      </c>
      <c r="AB7" s="140">
        <f t="shared" si="6"/>
        <v>3825551</v>
      </c>
      <c r="AC7" s="140">
        <f t="shared" si="6"/>
        <v>27057</v>
      </c>
      <c r="AD7" s="140">
        <f t="shared" si="6"/>
        <v>86114</v>
      </c>
      <c r="AE7" s="140">
        <f t="shared" ref="AE7:AE18" si="7">SUM(AF7,+AK7)</f>
        <v>315685</v>
      </c>
      <c r="AF7" s="140">
        <f t="shared" ref="AF7:AF18" si="8">SUM(AG7:AJ7)</f>
        <v>258606</v>
      </c>
      <c r="AG7" s="140">
        <f>SUM(AG$8:AG$57)</f>
        <v>0</v>
      </c>
      <c r="AH7" s="140">
        <f>SUM(AH$8:AH$57)</f>
        <v>258606</v>
      </c>
      <c r="AI7" s="140">
        <f>SUM(AI$8:AI$57)</f>
        <v>0</v>
      </c>
      <c r="AJ7" s="140">
        <f>SUM(AJ$8:AJ$57)</f>
        <v>0</v>
      </c>
      <c r="AK7" s="140">
        <f>SUM(AK$8:AK$57)</f>
        <v>57079</v>
      </c>
      <c r="AL7" s="143" t="s">
        <v>314</v>
      </c>
      <c r="AM7" s="140">
        <f t="shared" ref="AM7:AM18" si="9">SUM(AN7,AS7,AW7,AX7,BD7)</f>
        <v>1797576</v>
      </c>
      <c r="AN7" s="140">
        <f t="shared" ref="AN7:AN18" si="10">SUM(AO7:AR7)</f>
        <v>663421</v>
      </c>
      <c r="AO7" s="140">
        <f>SUM(AO$8:AO$57)</f>
        <v>184298</v>
      </c>
      <c r="AP7" s="140">
        <f>SUM(AP$8:AP$57)</f>
        <v>154639</v>
      </c>
      <c r="AQ7" s="140">
        <f>SUM(AQ$8:AQ$57)</f>
        <v>308554</v>
      </c>
      <c r="AR7" s="140">
        <f>SUM(AR$8:AR$57)</f>
        <v>15930</v>
      </c>
      <c r="AS7" s="140">
        <f t="shared" ref="AS7:AS18" si="11">SUM(AT7:AV7)</f>
        <v>291768</v>
      </c>
      <c r="AT7" s="140">
        <f>SUM(AT$8:AT$57)</f>
        <v>18776</v>
      </c>
      <c r="AU7" s="140">
        <f>SUM(AU$8:AU$57)</f>
        <v>264385</v>
      </c>
      <c r="AV7" s="140">
        <f>SUM(AV$8:AV$57)</f>
        <v>8607</v>
      </c>
      <c r="AW7" s="140">
        <f>SUM(AW$8:AW$57)</f>
        <v>0</v>
      </c>
      <c r="AX7" s="140">
        <f t="shared" ref="AX7:AX18" si="12">SUM(AY7:BB7)</f>
        <v>842387</v>
      </c>
      <c r="AY7" s="140">
        <f>SUM(AY$8:AY$57)</f>
        <v>231</v>
      </c>
      <c r="AZ7" s="140">
        <f>SUM(AZ$8:AZ$57)</f>
        <v>777345</v>
      </c>
      <c r="BA7" s="140">
        <f>SUM(BA$8:BA$57)</f>
        <v>53535</v>
      </c>
      <c r="BB7" s="140">
        <f>SUM(BB$8:BB$57)</f>
        <v>11276</v>
      </c>
      <c r="BC7" s="143" t="s">
        <v>315</v>
      </c>
      <c r="BD7" s="140">
        <f>SUM(BD$8:BD$57)</f>
        <v>0</v>
      </c>
      <c r="BE7" s="140">
        <f>SUM(BE$8:BE$57)</f>
        <v>668316</v>
      </c>
      <c r="BF7" s="140">
        <f t="shared" ref="BF7:BF18" si="13">SUM(AE7,+AM7,+BE7)</f>
        <v>2781577</v>
      </c>
      <c r="BG7" s="140">
        <f t="shared" ref="BG7:BG18" si="14">SUM(BH7,+BM7)</f>
        <v>0</v>
      </c>
      <c r="BH7" s="140">
        <f t="shared" ref="BH7:BH18" si="15"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 t="shared" ref="BO7:BO18" si="16">SUM(BP7,BU7,BY7,BZ7,CF7)</f>
        <v>1197770</v>
      </c>
      <c r="BP7" s="140">
        <f t="shared" ref="BP7:BP18" si="17">SUM(BQ7:BT7)</f>
        <v>92738</v>
      </c>
      <c r="BQ7" s="140">
        <f>SUM(BQ$8:BQ$57)</f>
        <v>43987</v>
      </c>
      <c r="BR7" s="140">
        <f>SUM(BR$8:BR$57)</f>
        <v>2991</v>
      </c>
      <c r="BS7" s="140">
        <f>SUM(BS$8:BS$57)</f>
        <v>45760</v>
      </c>
      <c r="BT7" s="140">
        <f>SUM(BT$8:BT$57)</f>
        <v>0</v>
      </c>
      <c r="BU7" s="140">
        <f t="shared" ref="BU7:BU18" si="18">SUM(BV7:BX7)</f>
        <v>94261</v>
      </c>
      <c r="BV7" s="140">
        <f>SUM(BV$8:BV$57)</f>
        <v>0</v>
      </c>
      <c r="BW7" s="140">
        <f>SUM(BW$8:BW$57)</f>
        <v>94261</v>
      </c>
      <c r="BX7" s="140">
        <f>SUM(BX$8:BX$57)</f>
        <v>0</v>
      </c>
      <c r="BY7" s="140">
        <f>SUM(BY$8:BY$57)</f>
        <v>0</v>
      </c>
      <c r="BZ7" s="140">
        <f t="shared" ref="BZ7:BZ18" si="19">SUM(CA7:CD7)</f>
        <v>1010771</v>
      </c>
      <c r="CA7" s="140">
        <f>SUM(CA$8:CA$57)</f>
        <v>205409</v>
      </c>
      <c r="CB7" s="140">
        <f>SUM(CB$8:CB$57)</f>
        <v>794538</v>
      </c>
      <c r="CC7" s="140">
        <f>SUM(CC$8:CC$57)</f>
        <v>3202</v>
      </c>
      <c r="CD7" s="140">
        <f>SUM(CD$8:CD$57)</f>
        <v>7622</v>
      </c>
      <c r="CE7" s="143" t="s">
        <v>314</v>
      </c>
      <c r="CF7" s="140">
        <f>SUM(CF$8:CF$57)</f>
        <v>0</v>
      </c>
      <c r="CG7" s="140">
        <f>SUM(CG$8:CG$57)</f>
        <v>272523</v>
      </c>
      <c r="CH7" s="140">
        <f t="shared" ref="CH7:CH18" si="20">SUM(BG7,+BO7,+CG7)</f>
        <v>1470293</v>
      </c>
      <c r="CI7" s="140">
        <f t="shared" ref="CI7:CO7" si="21">SUM(AE7,+BG7)</f>
        <v>315685</v>
      </c>
      <c r="CJ7" s="140">
        <f t="shared" si="21"/>
        <v>258606</v>
      </c>
      <c r="CK7" s="140">
        <f t="shared" si="21"/>
        <v>0</v>
      </c>
      <c r="CL7" s="140">
        <f t="shared" si="21"/>
        <v>258606</v>
      </c>
      <c r="CM7" s="140">
        <f t="shared" si="21"/>
        <v>0</v>
      </c>
      <c r="CN7" s="140">
        <f t="shared" si="21"/>
        <v>0</v>
      </c>
      <c r="CO7" s="140">
        <f t="shared" si="21"/>
        <v>57079</v>
      </c>
      <c r="CP7" s="143" t="s">
        <v>314</v>
      </c>
      <c r="CQ7" s="140">
        <f t="shared" ref="CQ7:DF7" si="22">SUM(AM7,+BO7)</f>
        <v>2995346</v>
      </c>
      <c r="CR7" s="140">
        <f t="shared" si="22"/>
        <v>756159</v>
      </c>
      <c r="CS7" s="140">
        <f t="shared" si="22"/>
        <v>228285</v>
      </c>
      <c r="CT7" s="140">
        <f t="shared" si="22"/>
        <v>157630</v>
      </c>
      <c r="CU7" s="140">
        <f t="shared" si="22"/>
        <v>354314</v>
      </c>
      <c r="CV7" s="140">
        <f t="shared" si="22"/>
        <v>15930</v>
      </c>
      <c r="CW7" s="140">
        <f t="shared" si="22"/>
        <v>386029</v>
      </c>
      <c r="CX7" s="140">
        <f t="shared" si="22"/>
        <v>18776</v>
      </c>
      <c r="CY7" s="140">
        <f t="shared" si="22"/>
        <v>358646</v>
      </c>
      <c r="CZ7" s="140">
        <f t="shared" si="22"/>
        <v>8607</v>
      </c>
      <c r="DA7" s="140">
        <f t="shared" si="22"/>
        <v>0</v>
      </c>
      <c r="DB7" s="140">
        <f t="shared" si="22"/>
        <v>1853158</v>
      </c>
      <c r="DC7" s="140">
        <f t="shared" si="22"/>
        <v>205640</v>
      </c>
      <c r="DD7" s="140">
        <f t="shared" si="22"/>
        <v>1571883</v>
      </c>
      <c r="DE7" s="140">
        <f t="shared" si="22"/>
        <v>56737</v>
      </c>
      <c r="DF7" s="140">
        <f t="shared" si="22"/>
        <v>18898</v>
      </c>
      <c r="DG7" s="143" t="s">
        <v>314</v>
      </c>
      <c r="DH7" s="140">
        <f t="shared" ref="DH7:DH18" si="23">SUM(BD7,+CF7)</f>
        <v>0</v>
      </c>
      <c r="DI7" s="140">
        <f t="shared" ref="DI7:DI18" si="24">SUM(BE7,+CG7)</f>
        <v>940839</v>
      </c>
      <c r="DJ7" s="140">
        <f t="shared" ref="DJ7:DJ18" si="25">SUM(BF7,+CH7)</f>
        <v>4251870</v>
      </c>
    </row>
    <row r="8" spans="1:114" s="136" customFormat="1" ht="13.5" customHeight="1" x14ac:dyDescent="0.15">
      <c r="A8" s="119" t="s">
        <v>31</v>
      </c>
      <c r="B8" s="120" t="s">
        <v>331</v>
      </c>
      <c r="C8" s="119" t="s">
        <v>332</v>
      </c>
      <c r="D8" s="121">
        <f t="shared" si="0"/>
        <v>0</v>
      </c>
      <c r="E8" s="121">
        <f t="shared" si="1"/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 t="shared" si="3"/>
        <v>0</v>
      </c>
      <c r="N8" s="121">
        <f t="shared" si="4"/>
        <v>0</v>
      </c>
      <c r="O8" s="121">
        <v>0</v>
      </c>
      <c r="P8" s="121">
        <v>0</v>
      </c>
      <c r="Q8" s="121">
        <v>0</v>
      </c>
      <c r="R8" s="121">
        <v>0</v>
      </c>
      <c r="S8" s="121">
        <v>1236170</v>
      </c>
      <c r="T8" s="121">
        <v>0</v>
      </c>
      <c r="U8" s="121">
        <v>0</v>
      </c>
      <c r="V8" s="121">
        <f t="shared" ref="V8:V18" si="26">+SUM(D8,M8)</f>
        <v>0</v>
      </c>
      <c r="W8" s="121">
        <f t="shared" ref="W8:W18" si="27">+SUM(E8,N8)</f>
        <v>0</v>
      </c>
      <c r="X8" s="121">
        <f t="shared" ref="X8:X18" si="28">+SUM(F8,O8)</f>
        <v>0</v>
      </c>
      <c r="Y8" s="121">
        <f t="shared" ref="Y8:Y18" si="29">+SUM(G8,P8)</f>
        <v>0</v>
      </c>
      <c r="Z8" s="121">
        <f t="shared" ref="Z8:Z18" si="30">+SUM(H8,Q8)</f>
        <v>0</v>
      </c>
      <c r="AA8" s="121">
        <f t="shared" ref="AA8:AA18" si="31">+SUM(I8,R8)</f>
        <v>0</v>
      </c>
      <c r="AB8" s="121">
        <f t="shared" ref="AB8:AB18" si="32">+SUM(J8,S8)</f>
        <v>1236170</v>
      </c>
      <c r="AC8" s="121">
        <f t="shared" ref="AC8:AC18" si="33">+SUM(K8,T8)</f>
        <v>0</v>
      </c>
      <c r="AD8" s="121">
        <f t="shared" ref="AD8:AD18" si="34">+SUM(L8,U8)</f>
        <v>0</v>
      </c>
      <c r="AE8" s="121">
        <f t="shared" si="7"/>
        <v>0</v>
      </c>
      <c r="AF8" s="121">
        <f t="shared" si="8"/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426</v>
      </c>
      <c r="AM8" s="121">
        <f t="shared" si="9"/>
        <v>0</v>
      </c>
      <c r="AN8" s="121">
        <f t="shared" si="10"/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 t="shared" si="11"/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 t="shared" si="12"/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426</v>
      </c>
      <c r="BD8" s="121">
        <v>0</v>
      </c>
      <c r="BE8" s="121">
        <v>0</v>
      </c>
      <c r="BF8" s="121">
        <f t="shared" si="13"/>
        <v>0</v>
      </c>
      <c r="BG8" s="121">
        <f t="shared" si="14"/>
        <v>0</v>
      </c>
      <c r="BH8" s="121">
        <f t="shared" si="15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426</v>
      </c>
      <c r="BO8" s="121">
        <f t="shared" si="16"/>
        <v>992983</v>
      </c>
      <c r="BP8" s="121">
        <f t="shared" si="17"/>
        <v>962</v>
      </c>
      <c r="BQ8" s="121">
        <v>962</v>
      </c>
      <c r="BR8" s="121">
        <v>0</v>
      </c>
      <c r="BS8" s="121">
        <v>0</v>
      </c>
      <c r="BT8" s="121">
        <v>0</v>
      </c>
      <c r="BU8" s="121">
        <f t="shared" si="18"/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 t="shared" si="19"/>
        <v>992021</v>
      </c>
      <c r="CA8" s="121">
        <v>195395</v>
      </c>
      <c r="CB8" s="121">
        <v>793520</v>
      </c>
      <c r="CC8" s="121">
        <v>946</v>
      </c>
      <c r="CD8" s="121">
        <v>2160</v>
      </c>
      <c r="CE8" s="122" t="s">
        <v>426</v>
      </c>
      <c r="CF8" s="121">
        <v>0</v>
      </c>
      <c r="CG8" s="121">
        <v>243187</v>
      </c>
      <c r="CH8" s="121">
        <f t="shared" si="20"/>
        <v>1236170</v>
      </c>
      <c r="CI8" s="121">
        <f t="shared" ref="CI8:CI18" si="35">SUM(AE8,+BG8)</f>
        <v>0</v>
      </c>
      <c r="CJ8" s="121">
        <f t="shared" ref="CJ8:CJ18" si="36">SUM(AF8,+BH8)</f>
        <v>0</v>
      </c>
      <c r="CK8" s="121">
        <f t="shared" ref="CK8:CK18" si="37">SUM(AG8,+BI8)</f>
        <v>0</v>
      </c>
      <c r="CL8" s="121">
        <f t="shared" ref="CL8:CL18" si="38">SUM(AH8,+BJ8)</f>
        <v>0</v>
      </c>
      <c r="CM8" s="121">
        <f t="shared" ref="CM8:CM18" si="39">SUM(AI8,+BK8)</f>
        <v>0</v>
      </c>
      <c r="CN8" s="121">
        <f t="shared" ref="CN8:CN18" si="40">SUM(AJ8,+BL8)</f>
        <v>0</v>
      </c>
      <c r="CO8" s="121">
        <f t="shared" ref="CO8:CO18" si="41">SUM(AK8,+BM8)</f>
        <v>0</v>
      </c>
      <c r="CP8" s="122" t="s">
        <v>426</v>
      </c>
      <c r="CQ8" s="121">
        <f t="shared" ref="CQ8:CQ18" si="42">SUM(AM8,+BO8)</f>
        <v>992983</v>
      </c>
      <c r="CR8" s="121">
        <f t="shared" ref="CR8:CR18" si="43">SUM(AN8,+BP8)</f>
        <v>962</v>
      </c>
      <c r="CS8" s="121">
        <f t="shared" ref="CS8:CS18" si="44">SUM(AO8,+BQ8)</f>
        <v>962</v>
      </c>
      <c r="CT8" s="121">
        <f t="shared" ref="CT8:CT18" si="45">SUM(AP8,+BR8)</f>
        <v>0</v>
      </c>
      <c r="CU8" s="121">
        <f t="shared" ref="CU8:CU18" si="46">SUM(AQ8,+BS8)</f>
        <v>0</v>
      </c>
      <c r="CV8" s="121">
        <f t="shared" ref="CV8:CV18" si="47">SUM(AR8,+BT8)</f>
        <v>0</v>
      </c>
      <c r="CW8" s="121">
        <f t="shared" ref="CW8:CW18" si="48">SUM(AS8,+BU8)</f>
        <v>0</v>
      </c>
      <c r="CX8" s="121">
        <f t="shared" ref="CX8:CX18" si="49">SUM(AT8,+BV8)</f>
        <v>0</v>
      </c>
      <c r="CY8" s="121">
        <f t="shared" ref="CY8:CY18" si="50">SUM(AU8,+BW8)</f>
        <v>0</v>
      </c>
      <c r="CZ8" s="121">
        <f t="shared" ref="CZ8:CZ18" si="51">SUM(AV8,+BX8)</f>
        <v>0</v>
      </c>
      <c r="DA8" s="121">
        <f t="shared" ref="DA8:DA18" si="52">SUM(AW8,+BY8)</f>
        <v>0</v>
      </c>
      <c r="DB8" s="121">
        <f t="shared" ref="DB8:DB18" si="53">SUM(AX8,+BZ8)</f>
        <v>992021</v>
      </c>
      <c r="DC8" s="121">
        <f t="shared" ref="DC8:DC18" si="54">SUM(AY8,+CA8)</f>
        <v>195395</v>
      </c>
      <c r="DD8" s="121">
        <f t="shared" ref="DD8:DD18" si="55">SUM(AZ8,+CB8)</f>
        <v>793520</v>
      </c>
      <c r="DE8" s="121">
        <f t="shared" ref="DE8:DE18" si="56">SUM(BA8,+CC8)</f>
        <v>946</v>
      </c>
      <c r="DF8" s="121">
        <f t="shared" ref="DF8:DF18" si="57">SUM(BB8,+CD8)</f>
        <v>2160</v>
      </c>
      <c r="DG8" s="122" t="s">
        <v>426</v>
      </c>
      <c r="DH8" s="121">
        <f t="shared" si="23"/>
        <v>0</v>
      </c>
      <c r="DI8" s="121">
        <f t="shared" si="24"/>
        <v>243187</v>
      </c>
      <c r="DJ8" s="121">
        <f t="shared" si="25"/>
        <v>1236170</v>
      </c>
    </row>
    <row r="9" spans="1:114" s="136" customFormat="1" ht="13.5" customHeight="1" x14ac:dyDescent="0.15">
      <c r="A9" s="119" t="s">
        <v>31</v>
      </c>
      <c r="B9" s="120" t="s">
        <v>359</v>
      </c>
      <c r="C9" s="119" t="s">
        <v>360</v>
      </c>
      <c r="D9" s="121">
        <f t="shared" si="0"/>
        <v>0</v>
      </c>
      <c r="E9" s="121">
        <f t="shared" si="1"/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 t="shared" si="3"/>
        <v>10952</v>
      </c>
      <c r="N9" s="121">
        <f t="shared" si="4"/>
        <v>10952</v>
      </c>
      <c r="O9" s="121">
        <v>0</v>
      </c>
      <c r="P9" s="121">
        <v>0</v>
      </c>
      <c r="Q9" s="121">
        <v>0</v>
      </c>
      <c r="R9" s="121">
        <v>5762</v>
      </c>
      <c r="S9" s="121">
        <v>99938</v>
      </c>
      <c r="T9" s="121">
        <v>5190</v>
      </c>
      <c r="U9" s="121">
        <v>0</v>
      </c>
      <c r="V9" s="121">
        <f t="shared" si="26"/>
        <v>10952</v>
      </c>
      <c r="W9" s="121">
        <f t="shared" si="27"/>
        <v>10952</v>
      </c>
      <c r="X9" s="121">
        <f t="shared" si="28"/>
        <v>0</v>
      </c>
      <c r="Y9" s="121">
        <f t="shared" si="29"/>
        <v>0</v>
      </c>
      <c r="Z9" s="121">
        <f t="shared" si="30"/>
        <v>0</v>
      </c>
      <c r="AA9" s="121">
        <f t="shared" si="31"/>
        <v>5762</v>
      </c>
      <c r="AB9" s="121">
        <f t="shared" si="32"/>
        <v>99938</v>
      </c>
      <c r="AC9" s="121">
        <f t="shared" si="33"/>
        <v>5190</v>
      </c>
      <c r="AD9" s="121">
        <f t="shared" si="34"/>
        <v>0</v>
      </c>
      <c r="AE9" s="121">
        <f t="shared" si="7"/>
        <v>0</v>
      </c>
      <c r="AF9" s="121">
        <f t="shared" si="8"/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426</v>
      </c>
      <c r="AM9" s="121">
        <f t="shared" si="9"/>
        <v>0</v>
      </c>
      <c r="AN9" s="121">
        <f t="shared" si="10"/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 t="shared" si="11"/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 t="shared" si="12"/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426</v>
      </c>
      <c r="BD9" s="121">
        <v>0</v>
      </c>
      <c r="BE9" s="121">
        <v>0</v>
      </c>
      <c r="BF9" s="121">
        <f t="shared" si="13"/>
        <v>0</v>
      </c>
      <c r="BG9" s="121">
        <f t="shared" si="14"/>
        <v>0</v>
      </c>
      <c r="BH9" s="121">
        <f t="shared" si="15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426</v>
      </c>
      <c r="BO9" s="121">
        <f t="shared" si="16"/>
        <v>110890</v>
      </c>
      <c r="BP9" s="121">
        <f t="shared" si="17"/>
        <v>51995</v>
      </c>
      <c r="BQ9" s="121">
        <v>6235</v>
      </c>
      <c r="BR9" s="121">
        <v>0</v>
      </c>
      <c r="BS9" s="121">
        <v>45760</v>
      </c>
      <c r="BT9" s="121">
        <v>0</v>
      </c>
      <c r="BU9" s="121">
        <f t="shared" si="18"/>
        <v>48778</v>
      </c>
      <c r="BV9" s="121">
        <v>0</v>
      </c>
      <c r="BW9" s="121">
        <v>48778</v>
      </c>
      <c r="BX9" s="121">
        <v>0</v>
      </c>
      <c r="BY9" s="121">
        <v>0</v>
      </c>
      <c r="BZ9" s="121">
        <f t="shared" si="19"/>
        <v>10117</v>
      </c>
      <c r="CA9" s="121">
        <v>1381</v>
      </c>
      <c r="CB9" s="121">
        <v>1018</v>
      </c>
      <c r="CC9" s="121">
        <v>2256</v>
      </c>
      <c r="CD9" s="121">
        <v>5462</v>
      </c>
      <c r="CE9" s="122" t="s">
        <v>426</v>
      </c>
      <c r="CF9" s="121">
        <v>0</v>
      </c>
      <c r="CG9" s="121">
        <v>0</v>
      </c>
      <c r="CH9" s="121">
        <f t="shared" si="20"/>
        <v>110890</v>
      </c>
      <c r="CI9" s="121">
        <f t="shared" si="35"/>
        <v>0</v>
      </c>
      <c r="CJ9" s="121">
        <f t="shared" si="36"/>
        <v>0</v>
      </c>
      <c r="CK9" s="121">
        <f t="shared" si="37"/>
        <v>0</v>
      </c>
      <c r="CL9" s="121">
        <f t="shared" si="38"/>
        <v>0</v>
      </c>
      <c r="CM9" s="121">
        <f t="shared" si="39"/>
        <v>0</v>
      </c>
      <c r="CN9" s="121">
        <f t="shared" si="40"/>
        <v>0</v>
      </c>
      <c r="CO9" s="121">
        <f t="shared" si="41"/>
        <v>0</v>
      </c>
      <c r="CP9" s="122" t="s">
        <v>426</v>
      </c>
      <c r="CQ9" s="121">
        <f t="shared" si="42"/>
        <v>110890</v>
      </c>
      <c r="CR9" s="121">
        <f t="shared" si="43"/>
        <v>51995</v>
      </c>
      <c r="CS9" s="121">
        <f t="shared" si="44"/>
        <v>6235</v>
      </c>
      <c r="CT9" s="121">
        <f t="shared" si="45"/>
        <v>0</v>
      </c>
      <c r="CU9" s="121">
        <f t="shared" si="46"/>
        <v>45760</v>
      </c>
      <c r="CV9" s="121">
        <f t="shared" si="47"/>
        <v>0</v>
      </c>
      <c r="CW9" s="121">
        <f t="shared" si="48"/>
        <v>48778</v>
      </c>
      <c r="CX9" s="121">
        <f t="shared" si="49"/>
        <v>0</v>
      </c>
      <c r="CY9" s="121">
        <f t="shared" si="50"/>
        <v>48778</v>
      </c>
      <c r="CZ9" s="121">
        <f t="shared" si="51"/>
        <v>0</v>
      </c>
      <c r="DA9" s="121">
        <f t="shared" si="52"/>
        <v>0</v>
      </c>
      <c r="DB9" s="121">
        <f t="shared" si="53"/>
        <v>10117</v>
      </c>
      <c r="DC9" s="121">
        <f t="shared" si="54"/>
        <v>1381</v>
      </c>
      <c r="DD9" s="121">
        <f t="shared" si="55"/>
        <v>1018</v>
      </c>
      <c r="DE9" s="121">
        <f t="shared" si="56"/>
        <v>2256</v>
      </c>
      <c r="DF9" s="121">
        <f t="shared" si="57"/>
        <v>5462</v>
      </c>
      <c r="DG9" s="122" t="s">
        <v>426</v>
      </c>
      <c r="DH9" s="121">
        <f t="shared" si="23"/>
        <v>0</v>
      </c>
      <c r="DI9" s="121">
        <f t="shared" si="24"/>
        <v>0</v>
      </c>
      <c r="DJ9" s="121">
        <f t="shared" si="25"/>
        <v>110890</v>
      </c>
    </row>
    <row r="10" spans="1:114" s="136" customFormat="1" ht="13.5" customHeight="1" x14ac:dyDescent="0.15">
      <c r="A10" s="119" t="s">
        <v>31</v>
      </c>
      <c r="B10" s="120" t="s">
        <v>417</v>
      </c>
      <c r="C10" s="119" t="s">
        <v>418</v>
      </c>
      <c r="D10" s="121">
        <f t="shared" si="0"/>
        <v>0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85495</v>
      </c>
      <c r="K10" s="121">
        <v>0</v>
      </c>
      <c r="L10" s="121">
        <v>0</v>
      </c>
      <c r="M10" s="121">
        <f t="shared" si="3"/>
        <v>0</v>
      </c>
      <c r="N10" s="121">
        <f t="shared" si="4"/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5462</v>
      </c>
      <c r="T10" s="121">
        <v>0</v>
      </c>
      <c r="U10" s="121">
        <v>0</v>
      </c>
      <c r="V10" s="121">
        <f t="shared" si="26"/>
        <v>0</v>
      </c>
      <c r="W10" s="121">
        <f t="shared" si="27"/>
        <v>0</v>
      </c>
      <c r="X10" s="121">
        <f t="shared" si="28"/>
        <v>0</v>
      </c>
      <c r="Y10" s="121">
        <f t="shared" si="29"/>
        <v>0</v>
      </c>
      <c r="Z10" s="121">
        <f t="shared" si="30"/>
        <v>0</v>
      </c>
      <c r="AA10" s="121">
        <f t="shared" si="31"/>
        <v>0</v>
      </c>
      <c r="AB10" s="121">
        <f t="shared" si="32"/>
        <v>90957</v>
      </c>
      <c r="AC10" s="121">
        <f t="shared" si="33"/>
        <v>0</v>
      </c>
      <c r="AD10" s="121">
        <f t="shared" si="34"/>
        <v>0</v>
      </c>
      <c r="AE10" s="121">
        <f t="shared" si="7"/>
        <v>32175</v>
      </c>
      <c r="AF10" s="121">
        <f t="shared" si="8"/>
        <v>32175</v>
      </c>
      <c r="AG10" s="121">
        <v>0</v>
      </c>
      <c r="AH10" s="121">
        <v>32175</v>
      </c>
      <c r="AI10" s="121">
        <v>0</v>
      </c>
      <c r="AJ10" s="121">
        <v>0</v>
      </c>
      <c r="AK10" s="121">
        <v>0</v>
      </c>
      <c r="AL10" s="122" t="s">
        <v>426</v>
      </c>
      <c r="AM10" s="121">
        <f t="shared" si="9"/>
        <v>53320</v>
      </c>
      <c r="AN10" s="121">
        <f t="shared" si="10"/>
        <v>28827</v>
      </c>
      <c r="AO10" s="121">
        <v>6246</v>
      </c>
      <c r="AP10" s="121">
        <v>13601</v>
      </c>
      <c r="AQ10" s="121">
        <v>8980</v>
      </c>
      <c r="AR10" s="121">
        <v>0</v>
      </c>
      <c r="AS10" s="121">
        <f t="shared" si="11"/>
        <v>12770</v>
      </c>
      <c r="AT10" s="121">
        <v>2549</v>
      </c>
      <c r="AU10" s="121">
        <v>10221</v>
      </c>
      <c r="AV10" s="121">
        <v>0</v>
      </c>
      <c r="AW10" s="121">
        <v>0</v>
      </c>
      <c r="AX10" s="121">
        <f t="shared" si="12"/>
        <v>11723</v>
      </c>
      <c r="AY10" s="121">
        <v>0</v>
      </c>
      <c r="AZ10" s="121">
        <v>1821</v>
      </c>
      <c r="BA10" s="121">
        <v>3051</v>
      </c>
      <c r="BB10" s="121">
        <v>6851</v>
      </c>
      <c r="BC10" s="122" t="s">
        <v>426</v>
      </c>
      <c r="BD10" s="121">
        <v>0</v>
      </c>
      <c r="BE10" s="121">
        <v>0</v>
      </c>
      <c r="BF10" s="121">
        <f t="shared" si="13"/>
        <v>85495</v>
      </c>
      <c r="BG10" s="121">
        <f t="shared" si="14"/>
        <v>0</v>
      </c>
      <c r="BH10" s="121">
        <f t="shared" si="15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426</v>
      </c>
      <c r="BO10" s="121">
        <f t="shared" si="16"/>
        <v>5220</v>
      </c>
      <c r="BP10" s="121">
        <f t="shared" si="17"/>
        <v>2991</v>
      </c>
      <c r="BQ10" s="121">
        <v>0</v>
      </c>
      <c r="BR10" s="121">
        <v>2991</v>
      </c>
      <c r="BS10" s="121">
        <v>0</v>
      </c>
      <c r="BT10" s="121">
        <v>0</v>
      </c>
      <c r="BU10" s="121">
        <f t="shared" si="18"/>
        <v>2229</v>
      </c>
      <c r="BV10" s="121">
        <v>0</v>
      </c>
      <c r="BW10" s="121">
        <v>2229</v>
      </c>
      <c r="BX10" s="121">
        <v>0</v>
      </c>
      <c r="BY10" s="121">
        <v>0</v>
      </c>
      <c r="BZ10" s="121">
        <f t="shared" si="19"/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426</v>
      </c>
      <c r="CF10" s="121">
        <v>0</v>
      </c>
      <c r="CG10" s="121">
        <v>242</v>
      </c>
      <c r="CH10" s="121">
        <f t="shared" si="20"/>
        <v>5462</v>
      </c>
      <c r="CI10" s="121">
        <f t="shared" si="35"/>
        <v>32175</v>
      </c>
      <c r="CJ10" s="121">
        <f t="shared" si="36"/>
        <v>32175</v>
      </c>
      <c r="CK10" s="121">
        <f t="shared" si="37"/>
        <v>0</v>
      </c>
      <c r="CL10" s="121">
        <f t="shared" si="38"/>
        <v>32175</v>
      </c>
      <c r="CM10" s="121">
        <f t="shared" si="39"/>
        <v>0</v>
      </c>
      <c r="CN10" s="121">
        <f t="shared" si="40"/>
        <v>0</v>
      </c>
      <c r="CO10" s="121">
        <f t="shared" si="41"/>
        <v>0</v>
      </c>
      <c r="CP10" s="122" t="s">
        <v>426</v>
      </c>
      <c r="CQ10" s="121">
        <f t="shared" si="42"/>
        <v>58540</v>
      </c>
      <c r="CR10" s="121">
        <f t="shared" si="43"/>
        <v>31818</v>
      </c>
      <c r="CS10" s="121">
        <f t="shared" si="44"/>
        <v>6246</v>
      </c>
      <c r="CT10" s="121">
        <f t="shared" si="45"/>
        <v>16592</v>
      </c>
      <c r="CU10" s="121">
        <f t="shared" si="46"/>
        <v>8980</v>
      </c>
      <c r="CV10" s="121">
        <f t="shared" si="47"/>
        <v>0</v>
      </c>
      <c r="CW10" s="121">
        <f t="shared" si="48"/>
        <v>14999</v>
      </c>
      <c r="CX10" s="121">
        <f t="shared" si="49"/>
        <v>2549</v>
      </c>
      <c r="CY10" s="121">
        <f t="shared" si="50"/>
        <v>12450</v>
      </c>
      <c r="CZ10" s="121">
        <f t="shared" si="51"/>
        <v>0</v>
      </c>
      <c r="DA10" s="121">
        <f t="shared" si="52"/>
        <v>0</v>
      </c>
      <c r="DB10" s="121">
        <f t="shared" si="53"/>
        <v>11723</v>
      </c>
      <c r="DC10" s="121">
        <f t="shared" si="54"/>
        <v>0</v>
      </c>
      <c r="DD10" s="121">
        <f t="shared" si="55"/>
        <v>1821</v>
      </c>
      <c r="DE10" s="121">
        <f t="shared" si="56"/>
        <v>3051</v>
      </c>
      <c r="DF10" s="121">
        <f t="shared" si="57"/>
        <v>6851</v>
      </c>
      <c r="DG10" s="122" t="s">
        <v>426</v>
      </c>
      <c r="DH10" s="121">
        <f t="shared" si="23"/>
        <v>0</v>
      </c>
      <c r="DI10" s="121">
        <f t="shared" si="24"/>
        <v>242</v>
      </c>
      <c r="DJ10" s="121">
        <f t="shared" si="25"/>
        <v>90957</v>
      </c>
    </row>
    <row r="11" spans="1:114" s="136" customFormat="1" ht="13.5" customHeight="1" x14ac:dyDescent="0.15">
      <c r="A11" s="119" t="s">
        <v>31</v>
      </c>
      <c r="B11" s="120" t="s">
        <v>353</v>
      </c>
      <c r="C11" s="119" t="s">
        <v>354</v>
      </c>
      <c r="D11" s="121">
        <f t="shared" si="0"/>
        <v>205232</v>
      </c>
      <c r="E11" s="121">
        <f t="shared" si="1"/>
        <v>169254</v>
      </c>
      <c r="F11" s="121">
        <v>2529</v>
      </c>
      <c r="G11" s="121">
        <v>0</v>
      </c>
      <c r="H11" s="121">
        <v>49300</v>
      </c>
      <c r="I11" s="121">
        <v>117425</v>
      </c>
      <c r="J11" s="121">
        <v>484566</v>
      </c>
      <c r="K11" s="121">
        <v>0</v>
      </c>
      <c r="L11" s="121">
        <v>35978</v>
      </c>
      <c r="M11" s="121">
        <f t="shared" si="3"/>
        <v>0</v>
      </c>
      <c r="N11" s="121">
        <f t="shared" si="4"/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 t="shared" si="26"/>
        <v>205232</v>
      </c>
      <c r="W11" s="121">
        <f t="shared" si="27"/>
        <v>169254</v>
      </c>
      <c r="X11" s="121">
        <f t="shared" si="28"/>
        <v>2529</v>
      </c>
      <c r="Y11" s="121">
        <f t="shared" si="29"/>
        <v>0</v>
      </c>
      <c r="Z11" s="121">
        <f t="shared" si="30"/>
        <v>49300</v>
      </c>
      <c r="AA11" s="121">
        <f t="shared" si="31"/>
        <v>117425</v>
      </c>
      <c r="AB11" s="121">
        <f t="shared" si="32"/>
        <v>484566</v>
      </c>
      <c r="AC11" s="121">
        <f t="shared" si="33"/>
        <v>0</v>
      </c>
      <c r="AD11" s="121">
        <f t="shared" si="34"/>
        <v>35978</v>
      </c>
      <c r="AE11" s="121">
        <f t="shared" si="7"/>
        <v>172060</v>
      </c>
      <c r="AF11" s="121">
        <f t="shared" si="8"/>
        <v>172060</v>
      </c>
      <c r="AG11" s="121">
        <v>0</v>
      </c>
      <c r="AH11" s="121">
        <v>172060</v>
      </c>
      <c r="AI11" s="121">
        <v>0</v>
      </c>
      <c r="AJ11" s="121">
        <v>0</v>
      </c>
      <c r="AK11" s="121">
        <v>0</v>
      </c>
      <c r="AL11" s="122" t="s">
        <v>426</v>
      </c>
      <c r="AM11" s="121">
        <f t="shared" si="9"/>
        <v>464283</v>
      </c>
      <c r="AN11" s="121">
        <f t="shared" si="10"/>
        <v>56845</v>
      </c>
      <c r="AO11" s="121">
        <v>0</v>
      </c>
      <c r="AP11" s="121">
        <v>0</v>
      </c>
      <c r="AQ11" s="121">
        <v>56845</v>
      </c>
      <c r="AR11" s="121">
        <v>0</v>
      </c>
      <c r="AS11" s="121">
        <f t="shared" si="11"/>
        <v>145121</v>
      </c>
      <c r="AT11" s="121">
        <v>0</v>
      </c>
      <c r="AU11" s="121">
        <v>145121</v>
      </c>
      <c r="AV11" s="121">
        <v>0</v>
      </c>
      <c r="AW11" s="121">
        <v>0</v>
      </c>
      <c r="AX11" s="121">
        <f t="shared" si="12"/>
        <v>262317</v>
      </c>
      <c r="AY11" s="121">
        <v>0</v>
      </c>
      <c r="AZ11" s="121">
        <v>262317</v>
      </c>
      <c r="BA11" s="121">
        <v>0</v>
      </c>
      <c r="BB11" s="121">
        <v>0</v>
      </c>
      <c r="BC11" s="122" t="s">
        <v>426</v>
      </c>
      <c r="BD11" s="121">
        <v>0</v>
      </c>
      <c r="BE11" s="121">
        <v>53455</v>
      </c>
      <c r="BF11" s="121">
        <f t="shared" si="13"/>
        <v>689798</v>
      </c>
      <c r="BG11" s="121">
        <f t="shared" si="14"/>
        <v>0</v>
      </c>
      <c r="BH11" s="121">
        <f t="shared" si="15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426</v>
      </c>
      <c r="BO11" s="121">
        <f t="shared" si="16"/>
        <v>0</v>
      </c>
      <c r="BP11" s="121">
        <f t="shared" si="17"/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 t="shared" si="18"/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 t="shared" si="19"/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426</v>
      </c>
      <c r="CF11" s="121">
        <v>0</v>
      </c>
      <c r="CG11" s="121">
        <v>0</v>
      </c>
      <c r="CH11" s="121">
        <f t="shared" si="20"/>
        <v>0</v>
      </c>
      <c r="CI11" s="121">
        <f t="shared" si="35"/>
        <v>172060</v>
      </c>
      <c r="CJ11" s="121">
        <f t="shared" si="36"/>
        <v>172060</v>
      </c>
      <c r="CK11" s="121">
        <f t="shared" si="37"/>
        <v>0</v>
      </c>
      <c r="CL11" s="121">
        <f t="shared" si="38"/>
        <v>172060</v>
      </c>
      <c r="CM11" s="121">
        <f t="shared" si="39"/>
        <v>0</v>
      </c>
      <c r="CN11" s="121">
        <f t="shared" si="40"/>
        <v>0</v>
      </c>
      <c r="CO11" s="121">
        <f t="shared" si="41"/>
        <v>0</v>
      </c>
      <c r="CP11" s="122" t="s">
        <v>426</v>
      </c>
      <c r="CQ11" s="121">
        <f t="shared" si="42"/>
        <v>464283</v>
      </c>
      <c r="CR11" s="121">
        <f t="shared" si="43"/>
        <v>56845</v>
      </c>
      <c r="CS11" s="121">
        <f t="shared" si="44"/>
        <v>0</v>
      </c>
      <c r="CT11" s="121">
        <f t="shared" si="45"/>
        <v>0</v>
      </c>
      <c r="CU11" s="121">
        <f t="shared" si="46"/>
        <v>56845</v>
      </c>
      <c r="CV11" s="121">
        <f t="shared" si="47"/>
        <v>0</v>
      </c>
      <c r="CW11" s="121">
        <f t="shared" si="48"/>
        <v>145121</v>
      </c>
      <c r="CX11" s="121">
        <f t="shared" si="49"/>
        <v>0</v>
      </c>
      <c r="CY11" s="121">
        <f t="shared" si="50"/>
        <v>145121</v>
      </c>
      <c r="CZ11" s="121">
        <f t="shared" si="51"/>
        <v>0</v>
      </c>
      <c r="DA11" s="121">
        <f t="shared" si="52"/>
        <v>0</v>
      </c>
      <c r="DB11" s="121">
        <f t="shared" si="53"/>
        <v>262317</v>
      </c>
      <c r="DC11" s="121">
        <f t="shared" si="54"/>
        <v>0</v>
      </c>
      <c r="DD11" s="121">
        <f t="shared" si="55"/>
        <v>262317</v>
      </c>
      <c r="DE11" s="121">
        <f t="shared" si="56"/>
        <v>0</v>
      </c>
      <c r="DF11" s="121">
        <f t="shared" si="57"/>
        <v>0</v>
      </c>
      <c r="DG11" s="122" t="s">
        <v>426</v>
      </c>
      <c r="DH11" s="121">
        <f t="shared" si="23"/>
        <v>0</v>
      </c>
      <c r="DI11" s="121">
        <f t="shared" si="24"/>
        <v>53455</v>
      </c>
      <c r="DJ11" s="121">
        <f t="shared" si="25"/>
        <v>689798</v>
      </c>
    </row>
    <row r="12" spans="1:114" s="136" customFormat="1" ht="13.5" customHeight="1" x14ac:dyDescent="0.15">
      <c r="A12" s="119" t="s">
        <v>31</v>
      </c>
      <c r="B12" s="120" t="s">
        <v>399</v>
      </c>
      <c r="C12" s="119" t="s">
        <v>423</v>
      </c>
      <c r="D12" s="121">
        <f t="shared" si="0"/>
        <v>30076</v>
      </c>
      <c r="E12" s="121">
        <f t="shared" si="1"/>
        <v>30076</v>
      </c>
      <c r="F12" s="121">
        <v>0</v>
      </c>
      <c r="G12" s="121">
        <v>0</v>
      </c>
      <c r="H12" s="121">
        <v>0</v>
      </c>
      <c r="I12" s="121">
        <v>30076</v>
      </c>
      <c r="J12" s="121">
        <v>257722</v>
      </c>
      <c r="K12" s="121">
        <v>0</v>
      </c>
      <c r="L12" s="121">
        <v>0</v>
      </c>
      <c r="M12" s="121">
        <f t="shared" si="3"/>
        <v>0</v>
      </c>
      <c r="N12" s="121">
        <f t="shared" si="4"/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 t="shared" si="26"/>
        <v>30076</v>
      </c>
      <c r="W12" s="121">
        <f t="shared" si="27"/>
        <v>30076</v>
      </c>
      <c r="X12" s="121">
        <f t="shared" si="28"/>
        <v>0</v>
      </c>
      <c r="Y12" s="121">
        <f t="shared" si="29"/>
        <v>0</v>
      </c>
      <c r="Z12" s="121">
        <f t="shared" si="30"/>
        <v>0</v>
      </c>
      <c r="AA12" s="121">
        <f t="shared" si="31"/>
        <v>30076</v>
      </c>
      <c r="AB12" s="121">
        <f t="shared" si="32"/>
        <v>257722</v>
      </c>
      <c r="AC12" s="121">
        <f t="shared" si="33"/>
        <v>0</v>
      </c>
      <c r="AD12" s="121">
        <f t="shared" si="34"/>
        <v>0</v>
      </c>
      <c r="AE12" s="121">
        <f t="shared" si="7"/>
        <v>3245</v>
      </c>
      <c r="AF12" s="121">
        <f t="shared" si="8"/>
        <v>3245</v>
      </c>
      <c r="AG12" s="121">
        <v>0</v>
      </c>
      <c r="AH12" s="121">
        <v>3245</v>
      </c>
      <c r="AI12" s="121">
        <v>0</v>
      </c>
      <c r="AJ12" s="121">
        <v>0</v>
      </c>
      <c r="AK12" s="121">
        <v>0</v>
      </c>
      <c r="AL12" s="122" t="s">
        <v>426</v>
      </c>
      <c r="AM12" s="121">
        <f t="shared" si="9"/>
        <v>227655</v>
      </c>
      <c r="AN12" s="121">
        <f t="shared" si="10"/>
        <v>135408</v>
      </c>
      <c r="AO12" s="121">
        <v>39826</v>
      </c>
      <c r="AP12" s="121">
        <v>0</v>
      </c>
      <c r="AQ12" s="121">
        <v>79652</v>
      </c>
      <c r="AR12" s="121">
        <v>15930</v>
      </c>
      <c r="AS12" s="121">
        <f t="shared" si="11"/>
        <v>11237</v>
      </c>
      <c r="AT12" s="121">
        <v>2980</v>
      </c>
      <c r="AU12" s="121">
        <v>6259</v>
      </c>
      <c r="AV12" s="121">
        <v>1998</v>
      </c>
      <c r="AW12" s="121">
        <v>0</v>
      </c>
      <c r="AX12" s="121">
        <f t="shared" si="12"/>
        <v>81010</v>
      </c>
      <c r="AY12" s="121">
        <v>0</v>
      </c>
      <c r="AZ12" s="121">
        <v>77901</v>
      </c>
      <c r="BA12" s="121">
        <v>1538</v>
      </c>
      <c r="BB12" s="121">
        <v>1571</v>
      </c>
      <c r="BC12" s="122" t="s">
        <v>426</v>
      </c>
      <c r="BD12" s="121">
        <v>0</v>
      </c>
      <c r="BE12" s="121">
        <v>56898</v>
      </c>
      <c r="BF12" s="121">
        <f t="shared" si="13"/>
        <v>287798</v>
      </c>
      <c r="BG12" s="121">
        <f t="shared" si="14"/>
        <v>0</v>
      </c>
      <c r="BH12" s="121">
        <f t="shared" si="15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426</v>
      </c>
      <c r="BO12" s="121">
        <f t="shared" si="16"/>
        <v>0</v>
      </c>
      <c r="BP12" s="121">
        <f t="shared" si="17"/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 t="shared" si="18"/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 t="shared" si="19"/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426</v>
      </c>
      <c r="CF12" s="121">
        <v>0</v>
      </c>
      <c r="CG12" s="121">
        <v>0</v>
      </c>
      <c r="CH12" s="121">
        <f t="shared" si="20"/>
        <v>0</v>
      </c>
      <c r="CI12" s="121">
        <f t="shared" si="35"/>
        <v>3245</v>
      </c>
      <c r="CJ12" s="121">
        <f t="shared" si="36"/>
        <v>3245</v>
      </c>
      <c r="CK12" s="121">
        <f t="shared" si="37"/>
        <v>0</v>
      </c>
      <c r="CL12" s="121">
        <f t="shared" si="38"/>
        <v>3245</v>
      </c>
      <c r="CM12" s="121">
        <f t="shared" si="39"/>
        <v>0</v>
      </c>
      <c r="CN12" s="121">
        <f t="shared" si="40"/>
        <v>0</v>
      </c>
      <c r="CO12" s="121">
        <f t="shared" si="41"/>
        <v>0</v>
      </c>
      <c r="CP12" s="122" t="s">
        <v>426</v>
      </c>
      <c r="CQ12" s="121">
        <f t="shared" si="42"/>
        <v>227655</v>
      </c>
      <c r="CR12" s="121">
        <f t="shared" si="43"/>
        <v>135408</v>
      </c>
      <c r="CS12" s="121">
        <f t="shared" si="44"/>
        <v>39826</v>
      </c>
      <c r="CT12" s="121">
        <f t="shared" si="45"/>
        <v>0</v>
      </c>
      <c r="CU12" s="121">
        <f t="shared" si="46"/>
        <v>79652</v>
      </c>
      <c r="CV12" s="121">
        <f t="shared" si="47"/>
        <v>15930</v>
      </c>
      <c r="CW12" s="121">
        <f t="shared" si="48"/>
        <v>11237</v>
      </c>
      <c r="CX12" s="121">
        <f t="shared" si="49"/>
        <v>2980</v>
      </c>
      <c r="CY12" s="121">
        <f t="shared" si="50"/>
        <v>6259</v>
      </c>
      <c r="CZ12" s="121">
        <f t="shared" si="51"/>
        <v>1998</v>
      </c>
      <c r="DA12" s="121">
        <f t="shared" si="52"/>
        <v>0</v>
      </c>
      <c r="DB12" s="121">
        <f t="shared" si="53"/>
        <v>81010</v>
      </c>
      <c r="DC12" s="121">
        <f t="shared" si="54"/>
        <v>0</v>
      </c>
      <c r="DD12" s="121">
        <f t="shared" si="55"/>
        <v>77901</v>
      </c>
      <c r="DE12" s="121">
        <f t="shared" si="56"/>
        <v>1538</v>
      </c>
      <c r="DF12" s="121">
        <f t="shared" si="57"/>
        <v>1571</v>
      </c>
      <c r="DG12" s="122" t="s">
        <v>426</v>
      </c>
      <c r="DH12" s="121">
        <f t="shared" si="23"/>
        <v>0</v>
      </c>
      <c r="DI12" s="121">
        <f t="shared" si="24"/>
        <v>56898</v>
      </c>
      <c r="DJ12" s="121">
        <f t="shared" si="25"/>
        <v>287798</v>
      </c>
    </row>
    <row r="13" spans="1:114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 t="shared" si="0"/>
        <v>0</v>
      </c>
      <c r="E13" s="121">
        <f t="shared" si="1"/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 t="shared" si="3"/>
        <v>62994</v>
      </c>
      <c r="N13" s="121">
        <f t="shared" si="4"/>
        <v>62994</v>
      </c>
      <c r="O13" s="121">
        <v>0</v>
      </c>
      <c r="P13" s="121">
        <v>0</v>
      </c>
      <c r="Q13" s="121">
        <v>0</v>
      </c>
      <c r="R13" s="121">
        <v>59495</v>
      </c>
      <c r="S13" s="121">
        <v>54777</v>
      </c>
      <c r="T13" s="121">
        <v>3499</v>
      </c>
      <c r="U13" s="121">
        <v>0</v>
      </c>
      <c r="V13" s="121">
        <f t="shared" si="26"/>
        <v>62994</v>
      </c>
      <c r="W13" s="121">
        <f t="shared" si="27"/>
        <v>62994</v>
      </c>
      <c r="X13" s="121">
        <f t="shared" si="28"/>
        <v>0</v>
      </c>
      <c r="Y13" s="121">
        <f t="shared" si="29"/>
        <v>0</v>
      </c>
      <c r="Z13" s="121">
        <f t="shared" si="30"/>
        <v>0</v>
      </c>
      <c r="AA13" s="121">
        <f t="shared" si="31"/>
        <v>59495</v>
      </c>
      <c r="AB13" s="121">
        <f t="shared" si="32"/>
        <v>54777</v>
      </c>
      <c r="AC13" s="121">
        <f t="shared" si="33"/>
        <v>3499</v>
      </c>
      <c r="AD13" s="121">
        <f t="shared" si="34"/>
        <v>0</v>
      </c>
      <c r="AE13" s="121">
        <f t="shared" si="7"/>
        <v>0</v>
      </c>
      <c r="AF13" s="121">
        <f t="shared" si="8"/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426</v>
      </c>
      <c r="AM13" s="121">
        <f t="shared" si="9"/>
        <v>0</v>
      </c>
      <c r="AN13" s="121">
        <f t="shared" si="10"/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 t="shared" si="11"/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 t="shared" si="12"/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426</v>
      </c>
      <c r="BD13" s="121">
        <v>0</v>
      </c>
      <c r="BE13" s="121">
        <v>0</v>
      </c>
      <c r="BF13" s="121">
        <f t="shared" si="13"/>
        <v>0</v>
      </c>
      <c r="BG13" s="121">
        <f t="shared" si="14"/>
        <v>0</v>
      </c>
      <c r="BH13" s="121">
        <f t="shared" si="15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426</v>
      </c>
      <c r="BO13" s="121">
        <f t="shared" si="16"/>
        <v>88677</v>
      </c>
      <c r="BP13" s="121">
        <f t="shared" si="17"/>
        <v>36790</v>
      </c>
      <c r="BQ13" s="121">
        <v>36790</v>
      </c>
      <c r="BR13" s="121">
        <v>0</v>
      </c>
      <c r="BS13" s="121">
        <v>0</v>
      </c>
      <c r="BT13" s="121">
        <v>0</v>
      </c>
      <c r="BU13" s="121">
        <f t="shared" si="18"/>
        <v>43254</v>
      </c>
      <c r="BV13" s="121">
        <v>0</v>
      </c>
      <c r="BW13" s="121">
        <v>43254</v>
      </c>
      <c r="BX13" s="121">
        <v>0</v>
      </c>
      <c r="BY13" s="121">
        <v>0</v>
      </c>
      <c r="BZ13" s="121">
        <f t="shared" si="19"/>
        <v>8633</v>
      </c>
      <c r="CA13" s="121">
        <v>8633</v>
      </c>
      <c r="CB13" s="121">
        <v>0</v>
      </c>
      <c r="CC13" s="121">
        <v>0</v>
      </c>
      <c r="CD13" s="121">
        <v>0</v>
      </c>
      <c r="CE13" s="122" t="s">
        <v>426</v>
      </c>
      <c r="CF13" s="121">
        <v>0</v>
      </c>
      <c r="CG13" s="121">
        <v>29094</v>
      </c>
      <c r="CH13" s="121">
        <f t="shared" si="20"/>
        <v>117771</v>
      </c>
      <c r="CI13" s="121">
        <f t="shared" si="35"/>
        <v>0</v>
      </c>
      <c r="CJ13" s="121">
        <f t="shared" si="36"/>
        <v>0</v>
      </c>
      <c r="CK13" s="121">
        <f t="shared" si="37"/>
        <v>0</v>
      </c>
      <c r="CL13" s="121">
        <f t="shared" si="38"/>
        <v>0</v>
      </c>
      <c r="CM13" s="121">
        <f t="shared" si="39"/>
        <v>0</v>
      </c>
      <c r="CN13" s="121">
        <f t="shared" si="40"/>
        <v>0</v>
      </c>
      <c r="CO13" s="121">
        <f t="shared" si="41"/>
        <v>0</v>
      </c>
      <c r="CP13" s="122" t="s">
        <v>426</v>
      </c>
      <c r="CQ13" s="121">
        <f t="shared" si="42"/>
        <v>88677</v>
      </c>
      <c r="CR13" s="121">
        <f t="shared" si="43"/>
        <v>36790</v>
      </c>
      <c r="CS13" s="121">
        <f t="shared" si="44"/>
        <v>36790</v>
      </c>
      <c r="CT13" s="121">
        <f t="shared" si="45"/>
        <v>0</v>
      </c>
      <c r="CU13" s="121">
        <f t="shared" si="46"/>
        <v>0</v>
      </c>
      <c r="CV13" s="121">
        <f t="shared" si="47"/>
        <v>0</v>
      </c>
      <c r="CW13" s="121">
        <f t="shared" si="48"/>
        <v>43254</v>
      </c>
      <c r="CX13" s="121">
        <f t="shared" si="49"/>
        <v>0</v>
      </c>
      <c r="CY13" s="121">
        <f t="shared" si="50"/>
        <v>43254</v>
      </c>
      <c r="CZ13" s="121">
        <f t="shared" si="51"/>
        <v>0</v>
      </c>
      <c r="DA13" s="121">
        <f t="shared" si="52"/>
        <v>0</v>
      </c>
      <c r="DB13" s="121">
        <f t="shared" si="53"/>
        <v>8633</v>
      </c>
      <c r="DC13" s="121">
        <f t="shared" si="54"/>
        <v>8633</v>
      </c>
      <c r="DD13" s="121">
        <f t="shared" si="55"/>
        <v>0</v>
      </c>
      <c r="DE13" s="121">
        <f t="shared" si="56"/>
        <v>0</v>
      </c>
      <c r="DF13" s="121">
        <f t="shared" si="57"/>
        <v>0</v>
      </c>
      <c r="DG13" s="122" t="s">
        <v>426</v>
      </c>
      <c r="DH13" s="121">
        <f t="shared" si="23"/>
        <v>0</v>
      </c>
      <c r="DI13" s="121">
        <f t="shared" si="24"/>
        <v>29094</v>
      </c>
      <c r="DJ13" s="121">
        <f t="shared" si="25"/>
        <v>117771</v>
      </c>
    </row>
    <row r="14" spans="1:114" s="136" customFormat="1" ht="13.5" customHeight="1" x14ac:dyDescent="0.15">
      <c r="A14" s="119" t="s">
        <v>31</v>
      </c>
      <c r="B14" s="120" t="s">
        <v>385</v>
      </c>
      <c r="C14" s="119" t="s">
        <v>386</v>
      </c>
      <c r="D14" s="121">
        <f t="shared" si="0"/>
        <v>30592</v>
      </c>
      <c r="E14" s="121">
        <f t="shared" si="1"/>
        <v>8596</v>
      </c>
      <c r="F14" s="121">
        <v>0</v>
      </c>
      <c r="G14" s="121">
        <v>0</v>
      </c>
      <c r="H14" s="121">
        <v>0</v>
      </c>
      <c r="I14" s="121">
        <v>8596</v>
      </c>
      <c r="J14" s="121">
        <v>438940</v>
      </c>
      <c r="K14" s="121">
        <v>0</v>
      </c>
      <c r="L14" s="121">
        <v>21996</v>
      </c>
      <c r="M14" s="121">
        <f t="shared" si="3"/>
        <v>0</v>
      </c>
      <c r="N14" s="121">
        <f t="shared" si="4"/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 t="shared" si="26"/>
        <v>30592</v>
      </c>
      <c r="W14" s="121">
        <f t="shared" si="27"/>
        <v>8596</v>
      </c>
      <c r="X14" s="121">
        <f t="shared" si="28"/>
        <v>0</v>
      </c>
      <c r="Y14" s="121">
        <f t="shared" si="29"/>
        <v>0</v>
      </c>
      <c r="Z14" s="121">
        <f t="shared" si="30"/>
        <v>0</v>
      </c>
      <c r="AA14" s="121">
        <f t="shared" si="31"/>
        <v>8596</v>
      </c>
      <c r="AB14" s="121">
        <f t="shared" si="32"/>
        <v>438940</v>
      </c>
      <c r="AC14" s="121">
        <f t="shared" si="33"/>
        <v>0</v>
      </c>
      <c r="AD14" s="121">
        <f t="shared" si="34"/>
        <v>21996</v>
      </c>
      <c r="AE14" s="121">
        <f t="shared" si="7"/>
        <v>30187</v>
      </c>
      <c r="AF14" s="121">
        <f t="shared" si="8"/>
        <v>30187</v>
      </c>
      <c r="AG14" s="121">
        <v>0</v>
      </c>
      <c r="AH14" s="121">
        <v>30187</v>
      </c>
      <c r="AI14" s="121">
        <v>0</v>
      </c>
      <c r="AJ14" s="121">
        <v>0</v>
      </c>
      <c r="AK14" s="121">
        <v>0</v>
      </c>
      <c r="AL14" s="122" t="s">
        <v>426</v>
      </c>
      <c r="AM14" s="121">
        <f t="shared" si="9"/>
        <v>319268</v>
      </c>
      <c r="AN14" s="121">
        <f t="shared" si="10"/>
        <v>247222</v>
      </c>
      <c r="AO14" s="121">
        <v>29706</v>
      </c>
      <c r="AP14" s="121">
        <v>90515</v>
      </c>
      <c r="AQ14" s="121">
        <v>127001</v>
      </c>
      <c r="AR14" s="121">
        <v>0</v>
      </c>
      <c r="AS14" s="121">
        <f t="shared" si="11"/>
        <v>72046</v>
      </c>
      <c r="AT14" s="121">
        <v>4354</v>
      </c>
      <c r="AU14" s="121">
        <v>61083</v>
      </c>
      <c r="AV14" s="121">
        <v>6609</v>
      </c>
      <c r="AW14" s="121">
        <v>0</v>
      </c>
      <c r="AX14" s="121">
        <f t="shared" si="12"/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426</v>
      </c>
      <c r="BD14" s="121">
        <v>0</v>
      </c>
      <c r="BE14" s="121">
        <v>120077</v>
      </c>
      <c r="BF14" s="121">
        <f t="shared" si="13"/>
        <v>469532</v>
      </c>
      <c r="BG14" s="121">
        <f t="shared" si="14"/>
        <v>0</v>
      </c>
      <c r="BH14" s="121">
        <f t="shared" si="15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426</v>
      </c>
      <c r="BO14" s="121">
        <f t="shared" si="16"/>
        <v>0</v>
      </c>
      <c r="BP14" s="121">
        <f t="shared" si="17"/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 t="shared" si="18"/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 t="shared" si="19"/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426</v>
      </c>
      <c r="CF14" s="121">
        <v>0</v>
      </c>
      <c r="CG14" s="121">
        <v>0</v>
      </c>
      <c r="CH14" s="121">
        <f t="shared" si="20"/>
        <v>0</v>
      </c>
      <c r="CI14" s="121">
        <f t="shared" si="35"/>
        <v>30187</v>
      </c>
      <c r="CJ14" s="121">
        <f t="shared" si="36"/>
        <v>30187</v>
      </c>
      <c r="CK14" s="121">
        <f t="shared" si="37"/>
        <v>0</v>
      </c>
      <c r="CL14" s="121">
        <f t="shared" si="38"/>
        <v>30187</v>
      </c>
      <c r="CM14" s="121">
        <f t="shared" si="39"/>
        <v>0</v>
      </c>
      <c r="CN14" s="121">
        <f t="shared" si="40"/>
        <v>0</v>
      </c>
      <c r="CO14" s="121">
        <f t="shared" si="41"/>
        <v>0</v>
      </c>
      <c r="CP14" s="122" t="s">
        <v>426</v>
      </c>
      <c r="CQ14" s="121">
        <f t="shared" si="42"/>
        <v>319268</v>
      </c>
      <c r="CR14" s="121">
        <f t="shared" si="43"/>
        <v>247222</v>
      </c>
      <c r="CS14" s="121">
        <f t="shared" si="44"/>
        <v>29706</v>
      </c>
      <c r="CT14" s="121">
        <f t="shared" si="45"/>
        <v>90515</v>
      </c>
      <c r="CU14" s="121">
        <f t="shared" si="46"/>
        <v>127001</v>
      </c>
      <c r="CV14" s="121">
        <f t="shared" si="47"/>
        <v>0</v>
      </c>
      <c r="CW14" s="121">
        <f t="shared" si="48"/>
        <v>72046</v>
      </c>
      <c r="CX14" s="121">
        <f t="shared" si="49"/>
        <v>4354</v>
      </c>
      <c r="CY14" s="121">
        <f t="shared" si="50"/>
        <v>61083</v>
      </c>
      <c r="CZ14" s="121">
        <f t="shared" si="51"/>
        <v>6609</v>
      </c>
      <c r="DA14" s="121">
        <f t="shared" si="52"/>
        <v>0</v>
      </c>
      <c r="DB14" s="121">
        <f t="shared" si="53"/>
        <v>0</v>
      </c>
      <c r="DC14" s="121">
        <f t="shared" si="54"/>
        <v>0</v>
      </c>
      <c r="DD14" s="121">
        <f t="shared" si="55"/>
        <v>0</v>
      </c>
      <c r="DE14" s="121">
        <f t="shared" si="56"/>
        <v>0</v>
      </c>
      <c r="DF14" s="121">
        <f t="shared" si="57"/>
        <v>0</v>
      </c>
      <c r="DG14" s="122" t="s">
        <v>426</v>
      </c>
      <c r="DH14" s="121">
        <f t="shared" si="23"/>
        <v>0</v>
      </c>
      <c r="DI14" s="121">
        <f t="shared" si="24"/>
        <v>120077</v>
      </c>
      <c r="DJ14" s="121">
        <f t="shared" si="25"/>
        <v>469532</v>
      </c>
    </row>
    <row r="15" spans="1:114" s="136" customFormat="1" ht="13.5" customHeight="1" x14ac:dyDescent="0.15">
      <c r="A15" s="119" t="s">
        <v>31</v>
      </c>
      <c r="B15" s="120" t="s">
        <v>361</v>
      </c>
      <c r="C15" s="119" t="s">
        <v>362</v>
      </c>
      <c r="D15" s="121">
        <f t="shared" si="0"/>
        <v>25402</v>
      </c>
      <c r="E15" s="121">
        <f t="shared" si="1"/>
        <v>22088</v>
      </c>
      <c r="F15" s="121">
        <v>0</v>
      </c>
      <c r="G15" s="121">
        <v>0</v>
      </c>
      <c r="H15" s="121">
        <v>0</v>
      </c>
      <c r="I15" s="121">
        <v>22088</v>
      </c>
      <c r="J15" s="121">
        <v>154922</v>
      </c>
      <c r="K15" s="121">
        <v>0</v>
      </c>
      <c r="L15" s="121">
        <v>3314</v>
      </c>
      <c r="M15" s="121">
        <f t="shared" si="3"/>
        <v>0</v>
      </c>
      <c r="N15" s="121">
        <f t="shared" si="4"/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 t="shared" si="26"/>
        <v>25402</v>
      </c>
      <c r="W15" s="121">
        <f t="shared" si="27"/>
        <v>22088</v>
      </c>
      <c r="X15" s="121">
        <f t="shared" si="28"/>
        <v>0</v>
      </c>
      <c r="Y15" s="121">
        <f t="shared" si="29"/>
        <v>0</v>
      </c>
      <c r="Z15" s="121">
        <f t="shared" si="30"/>
        <v>0</v>
      </c>
      <c r="AA15" s="121">
        <f t="shared" si="31"/>
        <v>22088</v>
      </c>
      <c r="AB15" s="121">
        <f t="shared" si="32"/>
        <v>154922</v>
      </c>
      <c r="AC15" s="121">
        <f t="shared" si="33"/>
        <v>0</v>
      </c>
      <c r="AD15" s="121">
        <f t="shared" si="34"/>
        <v>3314</v>
      </c>
      <c r="AE15" s="121">
        <f t="shared" si="7"/>
        <v>19124</v>
      </c>
      <c r="AF15" s="121">
        <f t="shared" si="8"/>
        <v>19124</v>
      </c>
      <c r="AG15" s="121">
        <v>0</v>
      </c>
      <c r="AH15" s="121">
        <v>19124</v>
      </c>
      <c r="AI15" s="121">
        <v>0</v>
      </c>
      <c r="AJ15" s="121">
        <v>0</v>
      </c>
      <c r="AK15" s="121">
        <v>0</v>
      </c>
      <c r="AL15" s="122" t="s">
        <v>426</v>
      </c>
      <c r="AM15" s="121">
        <f t="shared" si="9"/>
        <v>147642</v>
      </c>
      <c r="AN15" s="121">
        <f t="shared" si="10"/>
        <v>106344</v>
      </c>
      <c r="AO15" s="121">
        <v>19745</v>
      </c>
      <c r="AP15" s="121">
        <v>50523</v>
      </c>
      <c r="AQ15" s="121">
        <v>36076</v>
      </c>
      <c r="AR15" s="121">
        <v>0</v>
      </c>
      <c r="AS15" s="121">
        <f t="shared" si="11"/>
        <v>31174</v>
      </c>
      <c r="AT15" s="121">
        <v>8893</v>
      </c>
      <c r="AU15" s="121">
        <v>22281</v>
      </c>
      <c r="AV15" s="121">
        <v>0</v>
      </c>
      <c r="AW15" s="121">
        <v>0</v>
      </c>
      <c r="AX15" s="121">
        <f t="shared" si="12"/>
        <v>10124</v>
      </c>
      <c r="AY15" s="121">
        <v>231</v>
      </c>
      <c r="AZ15" s="121">
        <v>1149</v>
      </c>
      <c r="BA15" s="121">
        <v>6036</v>
      </c>
      <c r="BB15" s="121">
        <v>2708</v>
      </c>
      <c r="BC15" s="122" t="s">
        <v>426</v>
      </c>
      <c r="BD15" s="121">
        <v>0</v>
      </c>
      <c r="BE15" s="121">
        <v>13558</v>
      </c>
      <c r="BF15" s="121">
        <f t="shared" si="13"/>
        <v>180324</v>
      </c>
      <c r="BG15" s="121">
        <f t="shared" si="14"/>
        <v>0</v>
      </c>
      <c r="BH15" s="121">
        <f t="shared" si="15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426</v>
      </c>
      <c r="BO15" s="121">
        <f t="shared" si="16"/>
        <v>0</v>
      </c>
      <c r="BP15" s="121">
        <f t="shared" si="17"/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 t="shared" si="18"/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 t="shared" si="19"/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426</v>
      </c>
      <c r="CF15" s="121">
        <v>0</v>
      </c>
      <c r="CG15" s="121">
        <v>0</v>
      </c>
      <c r="CH15" s="121">
        <f t="shared" si="20"/>
        <v>0</v>
      </c>
      <c r="CI15" s="121">
        <f t="shared" si="35"/>
        <v>19124</v>
      </c>
      <c r="CJ15" s="121">
        <f t="shared" si="36"/>
        <v>19124</v>
      </c>
      <c r="CK15" s="121">
        <f t="shared" si="37"/>
        <v>0</v>
      </c>
      <c r="CL15" s="121">
        <f t="shared" si="38"/>
        <v>19124</v>
      </c>
      <c r="CM15" s="121">
        <f t="shared" si="39"/>
        <v>0</v>
      </c>
      <c r="CN15" s="121">
        <f t="shared" si="40"/>
        <v>0</v>
      </c>
      <c r="CO15" s="121">
        <f t="shared" si="41"/>
        <v>0</v>
      </c>
      <c r="CP15" s="122" t="s">
        <v>426</v>
      </c>
      <c r="CQ15" s="121">
        <f t="shared" si="42"/>
        <v>147642</v>
      </c>
      <c r="CR15" s="121">
        <f t="shared" si="43"/>
        <v>106344</v>
      </c>
      <c r="CS15" s="121">
        <f t="shared" si="44"/>
        <v>19745</v>
      </c>
      <c r="CT15" s="121">
        <f t="shared" si="45"/>
        <v>50523</v>
      </c>
      <c r="CU15" s="121">
        <f t="shared" si="46"/>
        <v>36076</v>
      </c>
      <c r="CV15" s="121">
        <f t="shared" si="47"/>
        <v>0</v>
      </c>
      <c r="CW15" s="121">
        <f t="shared" si="48"/>
        <v>31174</v>
      </c>
      <c r="CX15" s="121">
        <f t="shared" si="49"/>
        <v>8893</v>
      </c>
      <c r="CY15" s="121">
        <f t="shared" si="50"/>
        <v>22281</v>
      </c>
      <c r="CZ15" s="121">
        <f t="shared" si="51"/>
        <v>0</v>
      </c>
      <c r="DA15" s="121">
        <f t="shared" si="52"/>
        <v>0</v>
      </c>
      <c r="DB15" s="121">
        <f t="shared" si="53"/>
        <v>10124</v>
      </c>
      <c r="DC15" s="121">
        <f t="shared" si="54"/>
        <v>231</v>
      </c>
      <c r="DD15" s="121">
        <f t="shared" si="55"/>
        <v>1149</v>
      </c>
      <c r="DE15" s="121">
        <f t="shared" si="56"/>
        <v>6036</v>
      </c>
      <c r="DF15" s="121">
        <f t="shared" si="57"/>
        <v>2708</v>
      </c>
      <c r="DG15" s="122" t="s">
        <v>426</v>
      </c>
      <c r="DH15" s="121">
        <f t="shared" si="23"/>
        <v>0</v>
      </c>
      <c r="DI15" s="121">
        <f t="shared" si="24"/>
        <v>13558</v>
      </c>
      <c r="DJ15" s="121">
        <f t="shared" si="25"/>
        <v>180324</v>
      </c>
    </row>
    <row r="16" spans="1:114" s="136" customFormat="1" ht="13.5" customHeight="1" x14ac:dyDescent="0.15">
      <c r="A16" s="119" t="s">
        <v>31</v>
      </c>
      <c r="B16" s="120" t="s">
        <v>345</v>
      </c>
      <c r="C16" s="119" t="s">
        <v>346</v>
      </c>
      <c r="D16" s="121">
        <f t="shared" si="0"/>
        <v>0</v>
      </c>
      <c r="E16" s="121">
        <f t="shared" si="1"/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603495</v>
      </c>
      <c r="K16" s="121">
        <v>0</v>
      </c>
      <c r="L16" s="121">
        <v>0</v>
      </c>
      <c r="M16" s="121">
        <f t="shared" si="3"/>
        <v>0</v>
      </c>
      <c r="N16" s="121">
        <f t="shared" si="4"/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 t="shared" si="26"/>
        <v>0</v>
      </c>
      <c r="W16" s="121">
        <f t="shared" si="27"/>
        <v>0</v>
      </c>
      <c r="X16" s="121">
        <f t="shared" si="28"/>
        <v>0</v>
      </c>
      <c r="Y16" s="121">
        <f t="shared" si="29"/>
        <v>0</v>
      </c>
      <c r="Z16" s="121">
        <f t="shared" si="30"/>
        <v>0</v>
      </c>
      <c r="AA16" s="121">
        <f t="shared" si="31"/>
        <v>0</v>
      </c>
      <c r="AB16" s="121">
        <f t="shared" si="32"/>
        <v>603495</v>
      </c>
      <c r="AC16" s="121">
        <f t="shared" si="33"/>
        <v>0</v>
      </c>
      <c r="AD16" s="121">
        <f t="shared" si="34"/>
        <v>0</v>
      </c>
      <c r="AE16" s="121">
        <f t="shared" si="7"/>
        <v>1815</v>
      </c>
      <c r="AF16" s="121">
        <f t="shared" si="8"/>
        <v>1815</v>
      </c>
      <c r="AG16" s="121">
        <v>0</v>
      </c>
      <c r="AH16" s="121">
        <v>1815</v>
      </c>
      <c r="AI16" s="121">
        <v>0</v>
      </c>
      <c r="AJ16" s="121">
        <v>0</v>
      </c>
      <c r="AK16" s="121">
        <v>0</v>
      </c>
      <c r="AL16" s="122" t="s">
        <v>426</v>
      </c>
      <c r="AM16" s="121">
        <f t="shared" si="9"/>
        <v>539277</v>
      </c>
      <c r="AN16" s="121">
        <f t="shared" si="10"/>
        <v>42644</v>
      </c>
      <c r="AO16" s="121">
        <v>42644</v>
      </c>
      <c r="AP16" s="121">
        <v>0</v>
      </c>
      <c r="AQ16" s="121">
        <v>0</v>
      </c>
      <c r="AR16" s="121">
        <v>0</v>
      </c>
      <c r="AS16" s="121">
        <f t="shared" si="11"/>
        <v>19420</v>
      </c>
      <c r="AT16" s="121">
        <v>0</v>
      </c>
      <c r="AU16" s="121">
        <v>19420</v>
      </c>
      <c r="AV16" s="121">
        <v>0</v>
      </c>
      <c r="AW16" s="121">
        <v>0</v>
      </c>
      <c r="AX16" s="121">
        <f t="shared" si="12"/>
        <v>477213</v>
      </c>
      <c r="AY16" s="121">
        <v>0</v>
      </c>
      <c r="AZ16" s="121">
        <v>434157</v>
      </c>
      <c r="BA16" s="121">
        <v>42910</v>
      </c>
      <c r="BB16" s="121">
        <v>146</v>
      </c>
      <c r="BC16" s="122" t="s">
        <v>426</v>
      </c>
      <c r="BD16" s="121">
        <v>0</v>
      </c>
      <c r="BE16" s="121">
        <v>62403</v>
      </c>
      <c r="BF16" s="121">
        <f t="shared" si="13"/>
        <v>603495</v>
      </c>
      <c r="BG16" s="121">
        <f t="shared" si="14"/>
        <v>0</v>
      </c>
      <c r="BH16" s="121">
        <f t="shared" si="15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426</v>
      </c>
      <c r="BO16" s="121">
        <f t="shared" si="16"/>
        <v>0</v>
      </c>
      <c r="BP16" s="121">
        <f t="shared" si="17"/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 t="shared" si="18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19"/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426</v>
      </c>
      <c r="CF16" s="121">
        <v>0</v>
      </c>
      <c r="CG16" s="121">
        <v>0</v>
      </c>
      <c r="CH16" s="121">
        <f t="shared" si="20"/>
        <v>0</v>
      </c>
      <c r="CI16" s="121">
        <f t="shared" si="35"/>
        <v>1815</v>
      </c>
      <c r="CJ16" s="121">
        <f t="shared" si="36"/>
        <v>1815</v>
      </c>
      <c r="CK16" s="121">
        <f t="shared" si="37"/>
        <v>0</v>
      </c>
      <c r="CL16" s="121">
        <f t="shared" si="38"/>
        <v>1815</v>
      </c>
      <c r="CM16" s="121">
        <f t="shared" si="39"/>
        <v>0</v>
      </c>
      <c r="CN16" s="121">
        <f t="shared" si="40"/>
        <v>0</v>
      </c>
      <c r="CO16" s="121">
        <f t="shared" si="41"/>
        <v>0</v>
      </c>
      <c r="CP16" s="122" t="s">
        <v>426</v>
      </c>
      <c r="CQ16" s="121">
        <f t="shared" si="42"/>
        <v>539277</v>
      </c>
      <c r="CR16" s="121">
        <f t="shared" si="43"/>
        <v>42644</v>
      </c>
      <c r="CS16" s="121">
        <f t="shared" si="44"/>
        <v>42644</v>
      </c>
      <c r="CT16" s="121">
        <f t="shared" si="45"/>
        <v>0</v>
      </c>
      <c r="CU16" s="121">
        <f t="shared" si="46"/>
        <v>0</v>
      </c>
      <c r="CV16" s="121">
        <f t="shared" si="47"/>
        <v>0</v>
      </c>
      <c r="CW16" s="121">
        <f t="shared" si="48"/>
        <v>19420</v>
      </c>
      <c r="CX16" s="121">
        <f t="shared" si="49"/>
        <v>0</v>
      </c>
      <c r="CY16" s="121">
        <f t="shared" si="50"/>
        <v>19420</v>
      </c>
      <c r="CZ16" s="121">
        <f t="shared" si="51"/>
        <v>0</v>
      </c>
      <c r="DA16" s="121">
        <f t="shared" si="52"/>
        <v>0</v>
      </c>
      <c r="DB16" s="121">
        <f t="shared" si="53"/>
        <v>477213</v>
      </c>
      <c r="DC16" s="121">
        <f t="shared" si="54"/>
        <v>0</v>
      </c>
      <c r="DD16" s="121">
        <f t="shared" si="55"/>
        <v>434157</v>
      </c>
      <c r="DE16" s="121">
        <f t="shared" si="56"/>
        <v>42910</v>
      </c>
      <c r="DF16" s="121">
        <f t="shared" si="57"/>
        <v>146</v>
      </c>
      <c r="DG16" s="122" t="s">
        <v>426</v>
      </c>
      <c r="DH16" s="121">
        <f t="shared" si="23"/>
        <v>0</v>
      </c>
      <c r="DI16" s="121">
        <f t="shared" si="24"/>
        <v>62403</v>
      </c>
      <c r="DJ16" s="121">
        <f t="shared" si="25"/>
        <v>603495</v>
      </c>
    </row>
    <row r="17" spans="1:114" s="136" customFormat="1" ht="13.5" customHeight="1" x14ac:dyDescent="0.15">
      <c r="A17" s="119" t="s">
        <v>31</v>
      </c>
      <c r="B17" s="120" t="s">
        <v>333</v>
      </c>
      <c r="C17" s="119" t="s">
        <v>334</v>
      </c>
      <c r="D17" s="121">
        <f t="shared" si="0"/>
        <v>32848</v>
      </c>
      <c r="E17" s="121">
        <f t="shared" si="1"/>
        <v>32645</v>
      </c>
      <c r="F17" s="121">
        <v>14277</v>
      </c>
      <c r="G17" s="121">
        <v>0</v>
      </c>
      <c r="H17" s="121">
        <v>0</v>
      </c>
      <c r="I17" s="121">
        <v>0</v>
      </c>
      <c r="J17" s="121">
        <v>329451</v>
      </c>
      <c r="K17" s="121">
        <v>18368</v>
      </c>
      <c r="L17" s="121">
        <v>203</v>
      </c>
      <c r="M17" s="121">
        <f t="shared" si="3"/>
        <v>0</v>
      </c>
      <c r="N17" s="121">
        <f t="shared" si="4"/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 t="shared" si="26"/>
        <v>32848</v>
      </c>
      <c r="W17" s="121">
        <f t="shared" si="27"/>
        <v>32645</v>
      </c>
      <c r="X17" s="121">
        <f t="shared" si="28"/>
        <v>14277</v>
      </c>
      <c r="Y17" s="121">
        <f t="shared" si="29"/>
        <v>0</v>
      </c>
      <c r="Z17" s="121">
        <f t="shared" si="30"/>
        <v>0</v>
      </c>
      <c r="AA17" s="121">
        <f t="shared" si="31"/>
        <v>0</v>
      </c>
      <c r="AB17" s="121">
        <f t="shared" si="32"/>
        <v>329451</v>
      </c>
      <c r="AC17" s="121">
        <f t="shared" si="33"/>
        <v>18368</v>
      </c>
      <c r="AD17" s="121">
        <f t="shared" si="34"/>
        <v>203</v>
      </c>
      <c r="AE17" s="121">
        <f t="shared" si="7"/>
        <v>42833</v>
      </c>
      <c r="AF17" s="121">
        <f t="shared" si="8"/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42833</v>
      </c>
      <c r="AL17" s="122" t="s">
        <v>426</v>
      </c>
      <c r="AM17" s="121">
        <f t="shared" si="9"/>
        <v>128</v>
      </c>
      <c r="AN17" s="121">
        <f t="shared" si="10"/>
        <v>128</v>
      </c>
      <c r="AO17" s="121">
        <v>128</v>
      </c>
      <c r="AP17" s="121">
        <v>0</v>
      </c>
      <c r="AQ17" s="121">
        <v>0</v>
      </c>
      <c r="AR17" s="121">
        <v>0</v>
      </c>
      <c r="AS17" s="121">
        <f t="shared" si="11"/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 t="shared" si="12"/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426</v>
      </c>
      <c r="BD17" s="121">
        <v>0</v>
      </c>
      <c r="BE17" s="121">
        <v>319338</v>
      </c>
      <c r="BF17" s="121">
        <f t="shared" si="13"/>
        <v>362299</v>
      </c>
      <c r="BG17" s="121">
        <f t="shared" si="14"/>
        <v>0</v>
      </c>
      <c r="BH17" s="121">
        <f t="shared" si="15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426</v>
      </c>
      <c r="BO17" s="121">
        <f t="shared" si="16"/>
        <v>0</v>
      </c>
      <c r="BP17" s="121">
        <f t="shared" si="17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18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19"/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426</v>
      </c>
      <c r="CF17" s="121">
        <v>0</v>
      </c>
      <c r="CG17" s="121">
        <v>0</v>
      </c>
      <c r="CH17" s="121">
        <f t="shared" si="20"/>
        <v>0</v>
      </c>
      <c r="CI17" s="121">
        <f t="shared" si="35"/>
        <v>42833</v>
      </c>
      <c r="CJ17" s="121">
        <f t="shared" si="36"/>
        <v>0</v>
      </c>
      <c r="CK17" s="121">
        <f t="shared" si="37"/>
        <v>0</v>
      </c>
      <c r="CL17" s="121">
        <f t="shared" si="38"/>
        <v>0</v>
      </c>
      <c r="CM17" s="121">
        <f t="shared" si="39"/>
        <v>0</v>
      </c>
      <c r="CN17" s="121">
        <f t="shared" si="40"/>
        <v>0</v>
      </c>
      <c r="CO17" s="121">
        <f t="shared" si="41"/>
        <v>42833</v>
      </c>
      <c r="CP17" s="122" t="s">
        <v>426</v>
      </c>
      <c r="CQ17" s="121">
        <f t="shared" si="42"/>
        <v>128</v>
      </c>
      <c r="CR17" s="121">
        <f t="shared" si="43"/>
        <v>128</v>
      </c>
      <c r="CS17" s="121">
        <f t="shared" si="44"/>
        <v>128</v>
      </c>
      <c r="CT17" s="121">
        <f t="shared" si="45"/>
        <v>0</v>
      </c>
      <c r="CU17" s="121">
        <f t="shared" si="46"/>
        <v>0</v>
      </c>
      <c r="CV17" s="121">
        <f t="shared" si="47"/>
        <v>0</v>
      </c>
      <c r="CW17" s="121">
        <f t="shared" si="48"/>
        <v>0</v>
      </c>
      <c r="CX17" s="121">
        <f t="shared" si="49"/>
        <v>0</v>
      </c>
      <c r="CY17" s="121">
        <f t="shared" si="50"/>
        <v>0</v>
      </c>
      <c r="CZ17" s="121">
        <f t="shared" si="51"/>
        <v>0</v>
      </c>
      <c r="DA17" s="121">
        <f t="shared" si="52"/>
        <v>0</v>
      </c>
      <c r="DB17" s="121">
        <f t="shared" si="53"/>
        <v>0</v>
      </c>
      <c r="DC17" s="121">
        <f t="shared" si="54"/>
        <v>0</v>
      </c>
      <c r="DD17" s="121">
        <f t="shared" si="55"/>
        <v>0</v>
      </c>
      <c r="DE17" s="121">
        <f t="shared" si="56"/>
        <v>0</v>
      </c>
      <c r="DF17" s="121">
        <f t="shared" si="57"/>
        <v>0</v>
      </c>
      <c r="DG17" s="122" t="s">
        <v>426</v>
      </c>
      <c r="DH17" s="121">
        <f t="shared" si="23"/>
        <v>0</v>
      </c>
      <c r="DI17" s="121">
        <f t="shared" si="24"/>
        <v>319338</v>
      </c>
      <c r="DJ17" s="121">
        <f t="shared" si="25"/>
        <v>362299</v>
      </c>
    </row>
    <row r="18" spans="1:114" s="136" customFormat="1" ht="13.5" customHeight="1" x14ac:dyDescent="0.15">
      <c r="A18" s="119" t="s">
        <v>31</v>
      </c>
      <c r="B18" s="120" t="s">
        <v>403</v>
      </c>
      <c r="C18" s="119" t="s">
        <v>404</v>
      </c>
      <c r="D18" s="121">
        <f t="shared" si="0"/>
        <v>28223</v>
      </c>
      <c r="E18" s="121">
        <f t="shared" si="1"/>
        <v>3600</v>
      </c>
      <c r="F18" s="121">
        <v>3600</v>
      </c>
      <c r="G18" s="121">
        <v>0</v>
      </c>
      <c r="H18" s="121">
        <v>0</v>
      </c>
      <c r="I18" s="121">
        <v>0</v>
      </c>
      <c r="J18" s="121">
        <v>74613</v>
      </c>
      <c r="K18" s="121">
        <v>0</v>
      </c>
      <c r="L18" s="121">
        <v>24623</v>
      </c>
      <c r="M18" s="121">
        <f t="shared" si="3"/>
        <v>0</v>
      </c>
      <c r="N18" s="121">
        <f t="shared" si="4"/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 t="shared" si="26"/>
        <v>28223</v>
      </c>
      <c r="W18" s="121">
        <f t="shared" si="27"/>
        <v>3600</v>
      </c>
      <c r="X18" s="121">
        <f t="shared" si="28"/>
        <v>3600</v>
      </c>
      <c r="Y18" s="121">
        <f t="shared" si="29"/>
        <v>0</v>
      </c>
      <c r="Z18" s="121">
        <f t="shared" si="30"/>
        <v>0</v>
      </c>
      <c r="AA18" s="121">
        <f t="shared" si="31"/>
        <v>0</v>
      </c>
      <c r="AB18" s="121">
        <f t="shared" si="32"/>
        <v>74613</v>
      </c>
      <c r="AC18" s="121">
        <f t="shared" si="33"/>
        <v>0</v>
      </c>
      <c r="AD18" s="121">
        <f t="shared" si="34"/>
        <v>24623</v>
      </c>
      <c r="AE18" s="121">
        <f t="shared" si="7"/>
        <v>14246</v>
      </c>
      <c r="AF18" s="121">
        <f t="shared" si="8"/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14246</v>
      </c>
      <c r="AL18" s="122" t="s">
        <v>426</v>
      </c>
      <c r="AM18" s="121">
        <f t="shared" si="9"/>
        <v>46003</v>
      </c>
      <c r="AN18" s="121">
        <f t="shared" si="10"/>
        <v>46003</v>
      </c>
      <c r="AO18" s="121">
        <v>46003</v>
      </c>
      <c r="AP18" s="121">
        <v>0</v>
      </c>
      <c r="AQ18" s="121">
        <v>0</v>
      </c>
      <c r="AR18" s="121">
        <v>0</v>
      </c>
      <c r="AS18" s="121">
        <f t="shared" si="11"/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 t="shared" si="12"/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426</v>
      </c>
      <c r="BD18" s="121">
        <v>0</v>
      </c>
      <c r="BE18" s="121">
        <v>42587</v>
      </c>
      <c r="BF18" s="121">
        <f t="shared" si="13"/>
        <v>102836</v>
      </c>
      <c r="BG18" s="121">
        <f t="shared" si="14"/>
        <v>0</v>
      </c>
      <c r="BH18" s="121">
        <f t="shared" si="15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426</v>
      </c>
      <c r="BO18" s="121">
        <f t="shared" si="16"/>
        <v>0</v>
      </c>
      <c r="BP18" s="121">
        <f t="shared" si="17"/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 t="shared" si="18"/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 t="shared" si="19"/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426</v>
      </c>
      <c r="CF18" s="121">
        <v>0</v>
      </c>
      <c r="CG18" s="121">
        <v>0</v>
      </c>
      <c r="CH18" s="121">
        <f t="shared" si="20"/>
        <v>0</v>
      </c>
      <c r="CI18" s="121">
        <f t="shared" si="35"/>
        <v>14246</v>
      </c>
      <c r="CJ18" s="121">
        <f t="shared" si="36"/>
        <v>0</v>
      </c>
      <c r="CK18" s="121">
        <f t="shared" si="37"/>
        <v>0</v>
      </c>
      <c r="CL18" s="121">
        <f t="shared" si="38"/>
        <v>0</v>
      </c>
      <c r="CM18" s="121">
        <f t="shared" si="39"/>
        <v>0</v>
      </c>
      <c r="CN18" s="121">
        <f t="shared" si="40"/>
        <v>0</v>
      </c>
      <c r="CO18" s="121">
        <f t="shared" si="41"/>
        <v>14246</v>
      </c>
      <c r="CP18" s="122" t="s">
        <v>426</v>
      </c>
      <c r="CQ18" s="121">
        <f t="shared" si="42"/>
        <v>46003</v>
      </c>
      <c r="CR18" s="121">
        <f t="shared" si="43"/>
        <v>46003</v>
      </c>
      <c r="CS18" s="121">
        <f t="shared" si="44"/>
        <v>46003</v>
      </c>
      <c r="CT18" s="121">
        <f t="shared" si="45"/>
        <v>0</v>
      </c>
      <c r="CU18" s="121">
        <f t="shared" si="46"/>
        <v>0</v>
      </c>
      <c r="CV18" s="121">
        <f t="shared" si="47"/>
        <v>0</v>
      </c>
      <c r="CW18" s="121">
        <f t="shared" si="48"/>
        <v>0</v>
      </c>
      <c r="CX18" s="121">
        <f t="shared" si="49"/>
        <v>0</v>
      </c>
      <c r="CY18" s="121">
        <f t="shared" si="50"/>
        <v>0</v>
      </c>
      <c r="CZ18" s="121">
        <f t="shared" si="51"/>
        <v>0</v>
      </c>
      <c r="DA18" s="121">
        <f t="shared" si="52"/>
        <v>0</v>
      </c>
      <c r="DB18" s="121">
        <f t="shared" si="53"/>
        <v>0</v>
      </c>
      <c r="DC18" s="121">
        <f t="shared" si="54"/>
        <v>0</v>
      </c>
      <c r="DD18" s="121">
        <f t="shared" si="55"/>
        <v>0</v>
      </c>
      <c r="DE18" s="121">
        <f t="shared" si="56"/>
        <v>0</v>
      </c>
      <c r="DF18" s="121">
        <f t="shared" si="57"/>
        <v>0</v>
      </c>
      <c r="DG18" s="122" t="s">
        <v>426</v>
      </c>
      <c r="DH18" s="121">
        <f t="shared" si="23"/>
        <v>0</v>
      </c>
      <c r="DI18" s="121">
        <f t="shared" si="24"/>
        <v>42587</v>
      </c>
      <c r="DJ18" s="121">
        <f t="shared" si="25"/>
        <v>102836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xmlns:xlrd2="http://schemas.microsoft.com/office/spreadsheetml/2017/richdata2"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15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6" t="s">
        <v>53</v>
      </c>
      <c r="B2" s="161" t="s">
        <v>54</v>
      </c>
      <c r="C2" s="168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156"/>
      <c r="AF2" s="156"/>
    </row>
    <row r="3" spans="1:32" s="62" customFormat="1" ht="13.5" customHeight="1" x14ac:dyDescent="0.15">
      <c r="A3" s="167"/>
      <c r="B3" s="162"/>
      <c r="C3" s="167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156"/>
      <c r="AF3" s="156"/>
    </row>
    <row r="4" spans="1:32" s="62" customFormat="1" ht="18.75" customHeight="1" x14ac:dyDescent="0.15">
      <c r="A4" s="167"/>
      <c r="B4" s="162"/>
      <c r="C4" s="167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156"/>
      <c r="AF4" s="156"/>
    </row>
    <row r="5" spans="1:32" s="62" customFormat="1" ht="22.5" customHeight="1" x14ac:dyDescent="0.15">
      <c r="A5" s="167"/>
      <c r="B5" s="162"/>
      <c r="C5" s="167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156"/>
      <c r="AF5" s="156"/>
    </row>
    <row r="6" spans="1:32" s="86" customFormat="1" ht="13.5" customHeight="1" x14ac:dyDescent="0.15">
      <c r="A6" s="167"/>
      <c r="B6" s="162"/>
      <c r="C6" s="167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157"/>
      <c r="AF6" s="157"/>
    </row>
    <row r="7" spans="1:32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 t="shared" ref="D7:D38" si="0">SUM(E7,+L7)</f>
        <v>22537189</v>
      </c>
      <c r="E7" s="140">
        <f t="shared" ref="E7:E38" si="1">+SUM(F7:I7,K7)</f>
        <v>3740572</v>
      </c>
      <c r="F7" s="140">
        <f t="shared" ref="F7:L7" si="2">SUM(F$8:F$257)</f>
        <v>20406</v>
      </c>
      <c r="G7" s="140">
        <f t="shared" si="2"/>
        <v>16644</v>
      </c>
      <c r="H7" s="140">
        <f t="shared" si="2"/>
        <v>222993</v>
      </c>
      <c r="I7" s="140">
        <f t="shared" si="2"/>
        <v>2835090</v>
      </c>
      <c r="J7" s="140">
        <f t="shared" si="2"/>
        <v>2429204</v>
      </c>
      <c r="K7" s="140">
        <f t="shared" si="2"/>
        <v>645439</v>
      </c>
      <c r="L7" s="140">
        <f t="shared" si="2"/>
        <v>18796617</v>
      </c>
      <c r="M7" s="140">
        <f t="shared" ref="M7:M38" si="3">SUM(N7,+U7)</f>
        <v>4369056</v>
      </c>
      <c r="N7" s="140">
        <f t="shared" ref="N7:N38" si="4">+SUM(O7:R7,T7)</f>
        <v>987246</v>
      </c>
      <c r="O7" s="140">
        <f t="shared" ref="O7:U7" si="5">SUM(O$8:O$257)</f>
        <v>5505</v>
      </c>
      <c r="P7" s="140">
        <f t="shared" si="5"/>
        <v>3948</v>
      </c>
      <c r="Q7" s="140">
        <f t="shared" si="5"/>
        <v>0</v>
      </c>
      <c r="R7" s="140">
        <f t="shared" si="5"/>
        <v>466575</v>
      </c>
      <c r="S7" s="140">
        <f t="shared" si="5"/>
        <v>1396347</v>
      </c>
      <c r="T7" s="140">
        <f t="shared" si="5"/>
        <v>511218</v>
      </c>
      <c r="U7" s="140">
        <f t="shared" si="5"/>
        <v>3381810</v>
      </c>
      <c r="V7" s="140">
        <f t="shared" ref="V7:AB7" si="6">+SUM(D7,M7)</f>
        <v>26906245</v>
      </c>
      <c r="W7" s="140">
        <f t="shared" si="6"/>
        <v>4727818</v>
      </c>
      <c r="X7" s="140">
        <f t="shared" si="6"/>
        <v>25911</v>
      </c>
      <c r="Y7" s="140">
        <f t="shared" si="6"/>
        <v>20592</v>
      </c>
      <c r="Z7" s="140">
        <f t="shared" si="6"/>
        <v>222993</v>
      </c>
      <c r="AA7" s="140">
        <f t="shared" si="6"/>
        <v>3301665</v>
      </c>
      <c r="AB7" s="140">
        <f t="shared" si="6"/>
        <v>3825551</v>
      </c>
      <c r="AC7" s="140">
        <f t="shared" ref="AC7:AC38" si="7">+SUM(K7,T7)</f>
        <v>1156657</v>
      </c>
      <c r="AD7" s="140">
        <f t="shared" ref="AD7:AD38" si="8">+SUM(L7,U7)</f>
        <v>22178427</v>
      </c>
      <c r="AE7" s="158"/>
      <c r="AF7" s="158"/>
    </row>
    <row r="8" spans="1:32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 t="shared" si="0"/>
        <v>5341431</v>
      </c>
      <c r="E8" s="121">
        <f t="shared" si="1"/>
        <v>568281</v>
      </c>
      <c r="F8" s="121">
        <v>0</v>
      </c>
      <c r="G8" s="121">
        <v>0</v>
      </c>
      <c r="H8" s="121">
        <v>127200</v>
      </c>
      <c r="I8" s="121">
        <v>428298</v>
      </c>
      <c r="J8" s="121"/>
      <c r="K8" s="121">
        <v>12783</v>
      </c>
      <c r="L8" s="121">
        <v>4773150</v>
      </c>
      <c r="M8" s="121">
        <f t="shared" si="3"/>
        <v>478345</v>
      </c>
      <c r="N8" s="121">
        <f t="shared" si="4"/>
        <v>20790</v>
      </c>
      <c r="O8" s="121">
        <v>0</v>
      </c>
      <c r="P8" s="121">
        <v>0</v>
      </c>
      <c r="Q8" s="121">
        <v>0</v>
      </c>
      <c r="R8" s="121">
        <v>20790</v>
      </c>
      <c r="S8" s="121"/>
      <c r="T8" s="121">
        <v>0</v>
      </c>
      <c r="U8" s="121">
        <v>457555</v>
      </c>
      <c r="V8" s="121">
        <f t="shared" ref="V8:V39" si="9">+SUM(D8,M8)</f>
        <v>5819776</v>
      </c>
      <c r="W8" s="121">
        <f t="shared" ref="W8:W39" si="10">+SUM(E8,N8)</f>
        <v>589071</v>
      </c>
      <c r="X8" s="121">
        <f t="shared" ref="X8:X39" si="11">+SUM(F8,O8)</f>
        <v>0</v>
      </c>
      <c r="Y8" s="121">
        <f t="shared" ref="Y8:Y39" si="12">+SUM(G8,P8)</f>
        <v>0</v>
      </c>
      <c r="Z8" s="121">
        <f t="shared" ref="Z8:Z39" si="13">+SUM(H8,Q8)</f>
        <v>127200</v>
      </c>
      <c r="AA8" s="121">
        <f t="shared" ref="AA8:AA39" si="14">+SUM(I8,R8)</f>
        <v>449088</v>
      </c>
      <c r="AB8" s="121">
        <f t="shared" ref="AB8:AB39" si="15">+SUM(J8,S8)</f>
        <v>0</v>
      </c>
      <c r="AC8" s="121">
        <f t="shared" si="7"/>
        <v>12783</v>
      </c>
      <c r="AD8" s="121">
        <f t="shared" si="8"/>
        <v>5230705</v>
      </c>
      <c r="AE8" s="159" t="s">
        <v>326</v>
      </c>
      <c r="AF8" s="158"/>
    </row>
    <row r="9" spans="1:32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 t="shared" si="0"/>
        <v>1136462</v>
      </c>
      <c r="E9" s="121">
        <f t="shared" si="1"/>
        <v>265033</v>
      </c>
      <c r="F9" s="121">
        <v>0</v>
      </c>
      <c r="G9" s="121">
        <v>3313</v>
      </c>
      <c r="H9" s="121">
        <v>0</v>
      </c>
      <c r="I9" s="121">
        <v>228306</v>
      </c>
      <c r="J9" s="121"/>
      <c r="K9" s="121">
        <v>33414</v>
      </c>
      <c r="L9" s="121">
        <v>871429</v>
      </c>
      <c r="M9" s="121">
        <f t="shared" si="3"/>
        <v>563883</v>
      </c>
      <c r="N9" s="121">
        <f t="shared" si="4"/>
        <v>28241</v>
      </c>
      <c r="O9" s="121">
        <v>0</v>
      </c>
      <c r="P9" s="121">
        <v>0</v>
      </c>
      <c r="Q9" s="121">
        <v>0</v>
      </c>
      <c r="R9" s="121">
        <v>28139</v>
      </c>
      <c r="S9" s="121"/>
      <c r="T9" s="121">
        <v>102</v>
      </c>
      <c r="U9" s="121">
        <v>535642</v>
      </c>
      <c r="V9" s="121">
        <f t="shared" si="9"/>
        <v>1700345</v>
      </c>
      <c r="W9" s="121">
        <f t="shared" si="10"/>
        <v>293274</v>
      </c>
      <c r="X9" s="121">
        <f t="shared" si="11"/>
        <v>0</v>
      </c>
      <c r="Y9" s="121">
        <f t="shared" si="12"/>
        <v>3313</v>
      </c>
      <c r="Z9" s="121">
        <f t="shared" si="13"/>
        <v>0</v>
      </c>
      <c r="AA9" s="121">
        <f t="shared" si="14"/>
        <v>256445</v>
      </c>
      <c r="AB9" s="121">
        <f t="shared" si="15"/>
        <v>0</v>
      </c>
      <c r="AC9" s="121">
        <f t="shared" si="7"/>
        <v>33516</v>
      </c>
      <c r="AD9" s="121">
        <f t="shared" si="8"/>
        <v>1407071</v>
      </c>
      <c r="AE9" s="159" t="s">
        <v>326</v>
      </c>
      <c r="AF9" s="158"/>
    </row>
    <row r="10" spans="1:32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 t="shared" si="0"/>
        <v>1206979</v>
      </c>
      <c r="E10" s="121">
        <f t="shared" si="1"/>
        <v>146889</v>
      </c>
      <c r="F10" s="121">
        <v>0</v>
      </c>
      <c r="G10" s="121">
        <v>0</v>
      </c>
      <c r="H10" s="121">
        <v>0</v>
      </c>
      <c r="I10" s="121">
        <v>132618</v>
      </c>
      <c r="J10" s="121"/>
      <c r="K10" s="121">
        <v>14271</v>
      </c>
      <c r="L10" s="121">
        <v>1060090</v>
      </c>
      <c r="M10" s="121">
        <f t="shared" si="3"/>
        <v>234103</v>
      </c>
      <c r="N10" s="121">
        <f t="shared" si="4"/>
        <v>43606</v>
      </c>
      <c r="O10" s="121">
        <v>0</v>
      </c>
      <c r="P10" s="121">
        <v>0</v>
      </c>
      <c r="Q10" s="121">
        <v>0</v>
      </c>
      <c r="R10" s="121">
        <v>43054</v>
      </c>
      <c r="S10" s="121"/>
      <c r="T10" s="121">
        <v>552</v>
      </c>
      <c r="U10" s="121">
        <v>190497</v>
      </c>
      <c r="V10" s="121">
        <f t="shared" si="9"/>
        <v>1441082</v>
      </c>
      <c r="W10" s="121">
        <f t="shared" si="10"/>
        <v>190495</v>
      </c>
      <c r="X10" s="121">
        <f t="shared" si="11"/>
        <v>0</v>
      </c>
      <c r="Y10" s="121">
        <f t="shared" si="12"/>
        <v>0</v>
      </c>
      <c r="Z10" s="121">
        <f t="shared" si="13"/>
        <v>0</v>
      </c>
      <c r="AA10" s="121">
        <f t="shared" si="14"/>
        <v>175672</v>
      </c>
      <c r="AB10" s="121">
        <f t="shared" si="15"/>
        <v>0</v>
      </c>
      <c r="AC10" s="121">
        <f t="shared" si="7"/>
        <v>14823</v>
      </c>
      <c r="AD10" s="121">
        <f t="shared" si="8"/>
        <v>1250587</v>
      </c>
      <c r="AE10" s="159" t="s">
        <v>326</v>
      </c>
      <c r="AF10" s="158"/>
    </row>
    <row r="11" spans="1:32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 t="shared" si="0"/>
        <v>926815</v>
      </c>
      <c r="E11" s="121">
        <f t="shared" si="1"/>
        <v>280926</v>
      </c>
      <c r="F11" s="121">
        <v>0</v>
      </c>
      <c r="G11" s="121">
        <v>4789</v>
      </c>
      <c r="H11" s="121">
        <v>13200</v>
      </c>
      <c r="I11" s="121">
        <v>217825</v>
      </c>
      <c r="J11" s="121"/>
      <c r="K11" s="121">
        <v>45112</v>
      </c>
      <c r="L11" s="121">
        <v>645889</v>
      </c>
      <c r="M11" s="121">
        <f t="shared" si="3"/>
        <v>78938</v>
      </c>
      <c r="N11" s="121">
        <f t="shared" si="4"/>
        <v>16559</v>
      </c>
      <c r="O11" s="121">
        <v>0</v>
      </c>
      <c r="P11" s="121">
        <v>0</v>
      </c>
      <c r="Q11" s="121">
        <v>0</v>
      </c>
      <c r="R11" s="121">
        <v>16559</v>
      </c>
      <c r="S11" s="121"/>
      <c r="T11" s="121">
        <v>0</v>
      </c>
      <c r="U11" s="121">
        <v>62379</v>
      </c>
      <c r="V11" s="121">
        <f t="shared" si="9"/>
        <v>1005753</v>
      </c>
      <c r="W11" s="121">
        <f t="shared" si="10"/>
        <v>297485</v>
      </c>
      <c r="X11" s="121">
        <f t="shared" si="11"/>
        <v>0</v>
      </c>
      <c r="Y11" s="121">
        <f t="shared" si="12"/>
        <v>4789</v>
      </c>
      <c r="Z11" s="121">
        <f t="shared" si="13"/>
        <v>13200</v>
      </c>
      <c r="AA11" s="121">
        <f t="shared" si="14"/>
        <v>234384</v>
      </c>
      <c r="AB11" s="121">
        <f t="shared" si="15"/>
        <v>0</v>
      </c>
      <c r="AC11" s="121">
        <f t="shared" si="7"/>
        <v>45112</v>
      </c>
      <c r="AD11" s="121">
        <f t="shared" si="8"/>
        <v>708268</v>
      </c>
      <c r="AE11" s="159" t="s">
        <v>326</v>
      </c>
      <c r="AF11" s="158"/>
    </row>
    <row r="12" spans="1:32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 t="shared" si="0"/>
        <v>2111847</v>
      </c>
      <c r="E12" s="121">
        <f t="shared" si="1"/>
        <v>704238</v>
      </c>
      <c r="F12" s="121">
        <v>0</v>
      </c>
      <c r="G12" s="121">
        <v>0</v>
      </c>
      <c r="H12" s="121">
        <v>0</v>
      </c>
      <c r="I12" s="121">
        <v>370932</v>
      </c>
      <c r="J12" s="121"/>
      <c r="K12" s="121">
        <v>333306</v>
      </c>
      <c r="L12" s="121">
        <v>1407609</v>
      </c>
      <c r="M12" s="121">
        <f t="shared" si="3"/>
        <v>247897</v>
      </c>
      <c r="N12" s="121">
        <f t="shared" si="4"/>
        <v>54666</v>
      </c>
      <c r="O12" s="121">
        <v>2909</v>
      </c>
      <c r="P12" s="121">
        <v>2179</v>
      </c>
      <c r="Q12" s="121">
        <v>0</v>
      </c>
      <c r="R12" s="121">
        <v>0</v>
      </c>
      <c r="S12" s="121"/>
      <c r="T12" s="121">
        <v>49578</v>
      </c>
      <c r="U12" s="121">
        <v>193231</v>
      </c>
      <c r="V12" s="121">
        <f t="shared" si="9"/>
        <v>2359744</v>
      </c>
      <c r="W12" s="121">
        <f t="shared" si="10"/>
        <v>758904</v>
      </c>
      <c r="X12" s="121">
        <f t="shared" si="11"/>
        <v>2909</v>
      </c>
      <c r="Y12" s="121">
        <f t="shared" si="12"/>
        <v>2179</v>
      </c>
      <c r="Z12" s="121">
        <f t="shared" si="13"/>
        <v>0</v>
      </c>
      <c r="AA12" s="121">
        <f t="shared" si="14"/>
        <v>370932</v>
      </c>
      <c r="AB12" s="121">
        <f t="shared" si="15"/>
        <v>0</v>
      </c>
      <c r="AC12" s="121">
        <f t="shared" si="7"/>
        <v>382884</v>
      </c>
      <c r="AD12" s="121">
        <f t="shared" si="8"/>
        <v>1600840</v>
      </c>
      <c r="AE12" s="159" t="s">
        <v>326</v>
      </c>
      <c r="AF12" s="158"/>
    </row>
    <row r="13" spans="1:32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 t="shared" si="0"/>
        <v>1503547</v>
      </c>
      <c r="E13" s="121">
        <f t="shared" si="1"/>
        <v>244558</v>
      </c>
      <c r="F13" s="121">
        <v>0</v>
      </c>
      <c r="G13" s="121">
        <v>743</v>
      </c>
      <c r="H13" s="121">
        <v>1493</v>
      </c>
      <c r="I13" s="121">
        <v>195929</v>
      </c>
      <c r="J13" s="121"/>
      <c r="K13" s="121">
        <v>46393</v>
      </c>
      <c r="L13" s="121">
        <v>1258989</v>
      </c>
      <c r="M13" s="121">
        <f t="shared" si="3"/>
        <v>247944</v>
      </c>
      <c r="N13" s="121">
        <f t="shared" si="4"/>
        <v>178333</v>
      </c>
      <c r="O13" s="121">
        <v>0</v>
      </c>
      <c r="P13" s="121">
        <v>0</v>
      </c>
      <c r="Q13" s="121">
        <v>0</v>
      </c>
      <c r="R13" s="121">
        <v>178333</v>
      </c>
      <c r="S13" s="121"/>
      <c r="T13" s="121">
        <v>0</v>
      </c>
      <c r="U13" s="121">
        <v>69611</v>
      </c>
      <c r="V13" s="121">
        <f t="shared" si="9"/>
        <v>1751491</v>
      </c>
      <c r="W13" s="121">
        <f t="shared" si="10"/>
        <v>422891</v>
      </c>
      <c r="X13" s="121">
        <f t="shared" si="11"/>
        <v>0</v>
      </c>
      <c r="Y13" s="121">
        <f t="shared" si="12"/>
        <v>743</v>
      </c>
      <c r="Z13" s="121">
        <f t="shared" si="13"/>
        <v>1493</v>
      </c>
      <c r="AA13" s="121">
        <f t="shared" si="14"/>
        <v>374262</v>
      </c>
      <c r="AB13" s="121">
        <f t="shared" si="15"/>
        <v>0</v>
      </c>
      <c r="AC13" s="121">
        <f t="shared" si="7"/>
        <v>46393</v>
      </c>
      <c r="AD13" s="121">
        <f t="shared" si="8"/>
        <v>1328600</v>
      </c>
      <c r="AE13" s="159" t="s">
        <v>326</v>
      </c>
      <c r="AF13" s="158"/>
    </row>
    <row r="14" spans="1:32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 t="shared" si="0"/>
        <v>448845</v>
      </c>
      <c r="E14" s="121">
        <f t="shared" si="1"/>
        <v>56308</v>
      </c>
      <c r="F14" s="121">
        <v>0</v>
      </c>
      <c r="G14" s="121">
        <v>0</v>
      </c>
      <c r="H14" s="121">
        <v>0</v>
      </c>
      <c r="I14" s="121">
        <v>48412</v>
      </c>
      <c r="J14" s="121"/>
      <c r="K14" s="121">
        <v>7896</v>
      </c>
      <c r="L14" s="121">
        <v>392537</v>
      </c>
      <c r="M14" s="121">
        <f t="shared" si="3"/>
        <v>112538</v>
      </c>
      <c r="N14" s="121">
        <f t="shared" si="4"/>
        <v>35597</v>
      </c>
      <c r="O14" s="121">
        <v>0</v>
      </c>
      <c r="P14" s="121">
        <v>0</v>
      </c>
      <c r="Q14" s="121">
        <v>0</v>
      </c>
      <c r="R14" s="121">
        <v>35548</v>
      </c>
      <c r="S14" s="121"/>
      <c r="T14" s="121">
        <v>49</v>
      </c>
      <c r="U14" s="121">
        <v>76941</v>
      </c>
      <c r="V14" s="121">
        <f t="shared" si="9"/>
        <v>561383</v>
      </c>
      <c r="W14" s="121">
        <f t="shared" si="10"/>
        <v>91905</v>
      </c>
      <c r="X14" s="121">
        <f t="shared" si="11"/>
        <v>0</v>
      </c>
      <c r="Y14" s="121">
        <f t="shared" si="12"/>
        <v>0</v>
      </c>
      <c r="Z14" s="121">
        <f t="shared" si="13"/>
        <v>0</v>
      </c>
      <c r="AA14" s="121">
        <f t="shared" si="14"/>
        <v>83960</v>
      </c>
      <c r="AB14" s="121">
        <f t="shared" si="15"/>
        <v>0</v>
      </c>
      <c r="AC14" s="121">
        <f t="shared" si="7"/>
        <v>7945</v>
      </c>
      <c r="AD14" s="121">
        <f t="shared" si="8"/>
        <v>469478</v>
      </c>
      <c r="AE14" s="159" t="s">
        <v>326</v>
      </c>
      <c r="AF14" s="158"/>
    </row>
    <row r="15" spans="1:32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 t="shared" si="0"/>
        <v>608030</v>
      </c>
      <c r="E15" s="121">
        <f t="shared" si="1"/>
        <v>87560</v>
      </c>
      <c r="F15" s="121">
        <v>0</v>
      </c>
      <c r="G15" s="121">
        <v>660</v>
      </c>
      <c r="H15" s="121">
        <v>0</v>
      </c>
      <c r="I15" s="121">
        <v>86730</v>
      </c>
      <c r="J15" s="121"/>
      <c r="K15" s="121">
        <v>170</v>
      </c>
      <c r="L15" s="121">
        <v>520470</v>
      </c>
      <c r="M15" s="121">
        <f t="shared" si="3"/>
        <v>268508</v>
      </c>
      <c r="N15" s="121">
        <f t="shared" si="4"/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268508</v>
      </c>
      <c r="V15" s="121">
        <f t="shared" si="9"/>
        <v>876538</v>
      </c>
      <c r="W15" s="121">
        <f t="shared" si="10"/>
        <v>87560</v>
      </c>
      <c r="X15" s="121">
        <f t="shared" si="11"/>
        <v>0</v>
      </c>
      <c r="Y15" s="121">
        <f t="shared" si="12"/>
        <v>660</v>
      </c>
      <c r="Z15" s="121">
        <f t="shared" si="13"/>
        <v>0</v>
      </c>
      <c r="AA15" s="121">
        <f t="shared" si="14"/>
        <v>86730</v>
      </c>
      <c r="AB15" s="121">
        <f t="shared" si="15"/>
        <v>0</v>
      </c>
      <c r="AC15" s="121">
        <f t="shared" si="7"/>
        <v>170</v>
      </c>
      <c r="AD15" s="121">
        <f t="shared" si="8"/>
        <v>788978</v>
      </c>
      <c r="AE15" s="159" t="s">
        <v>326</v>
      </c>
      <c r="AF15" s="158"/>
    </row>
    <row r="16" spans="1:32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 t="shared" si="0"/>
        <v>1771804</v>
      </c>
      <c r="E16" s="121">
        <f t="shared" si="1"/>
        <v>325654</v>
      </c>
      <c r="F16" s="121">
        <v>0</v>
      </c>
      <c r="G16" s="121">
        <v>0</v>
      </c>
      <c r="H16" s="121">
        <v>0</v>
      </c>
      <c r="I16" s="121">
        <v>294270</v>
      </c>
      <c r="J16" s="121"/>
      <c r="K16" s="121">
        <v>31384</v>
      </c>
      <c r="L16" s="121">
        <v>1446150</v>
      </c>
      <c r="M16" s="121">
        <f t="shared" si="3"/>
        <v>424904</v>
      </c>
      <c r="N16" s="121">
        <f t="shared" si="4"/>
        <v>44104</v>
      </c>
      <c r="O16" s="121">
        <v>0</v>
      </c>
      <c r="P16" s="121">
        <v>0</v>
      </c>
      <c r="Q16" s="121">
        <v>0</v>
      </c>
      <c r="R16" s="121">
        <v>13425</v>
      </c>
      <c r="S16" s="121"/>
      <c r="T16" s="121">
        <v>30679</v>
      </c>
      <c r="U16" s="121">
        <v>380800</v>
      </c>
      <c r="V16" s="121">
        <f t="shared" si="9"/>
        <v>2196708</v>
      </c>
      <c r="W16" s="121">
        <f t="shared" si="10"/>
        <v>369758</v>
      </c>
      <c r="X16" s="121">
        <f t="shared" si="11"/>
        <v>0</v>
      </c>
      <c r="Y16" s="121">
        <f t="shared" si="12"/>
        <v>0</v>
      </c>
      <c r="Z16" s="121">
        <f t="shared" si="13"/>
        <v>0</v>
      </c>
      <c r="AA16" s="121">
        <f t="shared" si="14"/>
        <v>307695</v>
      </c>
      <c r="AB16" s="121">
        <f t="shared" si="15"/>
        <v>0</v>
      </c>
      <c r="AC16" s="121">
        <f t="shared" si="7"/>
        <v>62063</v>
      </c>
      <c r="AD16" s="121">
        <f t="shared" si="8"/>
        <v>1826950</v>
      </c>
      <c r="AE16" s="159" t="s">
        <v>326</v>
      </c>
      <c r="AF16" s="158"/>
    </row>
    <row r="17" spans="1:32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 t="shared" si="0"/>
        <v>830865</v>
      </c>
      <c r="E17" s="121">
        <f t="shared" si="1"/>
        <v>0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0</v>
      </c>
      <c r="L17" s="121">
        <v>830865</v>
      </c>
      <c r="M17" s="121">
        <f t="shared" si="3"/>
        <v>305193</v>
      </c>
      <c r="N17" s="121">
        <f t="shared" si="4"/>
        <v>305193</v>
      </c>
      <c r="O17" s="121">
        <v>0</v>
      </c>
      <c r="P17" s="121">
        <v>0</v>
      </c>
      <c r="Q17" s="121">
        <v>0</v>
      </c>
      <c r="R17" s="121">
        <v>805</v>
      </c>
      <c r="S17" s="121"/>
      <c r="T17" s="121">
        <v>304388</v>
      </c>
      <c r="U17" s="121">
        <v>0</v>
      </c>
      <c r="V17" s="121">
        <f t="shared" si="9"/>
        <v>1136058</v>
      </c>
      <c r="W17" s="121">
        <f t="shared" si="10"/>
        <v>305193</v>
      </c>
      <c r="X17" s="121">
        <f t="shared" si="11"/>
        <v>0</v>
      </c>
      <c r="Y17" s="121">
        <f t="shared" si="12"/>
        <v>0</v>
      </c>
      <c r="Z17" s="121">
        <f t="shared" si="13"/>
        <v>0</v>
      </c>
      <c r="AA17" s="121">
        <f t="shared" si="14"/>
        <v>805</v>
      </c>
      <c r="AB17" s="121">
        <f t="shared" si="15"/>
        <v>0</v>
      </c>
      <c r="AC17" s="121">
        <f t="shared" si="7"/>
        <v>304388</v>
      </c>
      <c r="AD17" s="121">
        <f t="shared" si="8"/>
        <v>830865</v>
      </c>
      <c r="AE17" s="159" t="s">
        <v>326</v>
      </c>
      <c r="AF17" s="158"/>
    </row>
    <row r="18" spans="1:32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 t="shared" si="0"/>
        <v>627390</v>
      </c>
      <c r="E18" s="121">
        <f t="shared" si="1"/>
        <v>68808</v>
      </c>
      <c r="F18" s="121">
        <v>0</v>
      </c>
      <c r="G18" s="121">
        <v>0</v>
      </c>
      <c r="H18" s="121">
        <v>0</v>
      </c>
      <c r="I18" s="121">
        <v>50781</v>
      </c>
      <c r="J18" s="121"/>
      <c r="K18" s="121">
        <v>18027</v>
      </c>
      <c r="L18" s="121">
        <v>558582</v>
      </c>
      <c r="M18" s="121">
        <f t="shared" si="3"/>
        <v>110206</v>
      </c>
      <c r="N18" s="121">
        <f t="shared" si="4"/>
        <v>6228</v>
      </c>
      <c r="O18" s="121">
        <v>0</v>
      </c>
      <c r="P18" s="121">
        <v>0</v>
      </c>
      <c r="Q18" s="121">
        <v>0</v>
      </c>
      <c r="R18" s="121">
        <v>6228</v>
      </c>
      <c r="S18" s="121"/>
      <c r="T18" s="121">
        <v>0</v>
      </c>
      <c r="U18" s="121">
        <v>103978</v>
      </c>
      <c r="V18" s="121">
        <f t="shared" si="9"/>
        <v>737596</v>
      </c>
      <c r="W18" s="121">
        <f t="shared" si="10"/>
        <v>75036</v>
      </c>
      <c r="X18" s="121">
        <f t="shared" si="11"/>
        <v>0</v>
      </c>
      <c r="Y18" s="121">
        <f t="shared" si="12"/>
        <v>0</v>
      </c>
      <c r="Z18" s="121">
        <f t="shared" si="13"/>
        <v>0</v>
      </c>
      <c r="AA18" s="121">
        <f t="shared" si="14"/>
        <v>57009</v>
      </c>
      <c r="AB18" s="121">
        <f t="shared" si="15"/>
        <v>0</v>
      </c>
      <c r="AC18" s="121">
        <f t="shared" si="7"/>
        <v>18027</v>
      </c>
      <c r="AD18" s="121">
        <f t="shared" si="8"/>
        <v>662560</v>
      </c>
      <c r="AE18" s="159" t="s">
        <v>326</v>
      </c>
      <c r="AF18" s="158"/>
    </row>
    <row r="19" spans="1:32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 t="shared" si="0"/>
        <v>336492</v>
      </c>
      <c r="E19" s="121">
        <f t="shared" si="1"/>
        <v>65547</v>
      </c>
      <c r="F19" s="121">
        <v>0</v>
      </c>
      <c r="G19" s="121">
        <v>0</v>
      </c>
      <c r="H19" s="121">
        <v>0</v>
      </c>
      <c r="I19" s="121">
        <v>65547</v>
      </c>
      <c r="J19" s="121"/>
      <c r="K19" s="121">
        <v>0</v>
      </c>
      <c r="L19" s="121">
        <v>270945</v>
      </c>
      <c r="M19" s="121">
        <f t="shared" si="3"/>
        <v>73438</v>
      </c>
      <c r="N19" s="121">
        <f t="shared" si="4"/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73438</v>
      </c>
      <c r="V19" s="121">
        <f t="shared" si="9"/>
        <v>409930</v>
      </c>
      <c r="W19" s="121">
        <f t="shared" si="10"/>
        <v>65547</v>
      </c>
      <c r="X19" s="121">
        <f t="shared" si="11"/>
        <v>0</v>
      </c>
      <c r="Y19" s="121">
        <f t="shared" si="12"/>
        <v>0</v>
      </c>
      <c r="Z19" s="121">
        <f t="shared" si="13"/>
        <v>0</v>
      </c>
      <c r="AA19" s="121">
        <f t="shared" si="14"/>
        <v>65547</v>
      </c>
      <c r="AB19" s="121">
        <f t="shared" si="15"/>
        <v>0</v>
      </c>
      <c r="AC19" s="121">
        <f t="shared" si="7"/>
        <v>0</v>
      </c>
      <c r="AD19" s="121">
        <f t="shared" si="8"/>
        <v>344383</v>
      </c>
      <c r="AE19" s="159" t="s">
        <v>326</v>
      </c>
      <c r="AF19" s="158"/>
    </row>
    <row r="20" spans="1:32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 t="shared" si="0"/>
        <v>31762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31762</v>
      </c>
      <c r="M20" s="121">
        <f t="shared" si="3"/>
        <v>23715</v>
      </c>
      <c r="N20" s="121">
        <f t="shared" si="4"/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23715</v>
      </c>
      <c r="V20" s="121">
        <f t="shared" si="9"/>
        <v>55477</v>
      </c>
      <c r="W20" s="121">
        <f t="shared" si="10"/>
        <v>0</v>
      </c>
      <c r="X20" s="121">
        <f t="shared" si="11"/>
        <v>0</v>
      </c>
      <c r="Y20" s="121">
        <f t="shared" si="12"/>
        <v>0</v>
      </c>
      <c r="Z20" s="121">
        <f t="shared" si="13"/>
        <v>0</v>
      </c>
      <c r="AA20" s="121">
        <f t="shared" si="14"/>
        <v>0</v>
      </c>
      <c r="AB20" s="121">
        <f t="shared" si="15"/>
        <v>0</v>
      </c>
      <c r="AC20" s="121">
        <f t="shared" si="7"/>
        <v>0</v>
      </c>
      <c r="AD20" s="121">
        <f t="shared" si="8"/>
        <v>55477</v>
      </c>
      <c r="AE20" s="159" t="s">
        <v>326</v>
      </c>
      <c r="AF20" s="158"/>
    </row>
    <row r="21" spans="1:32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 t="shared" si="0"/>
        <v>301448</v>
      </c>
      <c r="E21" s="121">
        <f t="shared" si="1"/>
        <v>41657</v>
      </c>
      <c r="F21" s="121">
        <v>0</v>
      </c>
      <c r="G21" s="121">
        <v>0</v>
      </c>
      <c r="H21" s="121">
        <v>21600</v>
      </c>
      <c r="I21" s="121">
        <v>19577</v>
      </c>
      <c r="J21" s="121"/>
      <c r="K21" s="121">
        <v>480</v>
      </c>
      <c r="L21" s="121">
        <v>259791</v>
      </c>
      <c r="M21" s="121">
        <f t="shared" si="3"/>
        <v>103267</v>
      </c>
      <c r="N21" s="121">
        <f t="shared" si="4"/>
        <v>3359</v>
      </c>
      <c r="O21" s="121">
        <v>0</v>
      </c>
      <c r="P21" s="121">
        <v>0</v>
      </c>
      <c r="Q21" s="121">
        <v>0</v>
      </c>
      <c r="R21" s="121">
        <v>3359</v>
      </c>
      <c r="S21" s="121"/>
      <c r="T21" s="121">
        <v>0</v>
      </c>
      <c r="U21" s="121">
        <v>99908</v>
      </c>
      <c r="V21" s="121">
        <f t="shared" si="9"/>
        <v>404715</v>
      </c>
      <c r="W21" s="121">
        <f t="shared" si="10"/>
        <v>45016</v>
      </c>
      <c r="X21" s="121">
        <f t="shared" si="11"/>
        <v>0</v>
      </c>
      <c r="Y21" s="121">
        <f t="shared" si="12"/>
        <v>0</v>
      </c>
      <c r="Z21" s="121">
        <f t="shared" si="13"/>
        <v>21600</v>
      </c>
      <c r="AA21" s="121">
        <f t="shared" si="14"/>
        <v>22936</v>
      </c>
      <c r="AB21" s="121">
        <f t="shared" si="15"/>
        <v>0</v>
      </c>
      <c r="AC21" s="121">
        <f t="shared" si="7"/>
        <v>480</v>
      </c>
      <c r="AD21" s="121">
        <f t="shared" si="8"/>
        <v>359699</v>
      </c>
      <c r="AE21" s="159" t="s">
        <v>326</v>
      </c>
      <c r="AF21" s="158"/>
    </row>
    <row r="22" spans="1:32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 t="shared" si="0"/>
        <v>352657</v>
      </c>
      <c r="E22" s="121">
        <f t="shared" si="1"/>
        <v>25695</v>
      </c>
      <c r="F22" s="121">
        <v>0</v>
      </c>
      <c r="G22" s="121">
        <v>1054</v>
      </c>
      <c r="H22" s="121">
        <v>0</v>
      </c>
      <c r="I22" s="121">
        <v>21145</v>
      </c>
      <c r="J22" s="121"/>
      <c r="K22" s="121">
        <v>3496</v>
      </c>
      <c r="L22" s="121">
        <v>326962</v>
      </c>
      <c r="M22" s="121">
        <f t="shared" si="3"/>
        <v>0</v>
      </c>
      <c r="N22" s="121">
        <f t="shared" si="4"/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0</v>
      </c>
      <c r="V22" s="121">
        <f t="shared" si="9"/>
        <v>352657</v>
      </c>
      <c r="W22" s="121">
        <f t="shared" si="10"/>
        <v>25695</v>
      </c>
      <c r="X22" s="121">
        <f t="shared" si="11"/>
        <v>0</v>
      </c>
      <c r="Y22" s="121">
        <f t="shared" si="12"/>
        <v>1054</v>
      </c>
      <c r="Z22" s="121">
        <f t="shared" si="13"/>
        <v>0</v>
      </c>
      <c r="AA22" s="121">
        <f t="shared" si="14"/>
        <v>21145</v>
      </c>
      <c r="AB22" s="121">
        <f t="shared" si="15"/>
        <v>0</v>
      </c>
      <c r="AC22" s="121">
        <f t="shared" si="7"/>
        <v>3496</v>
      </c>
      <c r="AD22" s="121">
        <f t="shared" si="8"/>
        <v>326962</v>
      </c>
      <c r="AE22" s="159" t="s">
        <v>326</v>
      </c>
      <c r="AF22" s="158"/>
    </row>
    <row r="23" spans="1:32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 t="shared" si="0"/>
        <v>349934</v>
      </c>
      <c r="E23" s="121">
        <f t="shared" si="1"/>
        <v>70176</v>
      </c>
      <c r="F23" s="121">
        <v>0</v>
      </c>
      <c r="G23" s="121">
        <v>0</v>
      </c>
      <c r="H23" s="121">
        <v>0</v>
      </c>
      <c r="I23" s="121">
        <v>60909</v>
      </c>
      <c r="J23" s="121"/>
      <c r="K23" s="121">
        <v>9267</v>
      </c>
      <c r="L23" s="121">
        <v>279758</v>
      </c>
      <c r="M23" s="121">
        <f t="shared" si="3"/>
        <v>127032</v>
      </c>
      <c r="N23" s="121">
        <f t="shared" si="4"/>
        <v>6973</v>
      </c>
      <c r="O23" s="121">
        <v>1272</v>
      </c>
      <c r="P23" s="121">
        <v>1272</v>
      </c>
      <c r="Q23" s="121">
        <v>0</v>
      </c>
      <c r="R23" s="121">
        <v>4429</v>
      </c>
      <c r="S23" s="121"/>
      <c r="T23" s="121">
        <v>0</v>
      </c>
      <c r="U23" s="121">
        <v>120059</v>
      </c>
      <c r="V23" s="121">
        <f t="shared" si="9"/>
        <v>476966</v>
      </c>
      <c r="W23" s="121">
        <f t="shared" si="10"/>
        <v>77149</v>
      </c>
      <c r="X23" s="121">
        <f t="shared" si="11"/>
        <v>1272</v>
      </c>
      <c r="Y23" s="121">
        <f t="shared" si="12"/>
        <v>1272</v>
      </c>
      <c r="Z23" s="121">
        <f t="shared" si="13"/>
        <v>0</v>
      </c>
      <c r="AA23" s="121">
        <f t="shared" si="14"/>
        <v>65338</v>
      </c>
      <c r="AB23" s="121">
        <f t="shared" si="15"/>
        <v>0</v>
      </c>
      <c r="AC23" s="121">
        <f t="shared" si="7"/>
        <v>9267</v>
      </c>
      <c r="AD23" s="121">
        <f t="shared" si="8"/>
        <v>399817</v>
      </c>
      <c r="AE23" s="159" t="s">
        <v>326</v>
      </c>
      <c r="AF23" s="158"/>
    </row>
    <row r="24" spans="1:32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 t="shared" si="0"/>
        <v>191767</v>
      </c>
      <c r="E24" s="121">
        <f t="shared" si="1"/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191767</v>
      </c>
      <c r="M24" s="121">
        <f t="shared" si="3"/>
        <v>69911</v>
      </c>
      <c r="N24" s="121">
        <f t="shared" si="4"/>
        <v>69911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69911</v>
      </c>
      <c r="U24" s="121">
        <v>0</v>
      </c>
      <c r="V24" s="121">
        <f t="shared" si="9"/>
        <v>261678</v>
      </c>
      <c r="W24" s="121">
        <f t="shared" si="10"/>
        <v>69911</v>
      </c>
      <c r="X24" s="121">
        <f t="shared" si="11"/>
        <v>0</v>
      </c>
      <c r="Y24" s="121">
        <f t="shared" si="12"/>
        <v>0</v>
      </c>
      <c r="Z24" s="121">
        <f t="shared" si="13"/>
        <v>0</v>
      </c>
      <c r="AA24" s="121">
        <f t="shared" si="14"/>
        <v>0</v>
      </c>
      <c r="AB24" s="121">
        <f t="shared" si="15"/>
        <v>0</v>
      </c>
      <c r="AC24" s="121">
        <f t="shared" si="7"/>
        <v>69911</v>
      </c>
      <c r="AD24" s="121">
        <f t="shared" si="8"/>
        <v>191767</v>
      </c>
      <c r="AE24" s="159" t="s">
        <v>326</v>
      </c>
      <c r="AF24" s="158"/>
    </row>
    <row r="25" spans="1:32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 t="shared" si="0"/>
        <v>114900</v>
      </c>
      <c r="E25" s="121">
        <f t="shared" si="1"/>
        <v>23001</v>
      </c>
      <c r="F25" s="121">
        <v>0</v>
      </c>
      <c r="G25" s="121">
        <v>491</v>
      </c>
      <c r="H25" s="121">
        <v>0</v>
      </c>
      <c r="I25" s="121">
        <v>22490</v>
      </c>
      <c r="J25" s="121"/>
      <c r="K25" s="121">
        <v>20</v>
      </c>
      <c r="L25" s="121">
        <v>91899</v>
      </c>
      <c r="M25" s="121">
        <f t="shared" si="3"/>
        <v>2736</v>
      </c>
      <c r="N25" s="121">
        <f t="shared" si="4"/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2736</v>
      </c>
      <c r="V25" s="121">
        <f t="shared" si="9"/>
        <v>117636</v>
      </c>
      <c r="W25" s="121">
        <f t="shared" si="10"/>
        <v>23001</v>
      </c>
      <c r="X25" s="121">
        <f t="shared" si="11"/>
        <v>0</v>
      </c>
      <c r="Y25" s="121">
        <f t="shared" si="12"/>
        <v>491</v>
      </c>
      <c r="Z25" s="121">
        <f t="shared" si="13"/>
        <v>0</v>
      </c>
      <c r="AA25" s="121">
        <f t="shared" si="14"/>
        <v>22490</v>
      </c>
      <c r="AB25" s="121">
        <f t="shared" si="15"/>
        <v>0</v>
      </c>
      <c r="AC25" s="121">
        <f t="shared" si="7"/>
        <v>20</v>
      </c>
      <c r="AD25" s="121">
        <f t="shared" si="8"/>
        <v>94635</v>
      </c>
      <c r="AE25" s="159" t="s">
        <v>326</v>
      </c>
      <c r="AF25" s="158"/>
    </row>
    <row r="26" spans="1:32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 t="shared" si="0"/>
        <v>92587</v>
      </c>
      <c r="E26" s="121">
        <f t="shared" si="1"/>
        <v>20409</v>
      </c>
      <c r="F26" s="121">
        <v>0</v>
      </c>
      <c r="G26" s="121">
        <v>362</v>
      </c>
      <c r="H26" s="121">
        <v>3700</v>
      </c>
      <c r="I26" s="121">
        <v>15584</v>
      </c>
      <c r="J26" s="121"/>
      <c r="K26" s="121">
        <v>763</v>
      </c>
      <c r="L26" s="121">
        <v>72178</v>
      </c>
      <c r="M26" s="121">
        <f t="shared" si="3"/>
        <v>15836</v>
      </c>
      <c r="N26" s="121">
        <f t="shared" si="4"/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15836</v>
      </c>
      <c r="V26" s="121">
        <f t="shared" si="9"/>
        <v>108423</v>
      </c>
      <c r="W26" s="121">
        <f t="shared" si="10"/>
        <v>20409</v>
      </c>
      <c r="X26" s="121">
        <f t="shared" si="11"/>
        <v>0</v>
      </c>
      <c r="Y26" s="121">
        <f t="shared" si="12"/>
        <v>362</v>
      </c>
      <c r="Z26" s="121">
        <f t="shared" si="13"/>
        <v>3700</v>
      </c>
      <c r="AA26" s="121">
        <f t="shared" si="14"/>
        <v>15584</v>
      </c>
      <c r="AB26" s="121">
        <f t="shared" si="15"/>
        <v>0</v>
      </c>
      <c r="AC26" s="121">
        <f t="shared" si="7"/>
        <v>763</v>
      </c>
      <c r="AD26" s="121">
        <f t="shared" si="8"/>
        <v>88014</v>
      </c>
      <c r="AE26" s="159" t="s">
        <v>326</v>
      </c>
      <c r="AF26" s="158"/>
    </row>
    <row r="27" spans="1:32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 t="shared" si="0"/>
        <v>469841</v>
      </c>
      <c r="E27" s="121">
        <f t="shared" si="1"/>
        <v>120246</v>
      </c>
      <c r="F27" s="121">
        <v>0</v>
      </c>
      <c r="G27" s="121">
        <v>24</v>
      </c>
      <c r="H27" s="121">
        <v>3900</v>
      </c>
      <c r="I27" s="121">
        <v>111970</v>
      </c>
      <c r="J27" s="121"/>
      <c r="K27" s="121">
        <v>4352</v>
      </c>
      <c r="L27" s="121">
        <v>349595</v>
      </c>
      <c r="M27" s="121">
        <f t="shared" si="3"/>
        <v>134008</v>
      </c>
      <c r="N27" s="121">
        <f t="shared" si="4"/>
        <v>11870</v>
      </c>
      <c r="O27" s="121">
        <v>1324</v>
      </c>
      <c r="P27" s="121">
        <v>0</v>
      </c>
      <c r="Q27" s="121">
        <v>0</v>
      </c>
      <c r="R27" s="121">
        <v>10546</v>
      </c>
      <c r="S27" s="121"/>
      <c r="T27" s="121">
        <v>0</v>
      </c>
      <c r="U27" s="121">
        <v>122138</v>
      </c>
      <c r="V27" s="121">
        <f t="shared" si="9"/>
        <v>603849</v>
      </c>
      <c r="W27" s="121">
        <f t="shared" si="10"/>
        <v>132116</v>
      </c>
      <c r="X27" s="121">
        <f t="shared" si="11"/>
        <v>1324</v>
      </c>
      <c r="Y27" s="121">
        <f t="shared" si="12"/>
        <v>24</v>
      </c>
      <c r="Z27" s="121">
        <f t="shared" si="13"/>
        <v>3900</v>
      </c>
      <c r="AA27" s="121">
        <f t="shared" si="14"/>
        <v>122516</v>
      </c>
      <c r="AB27" s="121">
        <f t="shared" si="15"/>
        <v>0</v>
      </c>
      <c r="AC27" s="121">
        <f t="shared" si="7"/>
        <v>4352</v>
      </c>
      <c r="AD27" s="121">
        <f t="shared" si="8"/>
        <v>471733</v>
      </c>
      <c r="AE27" s="159" t="s">
        <v>326</v>
      </c>
      <c r="AF27" s="158"/>
    </row>
    <row r="28" spans="1:32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 t="shared" si="0"/>
        <v>33516</v>
      </c>
      <c r="E28" s="121">
        <f t="shared" si="1"/>
        <v>2507</v>
      </c>
      <c r="F28" s="121">
        <v>0</v>
      </c>
      <c r="G28" s="121">
        <v>0</v>
      </c>
      <c r="H28" s="121">
        <v>2200</v>
      </c>
      <c r="I28" s="121">
        <v>0</v>
      </c>
      <c r="J28" s="121"/>
      <c r="K28" s="121">
        <v>307</v>
      </c>
      <c r="L28" s="121">
        <v>31009</v>
      </c>
      <c r="M28" s="121">
        <f t="shared" si="3"/>
        <v>15603</v>
      </c>
      <c r="N28" s="121">
        <f t="shared" si="4"/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15603</v>
      </c>
      <c r="V28" s="121">
        <f t="shared" si="9"/>
        <v>49119</v>
      </c>
      <c r="W28" s="121">
        <f t="shared" si="10"/>
        <v>2507</v>
      </c>
      <c r="X28" s="121">
        <f t="shared" si="11"/>
        <v>0</v>
      </c>
      <c r="Y28" s="121">
        <f t="shared" si="12"/>
        <v>0</v>
      </c>
      <c r="Z28" s="121">
        <f t="shared" si="13"/>
        <v>2200</v>
      </c>
      <c r="AA28" s="121">
        <f t="shared" si="14"/>
        <v>0</v>
      </c>
      <c r="AB28" s="121">
        <f t="shared" si="15"/>
        <v>0</v>
      </c>
      <c r="AC28" s="121">
        <f t="shared" si="7"/>
        <v>307</v>
      </c>
      <c r="AD28" s="121">
        <f t="shared" si="8"/>
        <v>46612</v>
      </c>
      <c r="AE28" s="159" t="s">
        <v>326</v>
      </c>
      <c r="AF28" s="158"/>
    </row>
    <row r="29" spans="1:32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 t="shared" si="0"/>
        <v>33776</v>
      </c>
      <c r="E29" s="121">
        <f t="shared" si="1"/>
        <v>299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299</v>
      </c>
      <c r="L29" s="121">
        <v>33477</v>
      </c>
      <c r="M29" s="121">
        <f t="shared" si="3"/>
        <v>30633</v>
      </c>
      <c r="N29" s="121">
        <f t="shared" si="4"/>
        <v>6283</v>
      </c>
      <c r="O29" s="121">
        <v>0</v>
      </c>
      <c r="P29" s="121">
        <v>497</v>
      </c>
      <c r="Q29" s="121">
        <v>0</v>
      </c>
      <c r="R29" s="121">
        <v>5786</v>
      </c>
      <c r="S29" s="121"/>
      <c r="T29" s="121">
        <v>0</v>
      </c>
      <c r="U29" s="121">
        <v>24350</v>
      </c>
      <c r="V29" s="121">
        <f t="shared" si="9"/>
        <v>64409</v>
      </c>
      <c r="W29" s="121">
        <f t="shared" si="10"/>
        <v>6582</v>
      </c>
      <c r="X29" s="121">
        <f t="shared" si="11"/>
        <v>0</v>
      </c>
      <c r="Y29" s="121">
        <f t="shared" si="12"/>
        <v>497</v>
      </c>
      <c r="Z29" s="121">
        <f t="shared" si="13"/>
        <v>0</v>
      </c>
      <c r="AA29" s="121">
        <f t="shared" si="14"/>
        <v>5786</v>
      </c>
      <c r="AB29" s="121">
        <f t="shared" si="15"/>
        <v>0</v>
      </c>
      <c r="AC29" s="121">
        <f t="shared" si="7"/>
        <v>299</v>
      </c>
      <c r="AD29" s="121">
        <f t="shared" si="8"/>
        <v>57827</v>
      </c>
      <c r="AE29" s="159" t="s">
        <v>326</v>
      </c>
      <c r="AF29" s="158"/>
    </row>
    <row r="30" spans="1:32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 t="shared" si="0"/>
        <v>132188</v>
      </c>
      <c r="E30" s="121">
        <f t="shared" si="1"/>
        <v>16204</v>
      </c>
      <c r="F30" s="121">
        <v>0</v>
      </c>
      <c r="G30" s="121">
        <v>0</v>
      </c>
      <c r="H30" s="121">
        <v>0</v>
      </c>
      <c r="I30" s="121">
        <v>459</v>
      </c>
      <c r="J30" s="121"/>
      <c r="K30" s="121">
        <v>15745</v>
      </c>
      <c r="L30" s="121">
        <v>115984</v>
      </c>
      <c r="M30" s="121">
        <f t="shared" si="3"/>
        <v>64968</v>
      </c>
      <c r="N30" s="121">
        <f t="shared" si="4"/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64968</v>
      </c>
      <c r="V30" s="121">
        <f t="shared" si="9"/>
        <v>197156</v>
      </c>
      <c r="W30" s="121">
        <f t="shared" si="10"/>
        <v>16204</v>
      </c>
      <c r="X30" s="121">
        <f t="shared" si="11"/>
        <v>0</v>
      </c>
      <c r="Y30" s="121">
        <f t="shared" si="12"/>
        <v>0</v>
      </c>
      <c r="Z30" s="121">
        <f t="shared" si="13"/>
        <v>0</v>
      </c>
      <c r="AA30" s="121">
        <f t="shared" si="14"/>
        <v>459</v>
      </c>
      <c r="AB30" s="121">
        <f t="shared" si="15"/>
        <v>0</v>
      </c>
      <c r="AC30" s="121">
        <f t="shared" si="7"/>
        <v>15745</v>
      </c>
      <c r="AD30" s="121">
        <f t="shared" si="8"/>
        <v>180952</v>
      </c>
      <c r="AE30" s="159" t="s">
        <v>326</v>
      </c>
      <c r="AF30" s="158"/>
    </row>
    <row r="31" spans="1:32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 t="shared" si="0"/>
        <v>137077</v>
      </c>
      <c r="E31" s="121">
        <f t="shared" si="1"/>
        <v>6891</v>
      </c>
      <c r="F31" s="121">
        <v>0</v>
      </c>
      <c r="G31" s="121">
        <v>0</v>
      </c>
      <c r="H31" s="121">
        <v>0</v>
      </c>
      <c r="I31" s="121">
        <v>3319</v>
      </c>
      <c r="J31" s="121"/>
      <c r="K31" s="121">
        <v>3572</v>
      </c>
      <c r="L31" s="121">
        <v>130186</v>
      </c>
      <c r="M31" s="121">
        <f t="shared" si="3"/>
        <v>7157</v>
      </c>
      <c r="N31" s="121">
        <f t="shared" si="4"/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7157</v>
      </c>
      <c r="V31" s="121">
        <f t="shared" si="9"/>
        <v>144234</v>
      </c>
      <c r="W31" s="121">
        <f t="shared" si="10"/>
        <v>6891</v>
      </c>
      <c r="X31" s="121">
        <f t="shared" si="11"/>
        <v>0</v>
      </c>
      <c r="Y31" s="121">
        <f t="shared" si="12"/>
        <v>0</v>
      </c>
      <c r="Z31" s="121">
        <f t="shared" si="13"/>
        <v>0</v>
      </c>
      <c r="AA31" s="121">
        <f t="shared" si="14"/>
        <v>3319</v>
      </c>
      <c r="AB31" s="121">
        <f t="shared" si="15"/>
        <v>0</v>
      </c>
      <c r="AC31" s="121">
        <f t="shared" si="7"/>
        <v>3572</v>
      </c>
      <c r="AD31" s="121">
        <f t="shared" si="8"/>
        <v>137343</v>
      </c>
      <c r="AE31" s="159" t="s">
        <v>326</v>
      </c>
      <c r="AF31" s="158"/>
    </row>
    <row r="32" spans="1:32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 t="shared" si="0"/>
        <v>461240</v>
      </c>
      <c r="E32" s="121">
        <f t="shared" si="1"/>
        <v>78593</v>
      </c>
      <c r="F32" s="121">
        <v>0</v>
      </c>
      <c r="G32" s="121">
        <v>1695</v>
      </c>
      <c r="H32" s="121">
        <v>0</v>
      </c>
      <c r="I32" s="121">
        <v>76736</v>
      </c>
      <c r="J32" s="121"/>
      <c r="K32" s="121">
        <v>162</v>
      </c>
      <c r="L32" s="121">
        <v>382647</v>
      </c>
      <c r="M32" s="121">
        <f t="shared" si="3"/>
        <v>35069</v>
      </c>
      <c r="N32" s="121">
        <f t="shared" si="4"/>
        <v>236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236</v>
      </c>
      <c r="U32" s="121">
        <v>34833</v>
      </c>
      <c r="V32" s="121">
        <f t="shared" si="9"/>
        <v>496309</v>
      </c>
      <c r="W32" s="121">
        <f t="shared" si="10"/>
        <v>78829</v>
      </c>
      <c r="X32" s="121">
        <f t="shared" si="11"/>
        <v>0</v>
      </c>
      <c r="Y32" s="121">
        <f t="shared" si="12"/>
        <v>1695</v>
      </c>
      <c r="Z32" s="121">
        <f t="shared" si="13"/>
        <v>0</v>
      </c>
      <c r="AA32" s="121">
        <f t="shared" si="14"/>
        <v>76736</v>
      </c>
      <c r="AB32" s="121">
        <f t="shared" si="15"/>
        <v>0</v>
      </c>
      <c r="AC32" s="121">
        <f t="shared" si="7"/>
        <v>398</v>
      </c>
      <c r="AD32" s="121">
        <f t="shared" si="8"/>
        <v>417480</v>
      </c>
      <c r="AE32" s="159" t="s">
        <v>326</v>
      </c>
      <c r="AF32" s="158"/>
    </row>
    <row r="33" spans="1:32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 t="shared" si="0"/>
        <v>259806</v>
      </c>
      <c r="E33" s="121">
        <f t="shared" si="1"/>
        <v>1279</v>
      </c>
      <c r="F33" s="121">
        <v>0</v>
      </c>
      <c r="G33" s="121">
        <v>0</v>
      </c>
      <c r="H33" s="121">
        <v>0</v>
      </c>
      <c r="I33" s="121">
        <v>57</v>
      </c>
      <c r="J33" s="121"/>
      <c r="K33" s="121">
        <v>1222</v>
      </c>
      <c r="L33" s="121">
        <v>258527</v>
      </c>
      <c r="M33" s="121">
        <f t="shared" si="3"/>
        <v>55704</v>
      </c>
      <c r="N33" s="121">
        <f t="shared" si="4"/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55704</v>
      </c>
      <c r="V33" s="121">
        <f t="shared" si="9"/>
        <v>315510</v>
      </c>
      <c r="W33" s="121">
        <f t="shared" si="10"/>
        <v>1279</v>
      </c>
      <c r="X33" s="121">
        <f t="shared" si="11"/>
        <v>0</v>
      </c>
      <c r="Y33" s="121">
        <f t="shared" si="12"/>
        <v>0</v>
      </c>
      <c r="Z33" s="121">
        <f t="shared" si="13"/>
        <v>0</v>
      </c>
      <c r="AA33" s="121">
        <f t="shared" si="14"/>
        <v>57</v>
      </c>
      <c r="AB33" s="121">
        <f t="shared" si="15"/>
        <v>0</v>
      </c>
      <c r="AC33" s="121">
        <f t="shared" si="7"/>
        <v>1222</v>
      </c>
      <c r="AD33" s="121">
        <f t="shared" si="8"/>
        <v>314231</v>
      </c>
      <c r="AE33" s="159" t="s">
        <v>326</v>
      </c>
      <c r="AF33" s="158"/>
    </row>
    <row r="34" spans="1:32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 t="shared" si="0"/>
        <v>763955</v>
      </c>
      <c r="E34" s="121">
        <f t="shared" si="1"/>
        <v>106732</v>
      </c>
      <c r="F34" s="121">
        <v>0</v>
      </c>
      <c r="G34" s="121">
        <v>275</v>
      </c>
      <c r="H34" s="121">
        <v>400</v>
      </c>
      <c r="I34" s="121">
        <v>68353</v>
      </c>
      <c r="J34" s="121"/>
      <c r="K34" s="121">
        <v>37704</v>
      </c>
      <c r="L34" s="121">
        <v>657223</v>
      </c>
      <c r="M34" s="121">
        <f t="shared" si="3"/>
        <v>56376</v>
      </c>
      <c r="N34" s="121">
        <f t="shared" si="4"/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56376</v>
      </c>
      <c r="V34" s="121">
        <f t="shared" si="9"/>
        <v>820331</v>
      </c>
      <c r="W34" s="121">
        <f t="shared" si="10"/>
        <v>106732</v>
      </c>
      <c r="X34" s="121">
        <f t="shared" si="11"/>
        <v>0</v>
      </c>
      <c r="Y34" s="121">
        <f t="shared" si="12"/>
        <v>275</v>
      </c>
      <c r="Z34" s="121">
        <f t="shared" si="13"/>
        <v>400</v>
      </c>
      <c r="AA34" s="121">
        <f t="shared" si="14"/>
        <v>68353</v>
      </c>
      <c r="AB34" s="121">
        <f t="shared" si="15"/>
        <v>0</v>
      </c>
      <c r="AC34" s="121">
        <f t="shared" si="7"/>
        <v>37704</v>
      </c>
      <c r="AD34" s="121">
        <f t="shared" si="8"/>
        <v>713599</v>
      </c>
      <c r="AE34" s="159" t="s">
        <v>326</v>
      </c>
      <c r="AF34" s="158"/>
    </row>
    <row r="35" spans="1:32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 t="shared" si="0"/>
        <v>388854</v>
      </c>
      <c r="E35" s="121">
        <f t="shared" si="1"/>
        <v>65367</v>
      </c>
      <c r="F35" s="121">
        <v>0</v>
      </c>
      <c r="G35" s="121">
        <v>830</v>
      </c>
      <c r="H35" s="121">
        <v>0</v>
      </c>
      <c r="I35" s="121">
        <v>64354</v>
      </c>
      <c r="J35" s="121"/>
      <c r="K35" s="121">
        <v>183</v>
      </c>
      <c r="L35" s="121">
        <v>323487</v>
      </c>
      <c r="M35" s="121">
        <f t="shared" si="3"/>
        <v>32500</v>
      </c>
      <c r="N35" s="121">
        <f t="shared" si="4"/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32500</v>
      </c>
      <c r="V35" s="121">
        <f t="shared" si="9"/>
        <v>421354</v>
      </c>
      <c r="W35" s="121">
        <f t="shared" si="10"/>
        <v>65367</v>
      </c>
      <c r="X35" s="121">
        <f t="shared" si="11"/>
        <v>0</v>
      </c>
      <c r="Y35" s="121">
        <f t="shared" si="12"/>
        <v>830</v>
      </c>
      <c r="Z35" s="121">
        <f t="shared" si="13"/>
        <v>0</v>
      </c>
      <c r="AA35" s="121">
        <f t="shared" si="14"/>
        <v>64354</v>
      </c>
      <c r="AB35" s="121">
        <f t="shared" si="15"/>
        <v>0</v>
      </c>
      <c r="AC35" s="121">
        <f t="shared" si="7"/>
        <v>183</v>
      </c>
      <c r="AD35" s="121">
        <f t="shared" si="8"/>
        <v>355987</v>
      </c>
      <c r="AE35" s="159" t="s">
        <v>326</v>
      </c>
      <c r="AF35" s="158"/>
    </row>
    <row r="36" spans="1:32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 t="shared" si="0"/>
        <v>221591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221591</v>
      </c>
      <c r="M36" s="121">
        <f t="shared" si="3"/>
        <v>59414</v>
      </c>
      <c r="N36" s="121">
        <f t="shared" si="4"/>
        <v>24299</v>
      </c>
      <c r="O36" s="121">
        <v>0</v>
      </c>
      <c r="P36" s="121">
        <v>0</v>
      </c>
      <c r="Q36" s="121">
        <v>0</v>
      </c>
      <c r="R36" s="121">
        <v>24299</v>
      </c>
      <c r="S36" s="121"/>
      <c r="T36" s="121">
        <v>0</v>
      </c>
      <c r="U36" s="121">
        <v>35115</v>
      </c>
      <c r="V36" s="121">
        <f t="shared" si="9"/>
        <v>281005</v>
      </c>
      <c r="W36" s="121">
        <f t="shared" si="10"/>
        <v>24299</v>
      </c>
      <c r="X36" s="121">
        <f t="shared" si="11"/>
        <v>0</v>
      </c>
      <c r="Y36" s="121">
        <f t="shared" si="12"/>
        <v>0</v>
      </c>
      <c r="Z36" s="121">
        <f t="shared" si="13"/>
        <v>0</v>
      </c>
      <c r="AA36" s="121">
        <f t="shared" si="14"/>
        <v>24299</v>
      </c>
      <c r="AB36" s="121">
        <f t="shared" si="15"/>
        <v>0</v>
      </c>
      <c r="AC36" s="121">
        <f t="shared" si="7"/>
        <v>0</v>
      </c>
      <c r="AD36" s="121">
        <f t="shared" si="8"/>
        <v>256706</v>
      </c>
      <c r="AE36" s="159" t="s">
        <v>326</v>
      </c>
      <c r="AF36" s="158"/>
    </row>
    <row r="37" spans="1:32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 t="shared" si="0"/>
        <v>410349</v>
      </c>
      <c r="E37" s="121">
        <f t="shared" si="1"/>
        <v>58619</v>
      </c>
      <c r="F37" s="121">
        <v>0</v>
      </c>
      <c r="G37" s="121">
        <v>1793</v>
      </c>
      <c r="H37" s="121">
        <v>0</v>
      </c>
      <c r="I37" s="121">
        <v>53136</v>
      </c>
      <c r="J37" s="121"/>
      <c r="K37" s="121">
        <v>3690</v>
      </c>
      <c r="L37" s="121">
        <v>351730</v>
      </c>
      <c r="M37" s="121">
        <f t="shared" si="3"/>
        <v>65327</v>
      </c>
      <c r="N37" s="121">
        <f t="shared" si="4"/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65327</v>
      </c>
      <c r="V37" s="121">
        <f t="shared" si="9"/>
        <v>475676</v>
      </c>
      <c r="W37" s="121">
        <f t="shared" si="10"/>
        <v>58619</v>
      </c>
      <c r="X37" s="121">
        <f t="shared" si="11"/>
        <v>0</v>
      </c>
      <c r="Y37" s="121">
        <f t="shared" si="12"/>
        <v>1793</v>
      </c>
      <c r="Z37" s="121">
        <f t="shared" si="13"/>
        <v>0</v>
      </c>
      <c r="AA37" s="121">
        <f t="shared" si="14"/>
        <v>53136</v>
      </c>
      <c r="AB37" s="121">
        <f t="shared" si="15"/>
        <v>0</v>
      </c>
      <c r="AC37" s="121">
        <f t="shared" si="7"/>
        <v>3690</v>
      </c>
      <c r="AD37" s="121">
        <f t="shared" si="8"/>
        <v>417057</v>
      </c>
      <c r="AE37" s="159" t="s">
        <v>326</v>
      </c>
      <c r="AF37" s="158"/>
    </row>
    <row r="38" spans="1:32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 t="shared" si="0"/>
        <v>103347</v>
      </c>
      <c r="E38" s="121">
        <f t="shared" si="1"/>
        <v>11303</v>
      </c>
      <c r="F38" s="121">
        <v>0</v>
      </c>
      <c r="G38" s="121">
        <v>450</v>
      </c>
      <c r="H38" s="121">
        <v>0</v>
      </c>
      <c r="I38" s="121">
        <v>8544</v>
      </c>
      <c r="J38" s="121"/>
      <c r="K38" s="121">
        <v>2309</v>
      </c>
      <c r="L38" s="121">
        <v>92044</v>
      </c>
      <c r="M38" s="121">
        <f t="shared" si="3"/>
        <v>109060</v>
      </c>
      <c r="N38" s="121">
        <f t="shared" si="4"/>
        <v>57027</v>
      </c>
      <c r="O38" s="121">
        <v>0</v>
      </c>
      <c r="P38" s="121">
        <v>0</v>
      </c>
      <c r="Q38" s="121">
        <v>0</v>
      </c>
      <c r="R38" s="121">
        <v>9993</v>
      </c>
      <c r="S38" s="121"/>
      <c r="T38" s="121">
        <v>47034</v>
      </c>
      <c r="U38" s="121">
        <v>52033</v>
      </c>
      <c r="V38" s="121">
        <f t="shared" si="9"/>
        <v>212407</v>
      </c>
      <c r="W38" s="121">
        <f t="shared" si="10"/>
        <v>68330</v>
      </c>
      <c r="X38" s="121">
        <f t="shared" si="11"/>
        <v>0</v>
      </c>
      <c r="Y38" s="121">
        <f t="shared" si="12"/>
        <v>450</v>
      </c>
      <c r="Z38" s="121">
        <f t="shared" si="13"/>
        <v>0</v>
      </c>
      <c r="AA38" s="121">
        <f t="shared" si="14"/>
        <v>18537</v>
      </c>
      <c r="AB38" s="121">
        <f t="shared" si="15"/>
        <v>0</v>
      </c>
      <c r="AC38" s="121">
        <f t="shared" si="7"/>
        <v>49343</v>
      </c>
      <c r="AD38" s="121">
        <f t="shared" si="8"/>
        <v>144077</v>
      </c>
      <c r="AE38" s="159" t="s">
        <v>326</v>
      </c>
      <c r="AF38" s="158"/>
    </row>
    <row r="39" spans="1:32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 t="shared" ref="D39:D57" si="16">SUM(E39,+L39)</f>
        <v>31183</v>
      </c>
      <c r="E39" s="121">
        <f t="shared" ref="E39:E57" si="17"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31183</v>
      </c>
      <c r="M39" s="121">
        <f t="shared" ref="M39:M57" si="18">SUM(N39,+U39)</f>
        <v>29386</v>
      </c>
      <c r="N39" s="121">
        <f t="shared" ref="N39:N57" si="19"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29386</v>
      </c>
      <c r="V39" s="121">
        <f t="shared" si="9"/>
        <v>60569</v>
      </c>
      <c r="W39" s="121">
        <f t="shared" si="10"/>
        <v>0</v>
      </c>
      <c r="X39" s="121">
        <f t="shared" si="11"/>
        <v>0</v>
      </c>
      <c r="Y39" s="121">
        <f t="shared" si="12"/>
        <v>0</v>
      </c>
      <c r="Z39" s="121">
        <f t="shared" si="13"/>
        <v>0</v>
      </c>
      <c r="AA39" s="121">
        <f t="shared" si="14"/>
        <v>0</v>
      </c>
      <c r="AB39" s="121">
        <f t="shared" si="15"/>
        <v>0</v>
      </c>
      <c r="AC39" s="121">
        <f t="shared" ref="AC39:AC57" si="20">+SUM(K39,T39)</f>
        <v>0</v>
      </c>
      <c r="AD39" s="121">
        <f t="shared" ref="AD39:AD57" si="21">+SUM(L39,U39)</f>
        <v>60569</v>
      </c>
      <c r="AE39" s="159" t="s">
        <v>326</v>
      </c>
      <c r="AF39" s="158"/>
    </row>
    <row r="40" spans="1:32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 t="shared" si="16"/>
        <v>57861</v>
      </c>
      <c r="E40" s="121">
        <f t="shared" si="17"/>
        <v>10513</v>
      </c>
      <c r="F40" s="121">
        <v>0</v>
      </c>
      <c r="G40" s="121">
        <v>0</v>
      </c>
      <c r="H40" s="121">
        <v>0</v>
      </c>
      <c r="I40" s="121">
        <v>9890</v>
      </c>
      <c r="J40" s="121"/>
      <c r="K40" s="121">
        <v>623</v>
      </c>
      <c r="L40" s="121">
        <v>47348</v>
      </c>
      <c r="M40" s="121">
        <f t="shared" si="18"/>
        <v>15000</v>
      </c>
      <c r="N40" s="121">
        <f t="shared" si="19"/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15000</v>
      </c>
      <c r="V40" s="121">
        <f t="shared" ref="V40:V57" si="22">+SUM(D40,M40)</f>
        <v>72861</v>
      </c>
      <c r="W40" s="121">
        <f t="shared" ref="W40:W57" si="23">+SUM(E40,N40)</f>
        <v>10513</v>
      </c>
      <c r="X40" s="121">
        <f t="shared" ref="X40:X57" si="24">+SUM(F40,O40)</f>
        <v>0</v>
      </c>
      <c r="Y40" s="121">
        <f t="shared" ref="Y40:Y57" si="25">+SUM(G40,P40)</f>
        <v>0</v>
      </c>
      <c r="Z40" s="121">
        <f t="shared" ref="Z40:Z57" si="26">+SUM(H40,Q40)</f>
        <v>0</v>
      </c>
      <c r="AA40" s="121">
        <f t="shared" ref="AA40:AA57" si="27">+SUM(I40,R40)</f>
        <v>9890</v>
      </c>
      <c r="AB40" s="121">
        <f t="shared" ref="AB40:AB57" si="28">+SUM(J40,S40)</f>
        <v>0</v>
      </c>
      <c r="AC40" s="121">
        <f t="shared" si="20"/>
        <v>623</v>
      </c>
      <c r="AD40" s="121">
        <f t="shared" si="21"/>
        <v>62348</v>
      </c>
      <c r="AE40" s="159" t="s">
        <v>326</v>
      </c>
      <c r="AF40" s="158"/>
    </row>
    <row r="41" spans="1:32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 t="shared" si="16"/>
        <v>14338</v>
      </c>
      <c r="E41" s="121">
        <f t="shared" si="17"/>
        <v>855</v>
      </c>
      <c r="F41" s="121">
        <v>0</v>
      </c>
      <c r="G41" s="121">
        <v>0</v>
      </c>
      <c r="H41" s="121">
        <v>0</v>
      </c>
      <c r="I41" s="121">
        <v>734</v>
      </c>
      <c r="J41" s="121"/>
      <c r="K41" s="121">
        <v>121</v>
      </c>
      <c r="L41" s="121">
        <v>13483</v>
      </c>
      <c r="M41" s="121">
        <f t="shared" si="18"/>
        <v>6231</v>
      </c>
      <c r="N41" s="121">
        <f t="shared" si="19"/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6231</v>
      </c>
      <c r="V41" s="121">
        <f t="shared" si="22"/>
        <v>20569</v>
      </c>
      <c r="W41" s="121">
        <f t="shared" si="23"/>
        <v>855</v>
      </c>
      <c r="X41" s="121">
        <f t="shared" si="24"/>
        <v>0</v>
      </c>
      <c r="Y41" s="121">
        <f t="shared" si="25"/>
        <v>0</v>
      </c>
      <c r="Z41" s="121">
        <f t="shared" si="26"/>
        <v>0</v>
      </c>
      <c r="AA41" s="121">
        <f t="shared" si="27"/>
        <v>734</v>
      </c>
      <c r="AB41" s="121">
        <f t="shared" si="28"/>
        <v>0</v>
      </c>
      <c r="AC41" s="121">
        <f t="shared" si="20"/>
        <v>121</v>
      </c>
      <c r="AD41" s="121">
        <f t="shared" si="21"/>
        <v>19714</v>
      </c>
      <c r="AE41" s="159" t="s">
        <v>326</v>
      </c>
      <c r="AF41" s="158"/>
    </row>
    <row r="42" spans="1:32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 t="shared" si="16"/>
        <v>126853</v>
      </c>
      <c r="E42" s="121">
        <f t="shared" si="17"/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126853</v>
      </c>
      <c r="M42" s="121">
        <f t="shared" si="18"/>
        <v>52788</v>
      </c>
      <c r="N42" s="121">
        <f t="shared" si="19"/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52788</v>
      </c>
      <c r="V42" s="121">
        <f t="shared" si="22"/>
        <v>179641</v>
      </c>
      <c r="W42" s="121">
        <f t="shared" si="23"/>
        <v>0</v>
      </c>
      <c r="X42" s="121">
        <f t="shared" si="24"/>
        <v>0</v>
      </c>
      <c r="Y42" s="121">
        <f t="shared" si="25"/>
        <v>0</v>
      </c>
      <c r="Z42" s="121">
        <f t="shared" si="26"/>
        <v>0</v>
      </c>
      <c r="AA42" s="121">
        <f t="shared" si="27"/>
        <v>0</v>
      </c>
      <c r="AB42" s="121">
        <f t="shared" si="28"/>
        <v>0</v>
      </c>
      <c r="AC42" s="121">
        <f t="shared" si="20"/>
        <v>0</v>
      </c>
      <c r="AD42" s="121">
        <f t="shared" si="21"/>
        <v>179641</v>
      </c>
      <c r="AE42" s="159" t="s">
        <v>326</v>
      </c>
      <c r="AF42" s="158"/>
    </row>
    <row r="43" spans="1:32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 t="shared" si="16"/>
        <v>54709</v>
      </c>
      <c r="E43" s="121">
        <f t="shared" si="17"/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54709</v>
      </c>
      <c r="M43" s="121">
        <f t="shared" si="18"/>
        <v>3556</v>
      </c>
      <c r="N43" s="121">
        <f t="shared" si="19"/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3556</v>
      </c>
      <c r="V43" s="121">
        <f t="shared" si="22"/>
        <v>58265</v>
      </c>
      <c r="W43" s="121">
        <f t="shared" si="23"/>
        <v>0</v>
      </c>
      <c r="X43" s="121">
        <f t="shared" si="24"/>
        <v>0</v>
      </c>
      <c r="Y43" s="121">
        <f t="shared" si="25"/>
        <v>0</v>
      </c>
      <c r="Z43" s="121">
        <f t="shared" si="26"/>
        <v>0</v>
      </c>
      <c r="AA43" s="121">
        <f t="shared" si="27"/>
        <v>0</v>
      </c>
      <c r="AB43" s="121">
        <f t="shared" si="28"/>
        <v>0</v>
      </c>
      <c r="AC43" s="121">
        <f t="shared" si="20"/>
        <v>0</v>
      </c>
      <c r="AD43" s="121">
        <f t="shared" si="21"/>
        <v>58265</v>
      </c>
      <c r="AE43" s="159" t="s">
        <v>326</v>
      </c>
      <c r="AF43" s="158"/>
    </row>
    <row r="44" spans="1:32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 t="shared" si="16"/>
        <v>30786</v>
      </c>
      <c r="E44" s="121">
        <f t="shared" si="17"/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30786</v>
      </c>
      <c r="M44" s="121">
        <f t="shared" si="18"/>
        <v>1906</v>
      </c>
      <c r="N44" s="121">
        <f t="shared" si="19"/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1906</v>
      </c>
      <c r="V44" s="121">
        <f t="shared" si="22"/>
        <v>32692</v>
      </c>
      <c r="W44" s="121">
        <f t="shared" si="23"/>
        <v>0</v>
      </c>
      <c r="X44" s="121">
        <f t="shared" si="24"/>
        <v>0</v>
      </c>
      <c r="Y44" s="121">
        <f t="shared" si="25"/>
        <v>0</v>
      </c>
      <c r="Z44" s="121">
        <f t="shared" si="26"/>
        <v>0</v>
      </c>
      <c r="AA44" s="121">
        <f t="shared" si="27"/>
        <v>0</v>
      </c>
      <c r="AB44" s="121">
        <f t="shared" si="28"/>
        <v>0</v>
      </c>
      <c r="AC44" s="121">
        <f t="shared" si="20"/>
        <v>0</v>
      </c>
      <c r="AD44" s="121">
        <f t="shared" si="21"/>
        <v>32692</v>
      </c>
      <c r="AE44" s="159" t="s">
        <v>326</v>
      </c>
      <c r="AF44" s="158"/>
    </row>
    <row r="45" spans="1:32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 t="shared" si="16"/>
        <v>97168</v>
      </c>
      <c r="E45" s="121">
        <f t="shared" si="17"/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97168</v>
      </c>
      <c r="M45" s="121">
        <f t="shared" si="18"/>
        <v>19675</v>
      </c>
      <c r="N45" s="121">
        <f t="shared" si="19"/>
        <v>25</v>
      </c>
      <c r="O45" s="121">
        <v>0</v>
      </c>
      <c r="P45" s="121">
        <v>0</v>
      </c>
      <c r="Q45" s="121">
        <v>0</v>
      </c>
      <c r="R45" s="121">
        <v>25</v>
      </c>
      <c r="S45" s="121"/>
      <c r="T45" s="121">
        <v>0</v>
      </c>
      <c r="U45" s="121">
        <v>19650</v>
      </c>
      <c r="V45" s="121">
        <f t="shared" si="22"/>
        <v>116843</v>
      </c>
      <c r="W45" s="121">
        <f t="shared" si="23"/>
        <v>25</v>
      </c>
      <c r="X45" s="121">
        <f t="shared" si="24"/>
        <v>0</v>
      </c>
      <c r="Y45" s="121">
        <f t="shared" si="25"/>
        <v>0</v>
      </c>
      <c r="Z45" s="121">
        <f t="shared" si="26"/>
        <v>0</v>
      </c>
      <c r="AA45" s="121">
        <f t="shared" si="27"/>
        <v>25</v>
      </c>
      <c r="AB45" s="121">
        <f t="shared" si="28"/>
        <v>0</v>
      </c>
      <c r="AC45" s="121">
        <f t="shared" si="20"/>
        <v>0</v>
      </c>
      <c r="AD45" s="121">
        <f t="shared" si="21"/>
        <v>116818</v>
      </c>
      <c r="AE45" s="159" t="s">
        <v>326</v>
      </c>
      <c r="AF45" s="158"/>
    </row>
    <row r="46" spans="1:32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 t="shared" si="16"/>
        <v>70816</v>
      </c>
      <c r="E46" s="121">
        <f t="shared" si="17"/>
        <v>165</v>
      </c>
      <c r="F46" s="121">
        <v>0</v>
      </c>
      <c r="G46" s="121">
        <v>165</v>
      </c>
      <c r="H46" s="121">
        <v>0</v>
      </c>
      <c r="I46" s="121">
        <v>0</v>
      </c>
      <c r="J46" s="121"/>
      <c r="K46" s="121">
        <v>0</v>
      </c>
      <c r="L46" s="121">
        <v>70651</v>
      </c>
      <c r="M46" s="121">
        <f t="shared" si="18"/>
        <v>12355</v>
      </c>
      <c r="N46" s="121">
        <f t="shared" si="19"/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12355</v>
      </c>
      <c r="V46" s="121">
        <f t="shared" si="22"/>
        <v>83171</v>
      </c>
      <c r="W46" s="121">
        <f t="shared" si="23"/>
        <v>165</v>
      </c>
      <c r="X46" s="121">
        <f t="shared" si="24"/>
        <v>0</v>
      </c>
      <c r="Y46" s="121">
        <f t="shared" si="25"/>
        <v>165</v>
      </c>
      <c r="Z46" s="121">
        <f t="shared" si="26"/>
        <v>0</v>
      </c>
      <c r="AA46" s="121">
        <f t="shared" si="27"/>
        <v>0</v>
      </c>
      <c r="AB46" s="121">
        <f t="shared" si="28"/>
        <v>0</v>
      </c>
      <c r="AC46" s="121">
        <f t="shared" si="20"/>
        <v>0</v>
      </c>
      <c r="AD46" s="121">
        <f t="shared" si="21"/>
        <v>83006</v>
      </c>
      <c r="AE46" s="159" t="s">
        <v>326</v>
      </c>
      <c r="AF46" s="158"/>
    </row>
    <row r="47" spans="1:32" s="136" customFormat="1" ht="13.5" customHeight="1" x14ac:dyDescent="0.15">
      <c r="A47" s="119" t="s">
        <v>31</v>
      </c>
      <c r="B47" s="120" t="s">
        <v>331</v>
      </c>
      <c r="C47" s="119" t="s">
        <v>332</v>
      </c>
      <c r="D47" s="121">
        <f t="shared" si="16"/>
        <v>0</v>
      </c>
      <c r="E47" s="121">
        <f t="shared" si="17"/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 t="shared" si="18"/>
        <v>0</v>
      </c>
      <c r="N47" s="121">
        <f t="shared" si="19"/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1236170</v>
      </c>
      <c r="T47" s="121">
        <v>0</v>
      </c>
      <c r="U47" s="121">
        <v>0</v>
      </c>
      <c r="V47" s="121">
        <f t="shared" si="22"/>
        <v>0</v>
      </c>
      <c r="W47" s="121">
        <f t="shared" si="23"/>
        <v>0</v>
      </c>
      <c r="X47" s="121">
        <f t="shared" si="24"/>
        <v>0</v>
      </c>
      <c r="Y47" s="121">
        <f t="shared" si="25"/>
        <v>0</v>
      </c>
      <c r="Z47" s="121">
        <f t="shared" si="26"/>
        <v>0</v>
      </c>
      <c r="AA47" s="121">
        <f t="shared" si="27"/>
        <v>0</v>
      </c>
      <c r="AB47" s="121">
        <f t="shared" si="28"/>
        <v>1236170</v>
      </c>
      <c r="AC47" s="121">
        <f t="shared" si="20"/>
        <v>0</v>
      </c>
      <c r="AD47" s="121">
        <f t="shared" si="21"/>
        <v>0</v>
      </c>
      <c r="AE47" s="159" t="s">
        <v>326</v>
      </c>
      <c r="AF47" s="158"/>
    </row>
    <row r="48" spans="1:32" s="136" customFormat="1" ht="13.5" customHeight="1" x14ac:dyDescent="0.15">
      <c r="A48" s="119" t="s">
        <v>31</v>
      </c>
      <c r="B48" s="120" t="s">
        <v>359</v>
      </c>
      <c r="C48" s="119" t="s">
        <v>360</v>
      </c>
      <c r="D48" s="121">
        <f t="shared" si="16"/>
        <v>0</v>
      </c>
      <c r="E48" s="121">
        <f t="shared" si="17"/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 t="shared" si="18"/>
        <v>10952</v>
      </c>
      <c r="N48" s="121">
        <f t="shared" si="19"/>
        <v>10952</v>
      </c>
      <c r="O48" s="121">
        <v>0</v>
      </c>
      <c r="P48" s="121">
        <v>0</v>
      </c>
      <c r="Q48" s="121">
        <v>0</v>
      </c>
      <c r="R48" s="121">
        <v>5762</v>
      </c>
      <c r="S48" s="121">
        <v>99938</v>
      </c>
      <c r="T48" s="121">
        <v>5190</v>
      </c>
      <c r="U48" s="121">
        <v>0</v>
      </c>
      <c r="V48" s="121">
        <f t="shared" si="22"/>
        <v>10952</v>
      </c>
      <c r="W48" s="121">
        <f t="shared" si="23"/>
        <v>10952</v>
      </c>
      <c r="X48" s="121">
        <f t="shared" si="24"/>
        <v>0</v>
      </c>
      <c r="Y48" s="121">
        <f t="shared" si="25"/>
        <v>0</v>
      </c>
      <c r="Z48" s="121">
        <f t="shared" si="26"/>
        <v>0</v>
      </c>
      <c r="AA48" s="121">
        <f t="shared" si="27"/>
        <v>5762</v>
      </c>
      <c r="AB48" s="121">
        <f t="shared" si="28"/>
        <v>99938</v>
      </c>
      <c r="AC48" s="121">
        <f t="shared" si="20"/>
        <v>5190</v>
      </c>
      <c r="AD48" s="121">
        <f t="shared" si="21"/>
        <v>0</v>
      </c>
      <c r="AE48" s="159" t="s">
        <v>326</v>
      </c>
      <c r="AF48" s="158"/>
    </row>
    <row r="49" spans="1:32" s="136" customFormat="1" ht="13.5" customHeight="1" x14ac:dyDescent="0.15">
      <c r="A49" s="119" t="s">
        <v>31</v>
      </c>
      <c r="B49" s="120" t="s">
        <v>417</v>
      </c>
      <c r="C49" s="119" t="s">
        <v>418</v>
      </c>
      <c r="D49" s="121">
        <f t="shared" si="16"/>
        <v>0</v>
      </c>
      <c r="E49" s="121">
        <f t="shared" si="17"/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85495</v>
      </c>
      <c r="K49" s="121">
        <v>0</v>
      </c>
      <c r="L49" s="121">
        <v>0</v>
      </c>
      <c r="M49" s="121">
        <f t="shared" si="18"/>
        <v>0</v>
      </c>
      <c r="N49" s="121">
        <f t="shared" si="19"/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5462</v>
      </c>
      <c r="T49" s="121">
        <v>0</v>
      </c>
      <c r="U49" s="121">
        <v>0</v>
      </c>
      <c r="V49" s="121">
        <f t="shared" si="22"/>
        <v>0</v>
      </c>
      <c r="W49" s="121">
        <f t="shared" si="23"/>
        <v>0</v>
      </c>
      <c r="X49" s="121">
        <f t="shared" si="24"/>
        <v>0</v>
      </c>
      <c r="Y49" s="121">
        <f t="shared" si="25"/>
        <v>0</v>
      </c>
      <c r="Z49" s="121">
        <f t="shared" si="26"/>
        <v>0</v>
      </c>
      <c r="AA49" s="121">
        <f t="shared" si="27"/>
        <v>0</v>
      </c>
      <c r="AB49" s="121">
        <f t="shared" si="28"/>
        <v>90957</v>
      </c>
      <c r="AC49" s="121">
        <f t="shared" si="20"/>
        <v>0</v>
      </c>
      <c r="AD49" s="121">
        <f t="shared" si="21"/>
        <v>0</v>
      </c>
      <c r="AE49" s="159" t="s">
        <v>326</v>
      </c>
      <c r="AF49" s="158"/>
    </row>
    <row r="50" spans="1:32" s="136" customFormat="1" ht="13.5" customHeight="1" x14ac:dyDescent="0.15">
      <c r="A50" s="119" t="s">
        <v>31</v>
      </c>
      <c r="B50" s="120" t="s">
        <v>353</v>
      </c>
      <c r="C50" s="119" t="s">
        <v>354</v>
      </c>
      <c r="D50" s="121">
        <f t="shared" si="16"/>
        <v>205232</v>
      </c>
      <c r="E50" s="121">
        <f t="shared" si="17"/>
        <v>169254</v>
      </c>
      <c r="F50" s="121">
        <v>2529</v>
      </c>
      <c r="G50" s="121">
        <v>0</v>
      </c>
      <c r="H50" s="121">
        <v>49300</v>
      </c>
      <c r="I50" s="121">
        <v>117425</v>
      </c>
      <c r="J50" s="121">
        <v>484566</v>
      </c>
      <c r="K50" s="121">
        <v>0</v>
      </c>
      <c r="L50" s="121">
        <v>35978</v>
      </c>
      <c r="M50" s="121">
        <f t="shared" si="18"/>
        <v>0</v>
      </c>
      <c r="N50" s="121">
        <f t="shared" si="19"/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 t="shared" si="22"/>
        <v>205232</v>
      </c>
      <c r="W50" s="121">
        <f t="shared" si="23"/>
        <v>169254</v>
      </c>
      <c r="X50" s="121">
        <f t="shared" si="24"/>
        <v>2529</v>
      </c>
      <c r="Y50" s="121">
        <f t="shared" si="25"/>
        <v>0</v>
      </c>
      <c r="Z50" s="121">
        <f t="shared" si="26"/>
        <v>49300</v>
      </c>
      <c r="AA50" s="121">
        <f t="shared" si="27"/>
        <v>117425</v>
      </c>
      <c r="AB50" s="121">
        <f t="shared" si="28"/>
        <v>484566</v>
      </c>
      <c r="AC50" s="121">
        <f t="shared" si="20"/>
        <v>0</v>
      </c>
      <c r="AD50" s="121">
        <f t="shared" si="21"/>
        <v>35978</v>
      </c>
      <c r="AE50" s="159" t="s">
        <v>326</v>
      </c>
      <c r="AF50" s="158"/>
    </row>
    <row r="51" spans="1:32" s="136" customFormat="1" ht="13.5" customHeight="1" x14ac:dyDescent="0.15">
      <c r="A51" s="119" t="s">
        <v>31</v>
      </c>
      <c r="B51" s="120" t="s">
        <v>399</v>
      </c>
      <c r="C51" s="119" t="s">
        <v>423</v>
      </c>
      <c r="D51" s="121">
        <f t="shared" si="16"/>
        <v>30076</v>
      </c>
      <c r="E51" s="121">
        <f t="shared" si="17"/>
        <v>30076</v>
      </c>
      <c r="F51" s="121">
        <v>0</v>
      </c>
      <c r="G51" s="121">
        <v>0</v>
      </c>
      <c r="H51" s="121">
        <v>0</v>
      </c>
      <c r="I51" s="121">
        <v>30076</v>
      </c>
      <c r="J51" s="121">
        <v>257722</v>
      </c>
      <c r="K51" s="121">
        <v>0</v>
      </c>
      <c r="L51" s="121">
        <v>0</v>
      </c>
      <c r="M51" s="121">
        <f t="shared" si="18"/>
        <v>0</v>
      </c>
      <c r="N51" s="121">
        <f t="shared" si="19"/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 t="shared" si="22"/>
        <v>30076</v>
      </c>
      <c r="W51" s="121">
        <f t="shared" si="23"/>
        <v>30076</v>
      </c>
      <c r="X51" s="121">
        <f t="shared" si="24"/>
        <v>0</v>
      </c>
      <c r="Y51" s="121">
        <f t="shared" si="25"/>
        <v>0</v>
      </c>
      <c r="Z51" s="121">
        <f t="shared" si="26"/>
        <v>0</v>
      </c>
      <c r="AA51" s="121">
        <f t="shared" si="27"/>
        <v>30076</v>
      </c>
      <c r="AB51" s="121">
        <f t="shared" si="28"/>
        <v>257722</v>
      </c>
      <c r="AC51" s="121">
        <f t="shared" si="20"/>
        <v>0</v>
      </c>
      <c r="AD51" s="121">
        <f t="shared" si="21"/>
        <v>0</v>
      </c>
      <c r="AE51" s="159" t="s">
        <v>326</v>
      </c>
      <c r="AF51" s="158"/>
    </row>
    <row r="52" spans="1:32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 t="shared" si="16"/>
        <v>0</v>
      </c>
      <c r="E52" s="121">
        <f t="shared" si="17"/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 t="shared" si="18"/>
        <v>62994</v>
      </c>
      <c r="N52" s="121">
        <f t="shared" si="19"/>
        <v>62994</v>
      </c>
      <c r="O52" s="121">
        <v>0</v>
      </c>
      <c r="P52" s="121">
        <v>0</v>
      </c>
      <c r="Q52" s="121">
        <v>0</v>
      </c>
      <c r="R52" s="121">
        <v>59495</v>
      </c>
      <c r="S52" s="121">
        <v>54777</v>
      </c>
      <c r="T52" s="121">
        <v>3499</v>
      </c>
      <c r="U52" s="121">
        <v>0</v>
      </c>
      <c r="V52" s="121">
        <f t="shared" si="22"/>
        <v>62994</v>
      </c>
      <c r="W52" s="121">
        <f t="shared" si="23"/>
        <v>62994</v>
      </c>
      <c r="X52" s="121">
        <f t="shared" si="24"/>
        <v>0</v>
      </c>
      <c r="Y52" s="121">
        <f t="shared" si="25"/>
        <v>0</v>
      </c>
      <c r="Z52" s="121">
        <f t="shared" si="26"/>
        <v>0</v>
      </c>
      <c r="AA52" s="121">
        <f t="shared" si="27"/>
        <v>59495</v>
      </c>
      <c r="AB52" s="121">
        <f t="shared" si="28"/>
        <v>54777</v>
      </c>
      <c r="AC52" s="121">
        <f t="shared" si="20"/>
        <v>3499</v>
      </c>
      <c r="AD52" s="121">
        <f t="shared" si="21"/>
        <v>0</v>
      </c>
      <c r="AE52" s="159" t="s">
        <v>326</v>
      </c>
      <c r="AF52" s="158"/>
    </row>
    <row r="53" spans="1:32" s="136" customFormat="1" ht="13.5" customHeight="1" x14ac:dyDescent="0.15">
      <c r="A53" s="119" t="s">
        <v>31</v>
      </c>
      <c r="B53" s="120" t="s">
        <v>385</v>
      </c>
      <c r="C53" s="119" t="s">
        <v>386</v>
      </c>
      <c r="D53" s="121">
        <f t="shared" si="16"/>
        <v>30592</v>
      </c>
      <c r="E53" s="121">
        <f t="shared" si="17"/>
        <v>8596</v>
      </c>
      <c r="F53" s="121">
        <v>0</v>
      </c>
      <c r="G53" s="121">
        <v>0</v>
      </c>
      <c r="H53" s="121">
        <v>0</v>
      </c>
      <c r="I53" s="121">
        <v>8596</v>
      </c>
      <c r="J53" s="121">
        <v>438940</v>
      </c>
      <c r="K53" s="121">
        <v>0</v>
      </c>
      <c r="L53" s="121">
        <v>21996</v>
      </c>
      <c r="M53" s="121">
        <f t="shared" si="18"/>
        <v>0</v>
      </c>
      <c r="N53" s="121">
        <f t="shared" si="19"/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 t="shared" si="22"/>
        <v>30592</v>
      </c>
      <c r="W53" s="121">
        <f t="shared" si="23"/>
        <v>8596</v>
      </c>
      <c r="X53" s="121">
        <f t="shared" si="24"/>
        <v>0</v>
      </c>
      <c r="Y53" s="121">
        <f t="shared" si="25"/>
        <v>0</v>
      </c>
      <c r="Z53" s="121">
        <f t="shared" si="26"/>
        <v>0</v>
      </c>
      <c r="AA53" s="121">
        <f t="shared" si="27"/>
        <v>8596</v>
      </c>
      <c r="AB53" s="121">
        <f t="shared" si="28"/>
        <v>438940</v>
      </c>
      <c r="AC53" s="121">
        <f t="shared" si="20"/>
        <v>0</v>
      </c>
      <c r="AD53" s="121">
        <f t="shared" si="21"/>
        <v>21996</v>
      </c>
      <c r="AE53" s="159" t="s">
        <v>326</v>
      </c>
      <c r="AF53" s="158"/>
    </row>
    <row r="54" spans="1:32" s="136" customFormat="1" ht="13.5" customHeight="1" x14ac:dyDescent="0.15">
      <c r="A54" s="119" t="s">
        <v>31</v>
      </c>
      <c r="B54" s="120" t="s">
        <v>361</v>
      </c>
      <c r="C54" s="119" t="s">
        <v>362</v>
      </c>
      <c r="D54" s="121">
        <f t="shared" si="16"/>
        <v>25402</v>
      </c>
      <c r="E54" s="121">
        <f t="shared" si="17"/>
        <v>22088</v>
      </c>
      <c r="F54" s="121">
        <v>0</v>
      </c>
      <c r="G54" s="121">
        <v>0</v>
      </c>
      <c r="H54" s="121">
        <v>0</v>
      </c>
      <c r="I54" s="121">
        <v>22088</v>
      </c>
      <c r="J54" s="121">
        <v>154922</v>
      </c>
      <c r="K54" s="121">
        <v>0</v>
      </c>
      <c r="L54" s="121">
        <v>3314</v>
      </c>
      <c r="M54" s="121">
        <f t="shared" si="18"/>
        <v>0</v>
      </c>
      <c r="N54" s="121">
        <f t="shared" si="19"/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 t="shared" si="22"/>
        <v>25402</v>
      </c>
      <c r="W54" s="121">
        <f t="shared" si="23"/>
        <v>22088</v>
      </c>
      <c r="X54" s="121">
        <f t="shared" si="24"/>
        <v>0</v>
      </c>
      <c r="Y54" s="121">
        <f t="shared" si="25"/>
        <v>0</v>
      </c>
      <c r="Z54" s="121">
        <f t="shared" si="26"/>
        <v>0</v>
      </c>
      <c r="AA54" s="121">
        <f t="shared" si="27"/>
        <v>22088</v>
      </c>
      <c r="AB54" s="121">
        <f t="shared" si="28"/>
        <v>154922</v>
      </c>
      <c r="AC54" s="121">
        <f t="shared" si="20"/>
        <v>0</v>
      </c>
      <c r="AD54" s="121">
        <f t="shared" si="21"/>
        <v>3314</v>
      </c>
      <c r="AE54" s="159" t="s">
        <v>326</v>
      </c>
      <c r="AF54" s="158"/>
    </row>
    <row r="55" spans="1:32" s="136" customFormat="1" ht="13.5" customHeight="1" x14ac:dyDescent="0.15">
      <c r="A55" s="119" t="s">
        <v>31</v>
      </c>
      <c r="B55" s="120" t="s">
        <v>345</v>
      </c>
      <c r="C55" s="119" t="s">
        <v>346</v>
      </c>
      <c r="D55" s="121">
        <f t="shared" si="16"/>
        <v>0</v>
      </c>
      <c r="E55" s="121">
        <f t="shared" si="17"/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603495</v>
      </c>
      <c r="K55" s="121">
        <v>0</v>
      </c>
      <c r="L55" s="121">
        <v>0</v>
      </c>
      <c r="M55" s="121">
        <f t="shared" si="18"/>
        <v>0</v>
      </c>
      <c r="N55" s="121">
        <f t="shared" si="19"/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 t="shared" si="22"/>
        <v>0</v>
      </c>
      <c r="W55" s="121">
        <f t="shared" si="23"/>
        <v>0</v>
      </c>
      <c r="X55" s="121">
        <f t="shared" si="24"/>
        <v>0</v>
      </c>
      <c r="Y55" s="121">
        <f t="shared" si="25"/>
        <v>0</v>
      </c>
      <c r="Z55" s="121">
        <f t="shared" si="26"/>
        <v>0</v>
      </c>
      <c r="AA55" s="121">
        <f t="shared" si="27"/>
        <v>0</v>
      </c>
      <c r="AB55" s="121">
        <f t="shared" si="28"/>
        <v>603495</v>
      </c>
      <c r="AC55" s="121">
        <f t="shared" si="20"/>
        <v>0</v>
      </c>
      <c r="AD55" s="121">
        <f t="shared" si="21"/>
        <v>0</v>
      </c>
      <c r="AE55" s="159" t="s">
        <v>326</v>
      </c>
      <c r="AF55" s="158"/>
    </row>
    <row r="56" spans="1:32" s="136" customFormat="1" ht="13.5" customHeight="1" x14ac:dyDescent="0.15">
      <c r="A56" s="119" t="s">
        <v>31</v>
      </c>
      <c r="B56" s="120" t="s">
        <v>333</v>
      </c>
      <c r="C56" s="119" t="s">
        <v>334</v>
      </c>
      <c r="D56" s="121">
        <f t="shared" si="16"/>
        <v>32848</v>
      </c>
      <c r="E56" s="121">
        <f t="shared" si="17"/>
        <v>32645</v>
      </c>
      <c r="F56" s="121">
        <v>14277</v>
      </c>
      <c r="G56" s="121">
        <v>0</v>
      </c>
      <c r="H56" s="121">
        <v>0</v>
      </c>
      <c r="I56" s="121">
        <v>0</v>
      </c>
      <c r="J56" s="121">
        <v>329451</v>
      </c>
      <c r="K56" s="121">
        <v>18368</v>
      </c>
      <c r="L56" s="121">
        <v>203</v>
      </c>
      <c r="M56" s="121">
        <f t="shared" si="18"/>
        <v>0</v>
      </c>
      <c r="N56" s="121">
        <f t="shared" si="19"/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 t="shared" si="22"/>
        <v>32848</v>
      </c>
      <c r="W56" s="121">
        <f t="shared" si="23"/>
        <v>32645</v>
      </c>
      <c r="X56" s="121">
        <f t="shared" si="24"/>
        <v>14277</v>
      </c>
      <c r="Y56" s="121">
        <f t="shared" si="25"/>
        <v>0</v>
      </c>
      <c r="Z56" s="121">
        <f t="shared" si="26"/>
        <v>0</v>
      </c>
      <c r="AA56" s="121">
        <f t="shared" si="27"/>
        <v>0</v>
      </c>
      <c r="AB56" s="121">
        <f t="shared" si="28"/>
        <v>329451</v>
      </c>
      <c r="AC56" s="121">
        <f t="shared" si="20"/>
        <v>18368</v>
      </c>
      <c r="AD56" s="121">
        <f t="shared" si="21"/>
        <v>203</v>
      </c>
      <c r="AE56" s="159" t="s">
        <v>326</v>
      </c>
      <c r="AF56" s="158"/>
    </row>
    <row r="57" spans="1:32" s="136" customFormat="1" ht="13.5" customHeight="1" x14ac:dyDescent="0.15">
      <c r="A57" s="119" t="s">
        <v>31</v>
      </c>
      <c r="B57" s="120" t="s">
        <v>403</v>
      </c>
      <c r="C57" s="119" t="s">
        <v>404</v>
      </c>
      <c r="D57" s="121">
        <f t="shared" si="16"/>
        <v>28223</v>
      </c>
      <c r="E57" s="121">
        <f t="shared" si="17"/>
        <v>3600</v>
      </c>
      <c r="F57" s="121">
        <v>3600</v>
      </c>
      <c r="G57" s="121">
        <v>0</v>
      </c>
      <c r="H57" s="121">
        <v>0</v>
      </c>
      <c r="I57" s="121">
        <v>0</v>
      </c>
      <c r="J57" s="121">
        <v>74613</v>
      </c>
      <c r="K57" s="121">
        <v>0</v>
      </c>
      <c r="L57" s="121">
        <v>24623</v>
      </c>
      <c r="M57" s="121">
        <f t="shared" si="18"/>
        <v>0</v>
      </c>
      <c r="N57" s="121">
        <f t="shared" si="19"/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 t="shared" si="22"/>
        <v>28223</v>
      </c>
      <c r="W57" s="121">
        <f t="shared" si="23"/>
        <v>3600</v>
      </c>
      <c r="X57" s="121">
        <f t="shared" si="24"/>
        <v>3600</v>
      </c>
      <c r="Y57" s="121">
        <f t="shared" si="25"/>
        <v>0</v>
      </c>
      <c r="Z57" s="121">
        <f t="shared" si="26"/>
        <v>0</v>
      </c>
      <c r="AA57" s="121">
        <f t="shared" si="27"/>
        <v>0</v>
      </c>
      <c r="AB57" s="121">
        <f t="shared" si="28"/>
        <v>74613</v>
      </c>
      <c r="AC57" s="121">
        <f t="shared" si="20"/>
        <v>0</v>
      </c>
      <c r="AD57" s="121">
        <f t="shared" si="21"/>
        <v>24623</v>
      </c>
      <c r="AE57" s="159" t="s">
        <v>326</v>
      </c>
      <c r="AF57" s="15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58"/>
      <c r="AF58" s="15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58"/>
      <c r="AF59" s="15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58"/>
      <c r="AF60" s="15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58"/>
      <c r="AF61" s="15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58"/>
      <c r="AF62" s="15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58"/>
      <c r="AF63" s="15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58"/>
      <c r="AF64" s="15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58"/>
      <c r="AF65" s="15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58"/>
      <c r="AF66" s="15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58"/>
      <c r="AF67" s="15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58"/>
      <c r="AF68" s="15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58"/>
      <c r="AF69" s="15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58"/>
      <c r="AF70" s="15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58"/>
      <c r="AF71" s="15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58"/>
      <c r="AF72" s="15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58"/>
      <c r="AF73" s="15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58"/>
      <c r="AF74" s="15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58"/>
      <c r="AF75" s="15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58"/>
      <c r="AF76" s="15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58"/>
      <c r="AF77" s="15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58"/>
      <c r="AF78" s="15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58"/>
      <c r="AF79" s="15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58"/>
      <c r="AF80" s="15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58"/>
      <c r="AF81" s="15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58"/>
      <c r="AF82" s="15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58"/>
      <c r="AF83" s="15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58"/>
      <c r="AF84" s="15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58"/>
      <c r="AF85" s="15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58"/>
      <c r="AF86" s="15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58"/>
      <c r="AF87" s="15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58"/>
      <c r="AF88" s="15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58"/>
      <c r="AF89" s="15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58"/>
      <c r="AF90" s="15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58"/>
      <c r="AF91" s="15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58"/>
      <c r="AF92" s="15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58"/>
      <c r="AF93" s="15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58"/>
      <c r="AF94" s="15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58"/>
      <c r="AF95" s="15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58"/>
      <c r="AF96" s="15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58"/>
      <c r="AF97" s="15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58"/>
      <c r="AF98" s="15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58"/>
      <c r="AF99" s="15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58"/>
      <c r="AF100" s="15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58"/>
      <c r="AF101" s="15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58"/>
      <c r="AF102" s="15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58"/>
      <c r="AF103" s="15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58"/>
      <c r="AF104" s="15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58"/>
      <c r="AF105" s="15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58"/>
      <c r="AF106" s="15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58"/>
      <c r="AF107" s="15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58"/>
      <c r="AF108" s="15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58"/>
      <c r="AF109" s="15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58"/>
      <c r="AF110" s="15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58"/>
      <c r="AF111" s="15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58"/>
      <c r="AF112" s="15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58"/>
      <c r="AF113" s="15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58"/>
      <c r="AF114" s="15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58"/>
      <c r="AF115" s="15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58"/>
      <c r="AF116" s="15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58"/>
      <c r="AF117" s="15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58"/>
      <c r="AF118" s="15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58"/>
      <c r="AF119" s="15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58"/>
      <c r="AF120" s="15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58"/>
      <c r="AF121" s="15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58"/>
      <c r="AF122" s="15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58"/>
      <c r="AF123" s="15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58"/>
      <c r="AF124" s="15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58"/>
      <c r="AF125" s="15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58"/>
      <c r="AF126" s="15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58"/>
      <c r="AF127" s="15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58"/>
      <c r="AF128" s="15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58"/>
      <c r="AF129" s="15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58"/>
      <c r="AF130" s="15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58"/>
      <c r="AF131" s="15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58"/>
      <c r="AF132" s="15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58"/>
      <c r="AF133" s="15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58"/>
      <c r="AF134" s="15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58"/>
      <c r="AF135" s="15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58"/>
      <c r="AF136" s="15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58"/>
      <c r="AF137" s="15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58"/>
      <c r="AF138" s="15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58"/>
      <c r="AF139" s="15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58"/>
      <c r="AF140" s="15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58"/>
      <c r="AF141" s="15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58"/>
      <c r="AF142" s="15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58"/>
      <c r="AF143" s="15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58"/>
      <c r="AF144" s="15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58"/>
      <c r="AF145" s="15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58"/>
      <c r="AF146" s="15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58"/>
      <c r="AF147" s="15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58"/>
      <c r="AF148" s="15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58"/>
      <c r="AF149" s="15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58"/>
      <c r="AF150" s="15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58"/>
      <c r="AF151" s="15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58"/>
      <c r="AF152" s="15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58"/>
      <c r="AF153" s="15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58"/>
      <c r="AF154" s="15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58"/>
      <c r="AF155" s="15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58"/>
      <c r="AF156" s="15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58"/>
      <c r="AF157" s="15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58"/>
      <c r="AF158" s="15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58"/>
      <c r="AF159" s="15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58"/>
      <c r="AF160" s="15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58"/>
      <c r="AF161" s="15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58"/>
      <c r="AF162" s="15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58"/>
      <c r="AF163" s="15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58"/>
      <c r="AF164" s="15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58"/>
      <c r="AF165" s="15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58"/>
      <c r="AF166" s="15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58"/>
      <c r="AF167" s="15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58"/>
      <c r="AF168" s="15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58"/>
      <c r="AF169" s="15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58"/>
      <c r="AF170" s="15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58"/>
      <c r="AF171" s="15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58"/>
      <c r="AF172" s="15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58"/>
      <c r="AF173" s="15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58"/>
      <c r="AF174" s="15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58"/>
      <c r="AF175" s="15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58"/>
      <c r="AF176" s="15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58"/>
      <c r="AF177" s="15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58"/>
      <c r="AF178" s="15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58"/>
      <c r="AF179" s="15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58"/>
      <c r="AF180" s="15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58"/>
      <c r="AF181" s="15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58"/>
      <c r="AF182" s="15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58"/>
      <c r="AF183" s="15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58"/>
      <c r="AF184" s="15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58"/>
      <c r="AF185" s="15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58"/>
      <c r="AF186" s="15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58"/>
      <c r="AF187" s="15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58"/>
      <c r="AF188" s="15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58"/>
      <c r="AF189" s="15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58"/>
      <c r="AF190" s="15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58"/>
      <c r="AF191" s="15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58"/>
      <c r="AF192" s="15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58"/>
      <c r="AF193" s="15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58"/>
      <c r="AF194" s="15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58"/>
      <c r="AF195" s="15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58"/>
      <c r="AF196" s="15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58"/>
      <c r="AF197" s="15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58"/>
      <c r="AF198" s="15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58"/>
      <c r="AF199" s="15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58"/>
      <c r="AF200" s="15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58"/>
      <c r="AF201" s="15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58"/>
      <c r="AF202" s="15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58"/>
      <c r="AF203" s="15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58"/>
      <c r="AF204" s="15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58"/>
      <c r="AF205" s="15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58"/>
      <c r="AF206" s="15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58"/>
      <c r="AF207" s="15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58"/>
      <c r="AF208" s="15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58"/>
      <c r="AF209" s="15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58"/>
      <c r="AF210" s="15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58"/>
      <c r="AF211" s="15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58"/>
      <c r="AF212" s="15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58"/>
      <c r="AF213" s="15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58"/>
      <c r="AF214" s="15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58"/>
      <c r="AF215" s="15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58"/>
      <c r="AF216" s="15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58"/>
      <c r="AF217" s="15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58"/>
      <c r="AF218" s="15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58"/>
      <c r="AF219" s="15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58"/>
      <c r="AF220" s="15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58"/>
      <c r="AF221" s="15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58"/>
      <c r="AF222" s="15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58"/>
      <c r="AF223" s="15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58"/>
      <c r="AF224" s="15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58"/>
      <c r="AF225" s="15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58"/>
      <c r="AF226" s="15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58"/>
      <c r="AF227" s="15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58"/>
      <c r="AF228" s="15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58"/>
      <c r="AF229" s="15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58"/>
      <c r="AF230" s="15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58"/>
      <c r="AF231" s="15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58"/>
      <c r="AF232" s="15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58"/>
      <c r="AF233" s="15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58"/>
      <c r="AF234" s="15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58"/>
      <c r="AF235" s="15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58"/>
      <c r="AF236" s="15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58"/>
      <c r="AF237" s="15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58"/>
      <c r="AF238" s="15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58"/>
      <c r="AF239" s="15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58"/>
      <c r="AF240" s="15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58"/>
      <c r="AF241" s="15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58"/>
      <c r="AF242" s="15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58"/>
      <c r="AF243" s="15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58"/>
      <c r="AF244" s="15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58"/>
      <c r="AF245" s="15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58"/>
      <c r="AF246" s="15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58"/>
      <c r="AF247" s="15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58"/>
      <c r="AF248" s="15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58"/>
      <c r="AF249" s="15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58"/>
      <c r="AF250" s="15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58"/>
      <c r="AF251" s="15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58"/>
      <c r="AF252" s="15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58"/>
      <c r="AF253" s="15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58"/>
      <c r="AF254" s="15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58"/>
      <c r="AF255" s="15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58"/>
      <c r="AF256" s="15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58"/>
      <c r="AF257" s="158"/>
    </row>
  </sheetData>
  <sortState xmlns:xlrd2="http://schemas.microsoft.com/office/spreadsheetml/2017/richdata2" ref="A8:AE57">
    <sortCondition ref="A8:A57"/>
    <sortCondition ref="B8:B57"/>
    <sortCondition ref="C8:C5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56" man="1"/>
    <brk id="21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61" t="s">
        <v>269</v>
      </c>
      <c r="B2" s="161" t="s">
        <v>270</v>
      </c>
      <c r="C2" s="168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62"/>
      <c r="B3" s="162"/>
      <c r="C3" s="167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62"/>
      <c r="B4" s="162"/>
      <c r="C4" s="167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60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60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60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62"/>
      <c r="B5" s="162"/>
      <c r="C5" s="167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60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60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60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62"/>
      <c r="B6" s="162"/>
      <c r="C6" s="167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275</v>
      </c>
      <c r="D7" s="140">
        <f t="shared" ref="D7:D38" si="0">+SUM(E7,J7)</f>
        <v>767733</v>
      </c>
      <c r="E7" s="140">
        <f t="shared" ref="E7:E38" si="1">+SUM(F7:I7)</f>
        <v>689580</v>
      </c>
      <c r="F7" s="140">
        <f t="shared" ref="F7:K7" si="2">SUM(F$8:F$257)</f>
        <v>215</v>
      </c>
      <c r="G7" s="140">
        <f t="shared" si="2"/>
        <v>630959</v>
      </c>
      <c r="H7" s="140">
        <f t="shared" si="2"/>
        <v>18361</v>
      </c>
      <c r="I7" s="140">
        <f t="shared" si="2"/>
        <v>40045</v>
      </c>
      <c r="J7" s="140">
        <f t="shared" si="2"/>
        <v>78153</v>
      </c>
      <c r="K7" s="140">
        <f t="shared" si="2"/>
        <v>374589</v>
      </c>
      <c r="L7" s="140">
        <f t="shared" ref="L7:L38" si="3">+SUM(M7,R7,V7,W7,AC7)</f>
        <v>20622599</v>
      </c>
      <c r="M7" s="140">
        <f t="shared" ref="M7:M38" si="4">+SUM(N7:Q7)</f>
        <v>7951246</v>
      </c>
      <c r="N7" s="140">
        <f>SUM(N$8:N$257)</f>
        <v>2050709</v>
      </c>
      <c r="O7" s="140">
        <f>SUM(O$8:O$257)</f>
        <v>4473935</v>
      </c>
      <c r="P7" s="140">
        <f>SUM(P$8:P$257)</f>
        <v>1343306</v>
      </c>
      <c r="Q7" s="140">
        <f>SUM(Q$8:Q$257)</f>
        <v>83296</v>
      </c>
      <c r="R7" s="140">
        <f t="shared" ref="R7:R38" si="5">+SUM(S7:U7)</f>
        <v>3463297</v>
      </c>
      <c r="S7" s="140">
        <f>SUM(S$8:S$257)</f>
        <v>514937</v>
      </c>
      <c r="T7" s="140">
        <f>SUM(T$8:T$257)</f>
        <v>2496202</v>
      </c>
      <c r="U7" s="140">
        <f>SUM(U$8:U$257)</f>
        <v>452158</v>
      </c>
      <c r="V7" s="140">
        <f>SUM(V$8:V$257)</f>
        <v>149702</v>
      </c>
      <c r="W7" s="140">
        <f t="shared" ref="W7:W38" si="6">+SUM(X7:AA7)</f>
        <v>9052187</v>
      </c>
      <c r="X7" s="140">
        <f t="shared" ref="X7:AD7" si="7">SUM(X$8:X$257)</f>
        <v>2752119</v>
      </c>
      <c r="Y7" s="140">
        <f t="shared" si="7"/>
        <v>4832157</v>
      </c>
      <c r="Z7" s="140">
        <f t="shared" si="7"/>
        <v>1249733</v>
      </c>
      <c r="AA7" s="140">
        <f t="shared" si="7"/>
        <v>218178</v>
      </c>
      <c r="AB7" s="140">
        <f t="shared" si="7"/>
        <v>2054616</v>
      </c>
      <c r="AC7" s="140">
        <f t="shared" si="7"/>
        <v>6167</v>
      </c>
      <c r="AD7" s="140">
        <f t="shared" si="7"/>
        <v>1146856</v>
      </c>
      <c r="AE7" s="140">
        <f t="shared" ref="AE7:AE38" si="8">+SUM(D7,L7,AD7)</f>
        <v>22537188</v>
      </c>
      <c r="AF7" s="140">
        <f t="shared" ref="AF7:AF38" si="9">+SUM(AG7,AL7)</f>
        <v>46750</v>
      </c>
      <c r="AG7" s="140">
        <f t="shared" ref="AG7:AG38" si="10">+SUM(AH7:AK7)</f>
        <v>46750</v>
      </c>
      <c r="AH7" s="140">
        <f t="shared" ref="AH7:AM7" si="11">SUM(AH$8:AH$257)</f>
        <v>0</v>
      </c>
      <c r="AI7" s="140">
        <f t="shared" si="11"/>
        <v>46750</v>
      </c>
      <c r="AJ7" s="140">
        <f t="shared" si="11"/>
        <v>0</v>
      </c>
      <c r="AK7" s="140">
        <f t="shared" si="11"/>
        <v>0</v>
      </c>
      <c r="AL7" s="140">
        <f t="shared" si="11"/>
        <v>0</v>
      </c>
      <c r="AM7" s="140">
        <f t="shared" si="11"/>
        <v>0</v>
      </c>
      <c r="AN7" s="140">
        <f t="shared" ref="AN7:AN38" si="12">+SUM(AO7,AT7,AX7,AY7,BE7)</f>
        <v>4009887</v>
      </c>
      <c r="AO7" s="140">
        <f t="shared" ref="AO7:AO38" si="13">+SUM(AP7:AS7)</f>
        <v>536172</v>
      </c>
      <c r="AP7" s="140">
        <f>SUM(AP$8:AP$257)</f>
        <v>316379</v>
      </c>
      <c r="AQ7" s="140">
        <f>SUM(AQ$8:AQ$257)</f>
        <v>108001</v>
      </c>
      <c r="AR7" s="140">
        <f>SUM(AR$8:AR$257)</f>
        <v>104117</v>
      </c>
      <c r="AS7" s="140">
        <f>SUM(AS$8:AS$257)</f>
        <v>7675</v>
      </c>
      <c r="AT7" s="140">
        <f t="shared" ref="AT7:AT38" si="14">+SUM(AU7:AW7)</f>
        <v>683165</v>
      </c>
      <c r="AU7" s="140">
        <f>SUM(AU$8:AU$257)</f>
        <v>72209</v>
      </c>
      <c r="AV7" s="140">
        <f>SUM(AV$8:AV$257)</f>
        <v>603074</v>
      </c>
      <c r="AW7" s="140">
        <f>SUM(AW$8:AW$257)</f>
        <v>7882</v>
      </c>
      <c r="AX7" s="140">
        <f>SUM(AX$8:AX$257)</f>
        <v>0</v>
      </c>
      <c r="AY7" s="140">
        <f t="shared" ref="AY7:AY38" si="15">+SUM(AZ7:BC7)</f>
        <v>2790550</v>
      </c>
      <c r="AZ7" s="140">
        <f t="shared" ref="AZ7:BF7" si="16">SUM(AZ$8:AZ$257)</f>
        <v>876016</v>
      </c>
      <c r="BA7" s="140">
        <f t="shared" si="16"/>
        <v>1555878</v>
      </c>
      <c r="BB7" s="140">
        <f t="shared" si="16"/>
        <v>158699</v>
      </c>
      <c r="BC7" s="140">
        <f t="shared" si="16"/>
        <v>199957</v>
      </c>
      <c r="BD7" s="140">
        <f t="shared" si="16"/>
        <v>1396347</v>
      </c>
      <c r="BE7" s="140">
        <f t="shared" si="16"/>
        <v>0</v>
      </c>
      <c r="BF7" s="140">
        <f t="shared" si="16"/>
        <v>312419</v>
      </c>
      <c r="BG7" s="140">
        <f t="shared" ref="BG7:BG38" si="17">+SUM(BF7,AN7,AF7)</f>
        <v>4369056</v>
      </c>
      <c r="BH7" s="140">
        <f t="shared" ref="BH7:CI8" si="18">SUM(D7,AF7)</f>
        <v>814483</v>
      </c>
      <c r="BI7" s="140">
        <f t="shared" si="18"/>
        <v>736330</v>
      </c>
      <c r="BJ7" s="140">
        <f t="shared" si="18"/>
        <v>215</v>
      </c>
      <c r="BK7" s="140">
        <f t="shared" si="18"/>
        <v>677709</v>
      </c>
      <c r="BL7" s="140">
        <f t="shared" si="18"/>
        <v>18361</v>
      </c>
      <c r="BM7" s="140">
        <f t="shared" si="18"/>
        <v>40045</v>
      </c>
      <c r="BN7" s="140">
        <f t="shared" si="18"/>
        <v>78153</v>
      </c>
      <c r="BO7" s="140">
        <f t="shared" si="18"/>
        <v>374589</v>
      </c>
      <c r="BP7" s="140">
        <f t="shared" si="18"/>
        <v>24632486</v>
      </c>
      <c r="BQ7" s="140">
        <f t="shared" si="18"/>
        <v>8487418</v>
      </c>
      <c r="BR7" s="140">
        <f t="shared" si="18"/>
        <v>2367088</v>
      </c>
      <c r="BS7" s="140">
        <f t="shared" si="18"/>
        <v>4581936</v>
      </c>
      <c r="BT7" s="140">
        <f t="shared" si="18"/>
        <v>1447423</v>
      </c>
      <c r="BU7" s="140">
        <f t="shared" si="18"/>
        <v>90971</v>
      </c>
      <c r="BV7" s="140">
        <f t="shared" si="18"/>
        <v>4146462</v>
      </c>
      <c r="BW7" s="140">
        <f t="shared" si="18"/>
        <v>587146</v>
      </c>
      <c r="BX7" s="140">
        <f t="shared" si="18"/>
        <v>3099276</v>
      </c>
      <c r="BY7" s="140">
        <f t="shared" si="18"/>
        <v>460040</v>
      </c>
      <c r="BZ7" s="140">
        <f t="shared" si="18"/>
        <v>149702</v>
      </c>
      <c r="CA7" s="140">
        <f t="shared" si="18"/>
        <v>11842737</v>
      </c>
      <c r="CB7" s="140">
        <f t="shared" si="18"/>
        <v>3628135</v>
      </c>
      <c r="CC7" s="140">
        <f t="shared" si="18"/>
        <v>6388035</v>
      </c>
      <c r="CD7" s="140">
        <f t="shared" si="18"/>
        <v>1408432</v>
      </c>
      <c r="CE7" s="140">
        <f t="shared" si="18"/>
        <v>418135</v>
      </c>
      <c r="CF7" s="140">
        <f t="shared" si="18"/>
        <v>3450963</v>
      </c>
      <c r="CG7" s="140">
        <f t="shared" si="18"/>
        <v>6167</v>
      </c>
      <c r="CH7" s="140">
        <f t="shared" si="18"/>
        <v>1459275</v>
      </c>
      <c r="CI7" s="140">
        <f t="shared" si="18"/>
        <v>26906244</v>
      </c>
    </row>
    <row r="8" spans="1:8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 t="shared" si="0"/>
        <v>335128</v>
      </c>
      <c r="E8" s="121">
        <f t="shared" si="1"/>
        <v>314054</v>
      </c>
      <c r="F8" s="121">
        <v>0</v>
      </c>
      <c r="G8" s="121">
        <v>261566</v>
      </c>
      <c r="H8" s="121">
        <v>13071</v>
      </c>
      <c r="I8" s="121">
        <v>39417</v>
      </c>
      <c r="J8" s="121">
        <v>21074</v>
      </c>
      <c r="K8" s="121">
        <v>0</v>
      </c>
      <c r="L8" s="121">
        <f t="shared" si="3"/>
        <v>4961612</v>
      </c>
      <c r="M8" s="121">
        <f t="shared" si="4"/>
        <v>2689699</v>
      </c>
      <c r="N8" s="121">
        <v>656021</v>
      </c>
      <c r="O8" s="121">
        <v>1627058</v>
      </c>
      <c r="P8" s="121">
        <v>360943</v>
      </c>
      <c r="Q8" s="121">
        <v>45677</v>
      </c>
      <c r="R8" s="121">
        <f t="shared" si="5"/>
        <v>1325433</v>
      </c>
      <c r="S8" s="121">
        <v>67058</v>
      </c>
      <c r="T8" s="121">
        <v>984752</v>
      </c>
      <c r="U8" s="121">
        <v>273623</v>
      </c>
      <c r="V8" s="121">
        <v>37400</v>
      </c>
      <c r="W8" s="121">
        <f t="shared" si="6"/>
        <v>907914</v>
      </c>
      <c r="X8" s="121">
        <v>520529</v>
      </c>
      <c r="Y8" s="121">
        <v>276488</v>
      </c>
      <c r="Z8" s="121">
        <v>46496</v>
      </c>
      <c r="AA8" s="121">
        <v>64401</v>
      </c>
      <c r="AB8" s="121">
        <v>0</v>
      </c>
      <c r="AC8" s="121">
        <v>1166</v>
      </c>
      <c r="AD8" s="121">
        <v>44691</v>
      </c>
      <c r="AE8" s="121">
        <f t="shared" si="8"/>
        <v>5341431</v>
      </c>
      <c r="AF8" s="121">
        <f t="shared" si="9"/>
        <v>0</v>
      </c>
      <c r="AG8" s="121">
        <f t="shared" si="10"/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 t="shared" si="12"/>
        <v>447283</v>
      </c>
      <c r="AO8" s="121">
        <f t="shared" si="13"/>
        <v>38316</v>
      </c>
      <c r="AP8" s="121">
        <v>30641</v>
      </c>
      <c r="AQ8" s="121">
        <v>0</v>
      </c>
      <c r="AR8" s="121">
        <v>0</v>
      </c>
      <c r="AS8" s="121">
        <v>7675</v>
      </c>
      <c r="AT8" s="121">
        <f t="shared" si="14"/>
        <v>166594</v>
      </c>
      <c r="AU8" s="121">
        <v>15307</v>
      </c>
      <c r="AV8" s="121">
        <v>151287</v>
      </c>
      <c r="AW8" s="121">
        <v>0</v>
      </c>
      <c r="AX8" s="121">
        <v>0</v>
      </c>
      <c r="AY8" s="121">
        <f t="shared" si="15"/>
        <v>242373</v>
      </c>
      <c r="AZ8" s="121">
        <v>151990</v>
      </c>
      <c r="BA8" s="121">
        <v>0</v>
      </c>
      <c r="BB8" s="121">
        <v>0</v>
      </c>
      <c r="BC8" s="121">
        <v>90383</v>
      </c>
      <c r="BD8" s="121">
        <v>31062</v>
      </c>
      <c r="BE8" s="121">
        <v>0</v>
      </c>
      <c r="BF8" s="121">
        <v>0</v>
      </c>
      <c r="BG8" s="121">
        <f t="shared" si="17"/>
        <v>447283</v>
      </c>
      <c r="BH8" s="121">
        <f t="shared" si="18"/>
        <v>335128</v>
      </c>
      <c r="BI8" s="121">
        <f t="shared" si="18"/>
        <v>314054</v>
      </c>
      <c r="BJ8" s="121">
        <f t="shared" si="18"/>
        <v>0</v>
      </c>
      <c r="BK8" s="121">
        <f t="shared" si="18"/>
        <v>261566</v>
      </c>
      <c r="BL8" s="121">
        <f t="shared" si="18"/>
        <v>13071</v>
      </c>
      <c r="BM8" s="121">
        <f t="shared" si="18"/>
        <v>39417</v>
      </c>
      <c r="BN8" s="121">
        <f t="shared" si="18"/>
        <v>21074</v>
      </c>
      <c r="BO8" s="121">
        <f t="shared" si="18"/>
        <v>0</v>
      </c>
      <c r="BP8" s="121">
        <f t="shared" si="18"/>
        <v>5408895</v>
      </c>
      <c r="BQ8" s="121">
        <f t="shared" si="18"/>
        <v>2728015</v>
      </c>
      <c r="BR8" s="121">
        <f t="shared" si="18"/>
        <v>686662</v>
      </c>
      <c r="BS8" s="121">
        <f t="shared" si="18"/>
        <v>1627058</v>
      </c>
      <c r="BT8" s="121">
        <f t="shared" si="18"/>
        <v>360943</v>
      </c>
      <c r="BU8" s="121">
        <f t="shared" si="18"/>
        <v>53352</v>
      </c>
      <c r="BV8" s="121">
        <f t="shared" si="18"/>
        <v>1492027</v>
      </c>
      <c r="BW8" s="121">
        <f t="shared" si="18"/>
        <v>82365</v>
      </c>
      <c r="BX8" s="121">
        <f t="shared" si="18"/>
        <v>1136039</v>
      </c>
      <c r="BY8" s="121">
        <f t="shared" si="18"/>
        <v>273623</v>
      </c>
      <c r="BZ8" s="121">
        <f t="shared" si="18"/>
        <v>37400</v>
      </c>
      <c r="CA8" s="121">
        <f t="shared" si="18"/>
        <v>1150287</v>
      </c>
      <c r="CB8" s="121">
        <f t="shared" si="18"/>
        <v>672519</v>
      </c>
      <c r="CC8" s="121">
        <f t="shared" si="18"/>
        <v>276488</v>
      </c>
      <c r="CD8" s="121">
        <f t="shared" si="18"/>
        <v>46496</v>
      </c>
      <c r="CE8" s="121">
        <f t="shared" si="18"/>
        <v>154784</v>
      </c>
      <c r="CF8" s="121">
        <f t="shared" si="18"/>
        <v>31062</v>
      </c>
      <c r="CG8" s="121">
        <f t="shared" si="18"/>
        <v>1166</v>
      </c>
      <c r="CH8" s="121">
        <f t="shared" si="18"/>
        <v>44691</v>
      </c>
      <c r="CI8" s="121">
        <f t="shared" si="18"/>
        <v>5788714</v>
      </c>
    </row>
    <row r="9" spans="1:8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 t="shared" si="0"/>
        <v>0</v>
      </c>
      <c r="E9" s="121">
        <f t="shared" si="1"/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86139</v>
      </c>
      <c r="L9" s="121">
        <f t="shared" si="3"/>
        <v>1050323</v>
      </c>
      <c r="M9" s="121">
        <f t="shared" si="4"/>
        <v>446842</v>
      </c>
      <c r="N9" s="121">
        <v>186118</v>
      </c>
      <c r="O9" s="121">
        <v>155467</v>
      </c>
      <c r="P9" s="121">
        <v>105257</v>
      </c>
      <c r="Q9" s="121">
        <v>0</v>
      </c>
      <c r="R9" s="121">
        <f t="shared" si="5"/>
        <v>386116</v>
      </c>
      <c r="S9" s="121">
        <v>65770</v>
      </c>
      <c r="T9" s="121">
        <v>320346</v>
      </c>
      <c r="U9" s="121">
        <v>0</v>
      </c>
      <c r="V9" s="121">
        <v>0</v>
      </c>
      <c r="W9" s="121">
        <f t="shared" si="6"/>
        <v>217365</v>
      </c>
      <c r="X9" s="121">
        <v>96988</v>
      </c>
      <c r="Y9" s="121">
        <v>80053</v>
      </c>
      <c r="Z9" s="121">
        <v>40324</v>
      </c>
      <c r="AA9" s="121">
        <v>0</v>
      </c>
      <c r="AB9" s="121">
        <v>0</v>
      </c>
      <c r="AC9" s="121">
        <v>0</v>
      </c>
      <c r="AD9" s="121">
        <v>0</v>
      </c>
      <c r="AE9" s="121">
        <f t="shared" si="8"/>
        <v>1050323</v>
      </c>
      <c r="AF9" s="121">
        <f t="shared" si="9"/>
        <v>0</v>
      </c>
      <c r="AG9" s="121">
        <f t="shared" si="10"/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 t="shared" si="12"/>
        <v>119162</v>
      </c>
      <c r="AO9" s="121">
        <f t="shared" si="13"/>
        <v>31483</v>
      </c>
      <c r="AP9" s="121">
        <v>31483</v>
      </c>
      <c r="AQ9" s="121">
        <v>0</v>
      </c>
      <c r="AR9" s="121">
        <v>0</v>
      </c>
      <c r="AS9" s="121">
        <v>0</v>
      </c>
      <c r="AT9" s="121">
        <f t="shared" si="14"/>
        <v>3726</v>
      </c>
      <c r="AU9" s="121">
        <v>0</v>
      </c>
      <c r="AV9" s="121">
        <v>3726</v>
      </c>
      <c r="AW9" s="121">
        <v>0</v>
      </c>
      <c r="AX9" s="121">
        <v>0</v>
      </c>
      <c r="AY9" s="121">
        <f t="shared" si="15"/>
        <v>83953</v>
      </c>
      <c r="AZ9" s="121">
        <v>83953</v>
      </c>
      <c r="BA9" s="121">
        <v>0</v>
      </c>
      <c r="BB9" s="121">
        <v>0</v>
      </c>
      <c r="BC9" s="121">
        <v>0</v>
      </c>
      <c r="BD9" s="121">
        <v>444721</v>
      </c>
      <c r="BE9" s="121">
        <v>0</v>
      </c>
      <c r="BF9" s="121">
        <v>0</v>
      </c>
      <c r="BG9" s="121">
        <f t="shared" si="17"/>
        <v>119162</v>
      </c>
      <c r="BH9" s="121">
        <f t="shared" ref="BH9:BH39" si="19">SUM(D9,AF9)</f>
        <v>0</v>
      </c>
      <c r="BI9" s="121">
        <f t="shared" ref="BI9:BI39" si="20">SUM(E9,AG9)</f>
        <v>0</v>
      </c>
      <c r="BJ9" s="121">
        <f t="shared" ref="BJ9:BJ39" si="21">SUM(F9,AH9)</f>
        <v>0</v>
      </c>
      <c r="BK9" s="121">
        <f t="shared" ref="BK9:BK39" si="22">SUM(G9,AI9)</f>
        <v>0</v>
      </c>
      <c r="BL9" s="121">
        <f t="shared" ref="BL9:BL39" si="23">SUM(H9,AJ9)</f>
        <v>0</v>
      </c>
      <c r="BM9" s="121">
        <f t="shared" ref="BM9:BM39" si="24">SUM(I9,AK9)</f>
        <v>0</v>
      </c>
      <c r="BN9" s="121">
        <f t="shared" ref="BN9:BN39" si="25">SUM(J9,AL9)</f>
        <v>0</v>
      </c>
      <c r="BO9" s="121">
        <f t="shared" ref="BO9:BO39" si="26">SUM(K9,AM9)</f>
        <v>86139</v>
      </c>
      <c r="BP9" s="121">
        <f t="shared" ref="BP9:BP39" si="27">SUM(L9,AN9)</f>
        <v>1169485</v>
      </c>
      <c r="BQ9" s="121">
        <f t="shared" ref="BQ9:BQ39" si="28">SUM(M9,AO9)</f>
        <v>478325</v>
      </c>
      <c r="BR9" s="121">
        <f t="shared" ref="BR9:BR39" si="29">SUM(N9,AP9)</f>
        <v>217601</v>
      </c>
      <c r="BS9" s="121">
        <f t="shared" ref="BS9:BS39" si="30">SUM(O9,AQ9)</f>
        <v>155467</v>
      </c>
      <c r="BT9" s="121">
        <f t="shared" ref="BT9:BT39" si="31">SUM(P9,AR9)</f>
        <v>105257</v>
      </c>
      <c r="BU9" s="121">
        <f t="shared" ref="BU9:BU39" si="32">SUM(Q9,AS9)</f>
        <v>0</v>
      </c>
      <c r="BV9" s="121">
        <f t="shared" ref="BV9:BV39" si="33">SUM(R9,AT9)</f>
        <v>389842</v>
      </c>
      <c r="BW9" s="121">
        <f t="shared" ref="BW9:BW39" si="34">SUM(S9,AU9)</f>
        <v>65770</v>
      </c>
      <c r="BX9" s="121">
        <f t="shared" ref="BX9:BX39" si="35">SUM(T9,AV9)</f>
        <v>324072</v>
      </c>
      <c r="BY9" s="121">
        <f t="shared" ref="BY9:BY39" si="36">SUM(U9,AW9)</f>
        <v>0</v>
      </c>
      <c r="BZ9" s="121">
        <f t="shared" ref="BZ9:BZ39" si="37">SUM(V9,AX9)</f>
        <v>0</v>
      </c>
      <c r="CA9" s="121">
        <f t="shared" ref="CA9:CA39" si="38">SUM(W9,AY9)</f>
        <v>301318</v>
      </c>
      <c r="CB9" s="121">
        <f t="shared" ref="CB9:CB39" si="39">SUM(X9,AZ9)</f>
        <v>180941</v>
      </c>
      <c r="CC9" s="121">
        <f t="shared" ref="CC9:CC39" si="40">SUM(Y9,BA9)</f>
        <v>80053</v>
      </c>
      <c r="CD9" s="121">
        <f t="shared" ref="CD9:CD39" si="41">SUM(Z9,BB9)</f>
        <v>40324</v>
      </c>
      <c r="CE9" s="121">
        <f t="shared" ref="CE9:CE39" si="42">SUM(AA9,BC9)</f>
        <v>0</v>
      </c>
      <c r="CF9" s="121">
        <f t="shared" ref="CF9:CF39" si="43">SUM(AB9,BD9)</f>
        <v>444721</v>
      </c>
      <c r="CG9" s="121">
        <f t="shared" ref="CG9:CG39" si="44">SUM(AC9,BE9)</f>
        <v>0</v>
      </c>
      <c r="CH9" s="121">
        <f t="shared" ref="CH9:CH39" si="45">SUM(AD9,BF9)</f>
        <v>0</v>
      </c>
      <c r="CI9" s="121">
        <f t="shared" ref="CI9:CI39" si="46">SUM(AE9,BG9)</f>
        <v>1169485</v>
      </c>
    </row>
    <row r="10" spans="1:87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 t="shared" si="0"/>
        <v>0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 t="shared" si="3"/>
        <v>1206979</v>
      </c>
      <c r="M10" s="121">
        <f t="shared" si="4"/>
        <v>369436</v>
      </c>
      <c r="N10" s="121">
        <v>52934</v>
      </c>
      <c r="O10" s="121">
        <v>316502</v>
      </c>
      <c r="P10" s="121">
        <v>0</v>
      </c>
      <c r="Q10" s="121">
        <v>0</v>
      </c>
      <c r="R10" s="121">
        <f t="shared" si="5"/>
        <v>42492</v>
      </c>
      <c r="S10" s="121">
        <v>31658</v>
      </c>
      <c r="T10" s="121">
        <v>5735</v>
      </c>
      <c r="U10" s="121">
        <v>5099</v>
      </c>
      <c r="V10" s="121">
        <v>0</v>
      </c>
      <c r="W10" s="121">
        <f t="shared" si="6"/>
        <v>795051</v>
      </c>
      <c r="X10" s="121">
        <v>123112</v>
      </c>
      <c r="Y10" s="121">
        <v>637940</v>
      </c>
      <c r="Z10" s="121">
        <v>33999</v>
      </c>
      <c r="AA10" s="121">
        <v>0</v>
      </c>
      <c r="AB10" s="121">
        <v>0</v>
      </c>
      <c r="AC10" s="121">
        <v>0</v>
      </c>
      <c r="AD10" s="121">
        <v>0</v>
      </c>
      <c r="AE10" s="121">
        <f t="shared" si="8"/>
        <v>1206979</v>
      </c>
      <c r="AF10" s="121">
        <f t="shared" si="9"/>
        <v>0</v>
      </c>
      <c r="AG10" s="121">
        <f t="shared" si="10"/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 t="shared" si="12"/>
        <v>234103</v>
      </c>
      <c r="AO10" s="121">
        <f t="shared" si="13"/>
        <v>169814</v>
      </c>
      <c r="AP10" s="121">
        <v>21661</v>
      </c>
      <c r="AQ10" s="121">
        <v>105010</v>
      </c>
      <c r="AR10" s="121">
        <v>43143</v>
      </c>
      <c r="AS10" s="121">
        <v>0</v>
      </c>
      <c r="AT10" s="121">
        <f t="shared" si="14"/>
        <v>58267</v>
      </c>
      <c r="AU10" s="121">
        <v>5854</v>
      </c>
      <c r="AV10" s="121">
        <v>51350</v>
      </c>
      <c r="AW10" s="121">
        <v>1063</v>
      </c>
      <c r="AX10" s="121">
        <v>0</v>
      </c>
      <c r="AY10" s="121">
        <f t="shared" si="15"/>
        <v>6022</v>
      </c>
      <c r="AZ10" s="121">
        <v>0</v>
      </c>
      <c r="BA10" s="121">
        <v>5879</v>
      </c>
      <c r="BB10" s="121">
        <v>143</v>
      </c>
      <c r="BC10" s="121">
        <v>0</v>
      </c>
      <c r="BD10" s="121">
        <v>0</v>
      </c>
      <c r="BE10" s="121">
        <v>0</v>
      </c>
      <c r="BF10" s="121">
        <v>0</v>
      </c>
      <c r="BG10" s="121">
        <f t="shared" si="17"/>
        <v>234103</v>
      </c>
      <c r="BH10" s="121">
        <f t="shared" si="19"/>
        <v>0</v>
      </c>
      <c r="BI10" s="121">
        <f t="shared" si="20"/>
        <v>0</v>
      </c>
      <c r="BJ10" s="121">
        <f t="shared" si="21"/>
        <v>0</v>
      </c>
      <c r="BK10" s="121">
        <f t="shared" si="22"/>
        <v>0</v>
      </c>
      <c r="BL10" s="121">
        <f t="shared" si="23"/>
        <v>0</v>
      </c>
      <c r="BM10" s="121">
        <f t="shared" si="24"/>
        <v>0</v>
      </c>
      <c r="BN10" s="121">
        <f t="shared" si="25"/>
        <v>0</v>
      </c>
      <c r="BO10" s="121">
        <f t="shared" si="26"/>
        <v>0</v>
      </c>
      <c r="BP10" s="121">
        <f t="shared" si="27"/>
        <v>1441082</v>
      </c>
      <c r="BQ10" s="121">
        <f t="shared" si="28"/>
        <v>539250</v>
      </c>
      <c r="BR10" s="121">
        <f t="shared" si="29"/>
        <v>74595</v>
      </c>
      <c r="BS10" s="121">
        <f t="shared" si="30"/>
        <v>421512</v>
      </c>
      <c r="BT10" s="121">
        <f t="shared" si="31"/>
        <v>43143</v>
      </c>
      <c r="BU10" s="121">
        <f t="shared" si="32"/>
        <v>0</v>
      </c>
      <c r="BV10" s="121">
        <f t="shared" si="33"/>
        <v>100759</v>
      </c>
      <c r="BW10" s="121">
        <f t="shared" si="34"/>
        <v>37512</v>
      </c>
      <c r="BX10" s="121">
        <f t="shared" si="35"/>
        <v>57085</v>
      </c>
      <c r="BY10" s="121">
        <f t="shared" si="36"/>
        <v>6162</v>
      </c>
      <c r="BZ10" s="121">
        <f t="shared" si="37"/>
        <v>0</v>
      </c>
      <c r="CA10" s="121">
        <f t="shared" si="38"/>
        <v>801073</v>
      </c>
      <c r="CB10" s="121">
        <f t="shared" si="39"/>
        <v>123112</v>
      </c>
      <c r="CC10" s="121">
        <f t="shared" si="40"/>
        <v>643819</v>
      </c>
      <c r="CD10" s="121">
        <f t="shared" si="41"/>
        <v>34142</v>
      </c>
      <c r="CE10" s="121">
        <f t="shared" si="42"/>
        <v>0</v>
      </c>
      <c r="CF10" s="121">
        <f t="shared" si="43"/>
        <v>0</v>
      </c>
      <c r="CG10" s="121">
        <f t="shared" si="44"/>
        <v>0</v>
      </c>
      <c r="CH10" s="121">
        <f t="shared" si="45"/>
        <v>0</v>
      </c>
      <c r="CI10" s="121">
        <f t="shared" si="46"/>
        <v>1441082</v>
      </c>
    </row>
    <row r="11" spans="1:87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 t="shared" si="0"/>
        <v>0</v>
      </c>
      <c r="E11" s="121">
        <f t="shared" si="1"/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102517</v>
      </c>
      <c r="L11" s="121">
        <f t="shared" si="3"/>
        <v>808587</v>
      </c>
      <c r="M11" s="121">
        <f t="shared" si="4"/>
        <v>132702</v>
      </c>
      <c r="N11" s="121">
        <v>56543</v>
      </c>
      <c r="O11" s="121">
        <v>8360</v>
      </c>
      <c r="P11" s="121">
        <v>58215</v>
      </c>
      <c r="Q11" s="121">
        <v>9584</v>
      </c>
      <c r="R11" s="121">
        <f t="shared" si="5"/>
        <v>197762</v>
      </c>
      <c r="S11" s="121">
        <v>33867</v>
      </c>
      <c r="T11" s="121">
        <v>144573</v>
      </c>
      <c r="U11" s="121">
        <v>19322</v>
      </c>
      <c r="V11" s="121">
        <v>17153</v>
      </c>
      <c r="W11" s="121">
        <f t="shared" si="6"/>
        <v>460970</v>
      </c>
      <c r="X11" s="121">
        <v>251702</v>
      </c>
      <c r="Y11" s="121">
        <v>193722</v>
      </c>
      <c r="Z11" s="121">
        <v>15546</v>
      </c>
      <c r="AA11" s="121">
        <v>0</v>
      </c>
      <c r="AB11" s="121">
        <v>0</v>
      </c>
      <c r="AC11" s="121">
        <v>0</v>
      </c>
      <c r="AD11" s="121">
        <v>15711</v>
      </c>
      <c r="AE11" s="121">
        <f t="shared" si="8"/>
        <v>824298</v>
      </c>
      <c r="AF11" s="121">
        <f t="shared" si="9"/>
        <v>0</v>
      </c>
      <c r="AG11" s="121">
        <f t="shared" si="10"/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 t="shared" si="12"/>
        <v>78938</v>
      </c>
      <c r="AO11" s="121">
        <f t="shared" si="13"/>
        <v>9738</v>
      </c>
      <c r="AP11" s="121">
        <v>9738</v>
      </c>
      <c r="AQ11" s="121">
        <v>0</v>
      </c>
      <c r="AR11" s="121">
        <v>0</v>
      </c>
      <c r="AS11" s="121">
        <v>0</v>
      </c>
      <c r="AT11" s="121">
        <f t="shared" si="14"/>
        <v>31722</v>
      </c>
      <c r="AU11" s="121">
        <v>0</v>
      </c>
      <c r="AV11" s="121">
        <v>31722</v>
      </c>
      <c r="AW11" s="121">
        <v>0</v>
      </c>
      <c r="AX11" s="121">
        <v>0</v>
      </c>
      <c r="AY11" s="121">
        <f t="shared" si="15"/>
        <v>37478</v>
      </c>
      <c r="AZ11" s="121">
        <v>13462</v>
      </c>
      <c r="BA11" s="121">
        <v>24016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 t="shared" si="17"/>
        <v>78938</v>
      </c>
      <c r="BH11" s="121">
        <f t="shared" si="19"/>
        <v>0</v>
      </c>
      <c r="BI11" s="121">
        <f t="shared" si="20"/>
        <v>0</v>
      </c>
      <c r="BJ11" s="121">
        <f t="shared" si="21"/>
        <v>0</v>
      </c>
      <c r="BK11" s="121">
        <f t="shared" si="22"/>
        <v>0</v>
      </c>
      <c r="BL11" s="121">
        <f t="shared" si="23"/>
        <v>0</v>
      </c>
      <c r="BM11" s="121">
        <f t="shared" si="24"/>
        <v>0</v>
      </c>
      <c r="BN11" s="121">
        <f t="shared" si="25"/>
        <v>0</v>
      </c>
      <c r="BO11" s="121">
        <f t="shared" si="26"/>
        <v>102517</v>
      </c>
      <c r="BP11" s="121">
        <f t="shared" si="27"/>
        <v>887525</v>
      </c>
      <c r="BQ11" s="121">
        <f t="shared" si="28"/>
        <v>142440</v>
      </c>
      <c r="BR11" s="121">
        <f t="shared" si="29"/>
        <v>66281</v>
      </c>
      <c r="BS11" s="121">
        <f t="shared" si="30"/>
        <v>8360</v>
      </c>
      <c r="BT11" s="121">
        <f t="shared" si="31"/>
        <v>58215</v>
      </c>
      <c r="BU11" s="121">
        <f t="shared" si="32"/>
        <v>9584</v>
      </c>
      <c r="BV11" s="121">
        <f t="shared" si="33"/>
        <v>229484</v>
      </c>
      <c r="BW11" s="121">
        <f t="shared" si="34"/>
        <v>33867</v>
      </c>
      <c r="BX11" s="121">
        <f t="shared" si="35"/>
        <v>176295</v>
      </c>
      <c r="BY11" s="121">
        <f t="shared" si="36"/>
        <v>19322</v>
      </c>
      <c r="BZ11" s="121">
        <f t="shared" si="37"/>
        <v>17153</v>
      </c>
      <c r="CA11" s="121">
        <f t="shared" si="38"/>
        <v>498448</v>
      </c>
      <c r="CB11" s="121">
        <f t="shared" si="39"/>
        <v>265164</v>
      </c>
      <c r="CC11" s="121">
        <f t="shared" si="40"/>
        <v>217738</v>
      </c>
      <c r="CD11" s="121">
        <f t="shared" si="41"/>
        <v>15546</v>
      </c>
      <c r="CE11" s="121">
        <f t="shared" si="42"/>
        <v>0</v>
      </c>
      <c r="CF11" s="121">
        <f t="shared" si="43"/>
        <v>0</v>
      </c>
      <c r="CG11" s="121">
        <f t="shared" si="44"/>
        <v>0</v>
      </c>
      <c r="CH11" s="121">
        <f t="shared" si="45"/>
        <v>15711</v>
      </c>
      <c r="CI11" s="121">
        <f t="shared" si="46"/>
        <v>903236</v>
      </c>
    </row>
    <row r="12" spans="1:87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 t="shared" si="0"/>
        <v>0</v>
      </c>
      <c r="E12" s="121">
        <f t="shared" si="1"/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 t="shared" si="3"/>
        <v>2046803</v>
      </c>
      <c r="M12" s="121">
        <f t="shared" si="4"/>
        <v>849270</v>
      </c>
      <c r="N12" s="121">
        <v>156333</v>
      </c>
      <c r="O12" s="121">
        <v>618195</v>
      </c>
      <c r="P12" s="121">
        <v>74742</v>
      </c>
      <c r="Q12" s="121">
        <v>0</v>
      </c>
      <c r="R12" s="121">
        <f t="shared" si="5"/>
        <v>65435</v>
      </c>
      <c r="S12" s="121">
        <v>43809</v>
      </c>
      <c r="T12" s="121">
        <v>21626</v>
      </c>
      <c r="U12" s="121">
        <v>0</v>
      </c>
      <c r="V12" s="121">
        <v>29442</v>
      </c>
      <c r="W12" s="121">
        <f t="shared" si="6"/>
        <v>1102656</v>
      </c>
      <c r="X12" s="121">
        <v>47973</v>
      </c>
      <c r="Y12" s="121">
        <v>989443</v>
      </c>
      <c r="Z12" s="121">
        <v>54097</v>
      </c>
      <c r="AA12" s="121">
        <v>11143</v>
      </c>
      <c r="AB12" s="121">
        <v>0</v>
      </c>
      <c r="AC12" s="121">
        <v>0</v>
      </c>
      <c r="AD12" s="121">
        <v>65044</v>
      </c>
      <c r="AE12" s="121">
        <f t="shared" si="8"/>
        <v>2111847</v>
      </c>
      <c r="AF12" s="121">
        <f t="shared" si="9"/>
        <v>0</v>
      </c>
      <c r="AG12" s="121">
        <f t="shared" si="10"/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 t="shared" si="12"/>
        <v>229309</v>
      </c>
      <c r="AO12" s="121">
        <f t="shared" si="13"/>
        <v>44072</v>
      </c>
      <c r="AP12" s="121">
        <v>44072</v>
      </c>
      <c r="AQ12" s="121">
        <v>0</v>
      </c>
      <c r="AR12" s="121">
        <v>0</v>
      </c>
      <c r="AS12" s="121">
        <v>0</v>
      </c>
      <c r="AT12" s="121">
        <f t="shared" si="14"/>
        <v>76826</v>
      </c>
      <c r="AU12" s="121">
        <v>0</v>
      </c>
      <c r="AV12" s="121">
        <v>76826</v>
      </c>
      <c r="AW12" s="121">
        <v>0</v>
      </c>
      <c r="AX12" s="121">
        <v>0</v>
      </c>
      <c r="AY12" s="121">
        <f t="shared" si="15"/>
        <v>108411</v>
      </c>
      <c r="AZ12" s="121">
        <v>299</v>
      </c>
      <c r="BA12" s="121">
        <v>107726</v>
      </c>
      <c r="BB12" s="121">
        <v>386</v>
      </c>
      <c r="BC12" s="121">
        <v>0</v>
      </c>
      <c r="BD12" s="121">
        <v>0</v>
      </c>
      <c r="BE12" s="121">
        <v>0</v>
      </c>
      <c r="BF12" s="121">
        <v>18588</v>
      </c>
      <c r="BG12" s="121">
        <f t="shared" si="17"/>
        <v>247897</v>
      </c>
      <c r="BH12" s="121">
        <f t="shared" si="19"/>
        <v>0</v>
      </c>
      <c r="BI12" s="121">
        <f t="shared" si="20"/>
        <v>0</v>
      </c>
      <c r="BJ12" s="121">
        <f t="shared" si="21"/>
        <v>0</v>
      </c>
      <c r="BK12" s="121">
        <f t="shared" si="22"/>
        <v>0</v>
      </c>
      <c r="BL12" s="121">
        <f t="shared" si="23"/>
        <v>0</v>
      </c>
      <c r="BM12" s="121">
        <f t="shared" si="24"/>
        <v>0</v>
      </c>
      <c r="BN12" s="121">
        <f t="shared" si="25"/>
        <v>0</v>
      </c>
      <c r="BO12" s="121">
        <f t="shared" si="26"/>
        <v>0</v>
      </c>
      <c r="BP12" s="121">
        <f t="shared" si="27"/>
        <v>2276112</v>
      </c>
      <c r="BQ12" s="121">
        <f t="shared" si="28"/>
        <v>893342</v>
      </c>
      <c r="BR12" s="121">
        <f t="shared" si="29"/>
        <v>200405</v>
      </c>
      <c r="BS12" s="121">
        <f t="shared" si="30"/>
        <v>618195</v>
      </c>
      <c r="BT12" s="121">
        <f t="shared" si="31"/>
        <v>74742</v>
      </c>
      <c r="BU12" s="121">
        <f t="shared" si="32"/>
        <v>0</v>
      </c>
      <c r="BV12" s="121">
        <f t="shared" si="33"/>
        <v>142261</v>
      </c>
      <c r="BW12" s="121">
        <f t="shared" si="34"/>
        <v>43809</v>
      </c>
      <c r="BX12" s="121">
        <f t="shared" si="35"/>
        <v>98452</v>
      </c>
      <c r="BY12" s="121">
        <f t="shared" si="36"/>
        <v>0</v>
      </c>
      <c r="BZ12" s="121">
        <f t="shared" si="37"/>
        <v>29442</v>
      </c>
      <c r="CA12" s="121">
        <f t="shared" si="38"/>
        <v>1211067</v>
      </c>
      <c r="CB12" s="121">
        <f t="shared" si="39"/>
        <v>48272</v>
      </c>
      <c r="CC12" s="121">
        <f t="shared" si="40"/>
        <v>1097169</v>
      </c>
      <c r="CD12" s="121">
        <f t="shared" si="41"/>
        <v>54483</v>
      </c>
      <c r="CE12" s="121">
        <f t="shared" si="42"/>
        <v>11143</v>
      </c>
      <c r="CF12" s="121">
        <f t="shared" si="43"/>
        <v>0</v>
      </c>
      <c r="CG12" s="121">
        <f t="shared" si="44"/>
        <v>0</v>
      </c>
      <c r="CH12" s="121">
        <f t="shared" si="45"/>
        <v>83632</v>
      </c>
      <c r="CI12" s="121">
        <f t="shared" si="46"/>
        <v>2359744</v>
      </c>
    </row>
    <row r="13" spans="1:87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 t="shared" si="0"/>
        <v>0</v>
      </c>
      <c r="E13" s="121">
        <f t="shared" si="1"/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 t="shared" si="3"/>
        <v>1472943</v>
      </c>
      <c r="M13" s="121">
        <f t="shared" si="4"/>
        <v>549207</v>
      </c>
      <c r="N13" s="121">
        <v>83360</v>
      </c>
      <c r="O13" s="121">
        <v>315717</v>
      </c>
      <c r="P13" s="121">
        <v>150130</v>
      </c>
      <c r="Q13" s="121">
        <v>0</v>
      </c>
      <c r="R13" s="121">
        <f t="shared" si="5"/>
        <v>195855</v>
      </c>
      <c r="S13" s="121">
        <v>20600</v>
      </c>
      <c r="T13" s="121">
        <v>157319</v>
      </c>
      <c r="U13" s="121">
        <v>17936</v>
      </c>
      <c r="V13" s="121">
        <v>12494</v>
      </c>
      <c r="W13" s="121">
        <f t="shared" si="6"/>
        <v>715387</v>
      </c>
      <c r="X13" s="121">
        <v>0</v>
      </c>
      <c r="Y13" s="121">
        <v>690147</v>
      </c>
      <c r="Z13" s="121">
        <v>25240</v>
      </c>
      <c r="AA13" s="121">
        <v>0</v>
      </c>
      <c r="AB13" s="121">
        <v>0</v>
      </c>
      <c r="AC13" s="121">
        <v>0</v>
      </c>
      <c r="AD13" s="121">
        <v>30604</v>
      </c>
      <c r="AE13" s="121">
        <f t="shared" si="8"/>
        <v>1503547</v>
      </c>
      <c r="AF13" s="121">
        <f t="shared" si="9"/>
        <v>0</v>
      </c>
      <c r="AG13" s="121">
        <f t="shared" si="10"/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 t="shared" si="12"/>
        <v>247944</v>
      </c>
      <c r="AO13" s="121">
        <f t="shared" si="13"/>
        <v>15214</v>
      </c>
      <c r="AP13" s="121">
        <v>0</v>
      </c>
      <c r="AQ13" s="121">
        <v>0</v>
      </c>
      <c r="AR13" s="121">
        <v>15214</v>
      </c>
      <c r="AS13" s="121">
        <v>0</v>
      </c>
      <c r="AT13" s="121">
        <f t="shared" si="14"/>
        <v>42806</v>
      </c>
      <c r="AU13" s="121">
        <v>0</v>
      </c>
      <c r="AV13" s="121">
        <v>42806</v>
      </c>
      <c r="AW13" s="121">
        <v>0</v>
      </c>
      <c r="AX13" s="121">
        <v>0</v>
      </c>
      <c r="AY13" s="121">
        <f t="shared" si="15"/>
        <v>189924</v>
      </c>
      <c r="AZ13" s="121">
        <v>164369</v>
      </c>
      <c r="BA13" s="121">
        <v>25555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 t="shared" si="17"/>
        <v>247944</v>
      </c>
      <c r="BH13" s="121">
        <f t="shared" si="19"/>
        <v>0</v>
      </c>
      <c r="BI13" s="121">
        <f t="shared" si="20"/>
        <v>0</v>
      </c>
      <c r="BJ13" s="121">
        <f t="shared" si="21"/>
        <v>0</v>
      </c>
      <c r="BK13" s="121">
        <f t="shared" si="22"/>
        <v>0</v>
      </c>
      <c r="BL13" s="121">
        <f t="shared" si="23"/>
        <v>0</v>
      </c>
      <c r="BM13" s="121">
        <f t="shared" si="24"/>
        <v>0</v>
      </c>
      <c r="BN13" s="121">
        <f t="shared" si="25"/>
        <v>0</v>
      </c>
      <c r="BO13" s="121">
        <f t="shared" si="26"/>
        <v>0</v>
      </c>
      <c r="BP13" s="121">
        <f t="shared" si="27"/>
        <v>1720887</v>
      </c>
      <c r="BQ13" s="121">
        <f t="shared" si="28"/>
        <v>564421</v>
      </c>
      <c r="BR13" s="121">
        <f t="shared" si="29"/>
        <v>83360</v>
      </c>
      <c r="BS13" s="121">
        <f t="shared" si="30"/>
        <v>315717</v>
      </c>
      <c r="BT13" s="121">
        <f t="shared" si="31"/>
        <v>165344</v>
      </c>
      <c r="BU13" s="121">
        <f t="shared" si="32"/>
        <v>0</v>
      </c>
      <c r="BV13" s="121">
        <f t="shared" si="33"/>
        <v>238661</v>
      </c>
      <c r="BW13" s="121">
        <f t="shared" si="34"/>
        <v>20600</v>
      </c>
      <c r="BX13" s="121">
        <f t="shared" si="35"/>
        <v>200125</v>
      </c>
      <c r="BY13" s="121">
        <f t="shared" si="36"/>
        <v>17936</v>
      </c>
      <c r="BZ13" s="121">
        <f t="shared" si="37"/>
        <v>12494</v>
      </c>
      <c r="CA13" s="121">
        <f t="shared" si="38"/>
        <v>905311</v>
      </c>
      <c r="CB13" s="121">
        <f t="shared" si="39"/>
        <v>164369</v>
      </c>
      <c r="CC13" s="121">
        <f t="shared" si="40"/>
        <v>715702</v>
      </c>
      <c r="CD13" s="121">
        <f t="shared" si="41"/>
        <v>25240</v>
      </c>
      <c r="CE13" s="121">
        <f t="shared" si="42"/>
        <v>0</v>
      </c>
      <c r="CF13" s="121">
        <f t="shared" si="43"/>
        <v>0</v>
      </c>
      <c r="CG13" s="121">
        <f t="shared" si="44"/>
        <v>0</v>
      </c>
      <c r="CH13" s="121">
        <f t="shared" si="45"/>
        <v>30604</v>
      </c>
      <c r="CI13" s="121">
        <f t="shared" si="46"/>
        <v>1751491</v>
      </c>
    </row>
    <row r="14" spans="1:87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 t="shared" si="0"/>
        <v>0</v>
      </c>
      <c r="E14" s="121">
        <f t="shared" si="1"/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 t="shared" si="3"/>
        <v>260501</v>
      </c>
      <c r="M14" s="121">
        <f t="shared" si="4"/>
        <v>108919</v>
      </c>
      <c r="N14" s="121">
        <v>45019</v>
      </c>
      <c r="O14" s="121">
        <v>22406</v>
      </c>
      <c r="P14" s="121">
        <v>33046</v>
      </c>
      <c r="Q14" s="121">
        <v>8448</v>
      </c>
      <c r="R14" s="121">
        <f t="shared" si="5"/>
        <v>9128</v>
      </c>
      <c r="S14" s="121">
        <v>5363</v>
      </c>
      <c r="T14" s="121">
        <v>3765</v>
      </c>
      <c r="U14" s="121">
        <v>0</v>
      </c>
      <c r="V14" s="121">
        <v>0</v>
      </c>
      <c r="W14" s="121">
        <f t="shared" si="6"/>
        <v>142454</v>
      </c>
      <c r="X14" s="121">
        <v>140178</v>
      </c>
      <c r="Y14" s="121">
        <v>0</v>
      </c>
      <c r="Z14" s="121">
        <v>2276</v>
      </c>
      <c r="AA14" s="121">
        <v>0</v>
      </c>
      <c r="AB14" s="121">
        <v>188344</v>
      </c>
      <c r="AC14" s="121">
        <v>0</v>
      </c>
      <c r="AD14" s="121">
        <v>0</v>
      </c>
      <c r="AE14" s="121">
        <f t="shared" si="8"/>
        <v>260501</v>
      </c>
      <c r="AF14" s="121">
        <f t="shared" si="9"/>
        <v>0</v>
      </c>
      <c r="AG14" s="121">
        <f t="shared" si="10"/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 t="shared" si="12"/>
        <v>112538</v>
      </c>
      <c r="AO14" s="121">
        <f t="shared" si="13"/>
        <v>7205</v>
      </c>
      <c r="AP14" s="121">
        <v>7205</v>
      </c>
      <c r="AQ14" s="121">
        <v>0</v>
      </c>
      <c r="AR14" s="121">
        <v>0</v>
      </c>
      <c r="AS14" s="121">
        <v>0</v>
      </c>
      <c r="AT14" s="121">
        <f t="shared" si="14"/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 t="shared" si="15"/>
        <v>105333</v>
      </c>
      <c r="AZ14" s="121">
        <v>4512</v>
      </c>
      <c r="BA14" s="121">
        <v>86629</v>
      </c>
      <c r="BB14" s="121">
        <v>14192</v>
      </c>
      <c r="BC14" s="121">
        <v>0</v>
      </c>
      <c r="BD14" s="121">
        <v>0</v>
      </c>
      <c r="BE14" s="121">
        <v>0</v>
      </c>
      <c r="BF14" s="121">
        <v>0</v>
      </c>
      <c r="BG14" s="121">
        <f t="shared" si="17"/>
        <v>112538</v>
      </c>
      <c r="BH14" s="121">
        <f t="shared" si="19"/>
        <v>0</v>
      </c>
      <c r="BI14" s="121">
        <f t="shared" si="20"/>
        <v>0</v>
      </c>
      <c r="BJ14" s="121">
        <f t="shared" si="21"/>
        <v>0</v>
      </c>
      <c r="BK14" s="121">
        <f t="shared" si="22"/>
        <v>0</v>
      </c>
      <c r="BL14" s="121">
        <f t="shared" si="23"/>
        <v>0</v>
      </c>
      <c r="BM14" s="121">
        <f t="shared" si="24"/>
        <v>0</v>
      </c>
      <c r="BN14" s="121">
        <f t="shared" si="25"/>
        <v>0</v>
      </c>
      <c r="BO14" s="121">
        <f t="shared" si="26"/>
        <v>0</v>
      </c>
      <c r="BP14" s="121">
        <f t="shared" si="27"/>
        <v>373039</v>
      </c>
      <c r="BQ14" s="121">
        <f t="shared" si="28"/>
        <v>116124</v>
      </c>
      <c r="BR14" s="121">
        <f t="shared" si="29"/>
        <v>52224</v>
      </c>
      <c r="BS14" s="121">
        <f t="shared" si="30"/>
        <v>22406</v>
      </c>
      <c r="BT14" s="121">
        <f t="shared" si="31"/>
        <v>33046</v>
      </c>
      <c r="BU14" s="121">
        <f t="shared" si="32"/>
        <v>8448</v>
      </c>
      <c r="BV14" s="121">
        <f t="shared" si="33"/>
        <v>9128</v>
      </c>
      <c r="BW14" s="121">
        <f t="shared" si="34"/>
        <v>5363</v>
      </c>
      <c r="BX14" s="121">
        <f t="shared" si="35"/>
        <v>3765</v>
      </c>
      <c r="BY14" s="121">
        <f t="shared" si="36"/>
        <v>0</v>
      </c>
      <c r="BZ14" s="121">
        <f t="shared" si="37"/>
        <v>0</v>
      </c>
      <c r="CA14" s="121">
        <f t="shared" si="38"/>
        <v>247787</v>
      </c>
      <c r="CB14" s="121">
        <f t="shared" si="39"/>
        <v>144690</v>
      </c>
      <c r="CC14" s="121">
        <f t="shared" si="40"/>
        <v>86629</v>
      </c>
      <c r="CD14" s="121">
        <f t="shared" si="41"/>
        <v>16468</v>
      </c>
      <c r="CE14" s="121">
        <f t="shared" si="42"/>
        <v>0</v>
      </c>
      <c r="CF14" s="121">
        <f t="shared" si="43"/>
        <v>188344</v>
      </c>
      <c r="CG14" s="121">
        <f t="shared" si="44"/>
        <v>0</v>
      </c>
      <c r="CH14" s="121">
        <f t="shared" si="45"/>
        <v>0</v>
      </c>
      <c r="CI14" s="121">
        <f t="shared" si="46"/>
        <v>373039</v>
      </c>
    </row>
    <row r="15" spans="1:87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 t="shared" si="0"/>
        <v>0</v>
      </c>
      <c r="E15" s="121">
        <f t="shared" si="1"/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 t="shared" si="3"/>
        <v>415760</v>
      </c>
      <c r="M15" s="121">
        <f t="shared" si="4"/>
        <v>314424</v>
      </c>
      <c r="N15" s="121">
        <v>48405</v>
      </c>
      <c r="O15" s="121">
        <v>209479</v>
      </c>
      <c r="P15" s="121">
        <v>56540</v>
      </c>
      <c r="Q15" s="121">
        <v>0</v>
      </c>
      <c r="R15" s="121">
        <f t="shared" si="5"/>
        <v>63459</v>
      </c>
      <c r="S15" s="121">
        <v>50454</v>
      </c>
      <c r="T15" s="121">
        <v>12020</v>
      </c>
      <c r="U15" s="121">
        <v>985</v>
      </c>
      <c r="V15" s="121">
        <v>6878</v>
      </c>
      <c r="W15" s="121">
        <f t="shared" si="6"/>
        <v>30999</v>
      </c>
      <c r="X15" s="121">
        <v>0</v>
      </c>
      <c r="Y15" s="121">
        <v>21503</v>
      </c>
      <c r="Z15" s="121">
        <v>5104</v>
      </c>
      <c r="AA15" s="121">
        <v>4392</v>
      </c>
      <c r="AB15" s="121">
        <v>189713</v>
      </c>
      <c r="AC15" s="121">
        <v>0</v>
      </c>
      <c r="AD15" s="121">
        <v>2557</v>
      </c>
      <c r="AE15" s="121">
        <f t="shared" si="8"/>
        <v>418317</v>
      </c>
      <c r="AF15" s="121">
        <f t="shared" si="9"/>
        <v>0</v>
      </c>
      <c r="AG15" s="121">
        <f t="shared" si="10"/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 t="shared" si="12"/>
        <v>5686</v>
      </c>
      <c r="AO15" s="121">
        <f t="shared" si="13"/>
        <v>5506</v>
      </c>
      <c r="AP15" s="121">
        <v>5506</v>
      </c>
      <c r="AQ15" s="121">
        <v>0</v>
      </c>
      <c r="AR15" s="121">
        <v>0</v>
      </c>
      <c r="AS15" s="121">
        <v>0</v>
      </c>
      <c r="AT15" s="121">
        <f t="shared" si="14"/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 t="shared" si="15"/>
        <v>180</v>
      </c>
      <c r="AZ15" s="121">
        <v>0</v>
      </c>
      <c r="BA15" s="121">
        <v>0</v>
      </c>
      <c r="BB15" s="121">
        <v>0</v>
      </c>
      <c r="BC15" s="121">
        <v>180</v>
      </c>
      <c r="BD15" s="121">
        <v>262822</v>
      </c>
      <c r="BE15" s="121">
        <v>0</v>
      </c>
      <c r="BF15" s="121">
        <v>0</v>
      </c>
      <c r="BG15" s="121">
        <f t="shared" si="17"/>
        <v>5686</v>
      </c>
      <c r="BH15" s="121">
        <f t="shared" si="19"/>
        <v>0</v>
      </c>
      <c r="BI15" s="121">
        <f t="shared" si="20"/>
        <v>0</v>
      </c>
      <c r="BJ15" s="121">
        <f t="shared" si="21"/>
        <v>0</v>
      </c>
      <c r="BK15" s="121">
        <f t="shared" si="22"/>
        <v>0</v>
      </c>
      <c r="BL15" s="121">
        <f t="shared" si="23"/>
        <v>0</v>
      </c>
      <c r="BM15" s="121">
        <f t="shared" si="24"/>
        <v>0</v>
      </c>
      <c r="BN15" s="121">
        <f t="shared" si="25"/>
        <v>0</v>
      </c>
      <c r="BO15" s="121">
        <f t="shared" si="26"/>
        <v>0</v>
      </c>
      <c r="BP15" s="121">
        <f t="shared" si="27"/>
        <v>421446</v>
      </c>
      <c r="BQ15" s="121">
        <f t="shared" si="28"/>
        <v>319930</v>
      </c>
      <c r="BR15" s="121">
        <f t="shared" si="29"/>
        <v>53911</v>
      </c>
      <c r="BS15" s="121">
        <f t="shared" si="30"/>
        <v>209479</v>
      </c>
      <c r="BT15" s="121">
        <f t="shared" si="31"/>
        <v>56540</v>
      </c>
      <c r="BU15" s="121">
        <f t="shared" si="32"/>
        <v>0</v>
      </c>
      <c r="BV15" s="121">
        <f t="shared" si="33"/>
        <v>63459</v>
      </c>
      <c r="BW15" s="121">
        <f t="shared" si="34"/>
        <v>50454</v>
      </c>
      <c r="BX15" s="121">
        <f t="shared" si="35"/>
        <v>12020</v>
      </c>
      <c r="BY15" s="121">
        <f t="shared" si="36"/>
        <v>985</v>
      </c>
      <c r="BZ15" s="121">
        <f t="shared" si="37"/>
        <v>6878</v>
      </c>
      <c r="CA15" s="121">
        <f t="shared" si="38"/>
        <v>31179</v>
      </c>
      <c r="CB15" s="121">
        <f t="shared" si="39"/>
        <v>0</v>
      </c>
      <c r="CC15" s="121">
        <f t="shared" si="40"/>
        <v>21503</v>
      </c>
      <c r="CD15" s="121">
        <f t="shared" si="41"/>
        <v>5104</v>
      </c>
      <c r="CE15" s="121">
        <f t="shared" si="42"/>
        <v>4572</v>
      </c>
      <c r="CF15" s="121">
        <f t="shared" si="43"/>
        <v>452535</v>
      </c>
      <c r="CG15" s="121">
        <f t="shared" si="44"/>
        <v>0</v>
      </c>
      <c r="CH15" s="121">
        <f t="shared" si="45"/>
        <v>2557</v>
      </c>
      <c r="CI15" s="121">
        <f t="shared" si="46"/>
        <v>424003</v>
      </c>
    </row>
    <row r="16" spans="1:87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 t="shared" si="0"/>
        <v>0</v>
      </c>
      <c r="E16" s="121">
        <f t="shared" si="1"/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 t="shared" si="3"/>
        <v>1683814</v>
      </c>
      <c r="M16" s="121">
        <f t="shared" si="4"/>
        <v>151553</v>
      </c>
      <c r="N16" s="121">
        <v>107832</v>
      </c>
      <c r="O16" s="121">
        <v>0</v>
      </c>
      <c r="P16" s="121">
        <v>43721</v>
      </c>
      <c r="Q16" s="121">
        <v>0</v>
      </c>
      <c r="R16" s="121">
        <f t="shared" si="5"/>
        <v>37710</v>
      </c>
      <c r="S16" s="121">
        <v>0</v>
      </c>
      <c r="T16" s="121">
        <v>32110</v>
      </c>
      <c r="U16" s="121">
        <v>5600</v>
      </c>
      <c r="V16" s="121">
        <v>0</v>
      </c>
      <c r="W16" s="121">
        <f t="shared" si="6"/>
        <v>1494551</v>
      </c>
      <c r="X16" s="121">
        <v>755643</v>
      </c>
      <c r="Y16" s="121">
        <v>665308</v>
      </c>
      <c r="Z16" s="121">
        <v>42232</v>
      </c>
      <c r="AA16" s="121">
        <v>31368</v>
      </c>
      <c r="AB16" s="121">
        <v>0</v>
      </c>
      <c r="AC16" s="121">
        <v>0</v>
      </c>
      <c r="AD16" s="121">
        <v>87990</v>
      </c>
      <c r="AE16" s="121">
        <f t="shared" si="8"/>
        <v>1771804</v>
      </c>
      <c r="AF16" s="121">
        <f t="shared" si="9"/>
        <v>0</v>
      </c>
      <c r="AG16" s="121">
        <f t="shared" si="10"/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 t="shared" si="12"/>
        <v>423926</v>
      </c>
      <c r="AO16" s="121">
        <f t="shared" si="13"/>
        <v>37794</v>
      </c>
      <c r="AP16" s="121">
        <v>37794</v>
      </c>
      <c r="AQ16" s="121">
        <v>0</v>
      </c>
      <c r="AR16" s="121">
        <v>0</v>
      </c>
      <c r="AS16" s="121">
        <v>0</v>
      </c>
      <c r="AT16" s="121">
        <f t="shared" si="14"/>
        <v>51757</v>
      </c>
      <c r="AU16" s="121">
        <v>0</v>
      </c>
      <c r="AV16" s="121">
        <v>44938</v>
      </c>
      <c r="AW16" s="121">
        <v>6819</v>
      </c>
      <c r="AX16" s="121">
        <v>0</v>
      </c>
      <c r="AY16" s="121">
        <f t="shared" si="15"/>
        <v>334375</v>
      </c>
      <c r="AZ16" s="121">
        <v>99847</v>
      </c>
      <c r="BA16" s="121">
        <v>234528</v>
      </c>
      <c r="BB16" s="121">
        <v>0</v>
      </c>
      <c r="BC16" s="121">
        <v>0</v>
      </c>
      <c r="BD16" s="121">
        <v>0</v>
      </c>
      <c r="BE16" s="121">
        <v>0</v>
      </c>
      <c r="BF16" s="121">
        <v>978</v>
      </c>
      <c r="BG16" s="121">
        <f t="shared" si="17"/>
        <v>424904</v>
      </c>
      <c r="BH16" s="121">
        <f t="shared" si="19"/>
        <v>0</v>
      </c>
      <c r="BI16" s="121">
        <f t="shared" si="20"/>
        <v>0</v>
      </c>
      <c r="BJ16" s="121">
        <f t="shared" si="21"/>
        <v>0</v>
      </c>
      <c r="BK16" s="121">
        <f t="shared" si="22"/>
        <v>0</v>
      </c>
      <c r="BL16" s="121">
        <f t="shared" si="23"/>
        <v>0</v>
      </c>
      <c r="BM16" s="121">
        <f t="shared" si="24"/>
        <v>0</v>
      </c>
      <c r="BN16" s="121">
        <f t="shared" si="25"/>
        <v>0</v>
      </c>
      <c r="BO16" s="121">
        <f t="shared" si="26"/>
        <v>0</v>
      </c>
      <c r="BP16" s="121">
        <f t="shared" si="27"/>
        <v>2107740</v>
      </c>
      <c r="BQ16" s="121">
        <f t="shared" si="28"/>
        <v>189347</v>
      </c>
      <c r="BR16" s="121">
        <f t="shared" si="29"/>
        <v>145626</v>
      </c>
      <c r="BS16" s="121">
        <f t="shared" si="30"/>
        <v>0</v>
      </c>
      <c r="BT16" s="121">
        <f t="shared" si="31"/>
        <v>43721</v>
      </c>
      <c r="BU16" s="121">
        <f t="shared" si="32"/>
        <v>0</v>
      </c>
      <c r="BV16" s="121">
        <f t="shared" si="33"/>
        <v>89467</v>
      </c>
      <c r="BW16" s="121">
        <f t="shared" si="34"/>
        <v>0</v>
      </c>
      <c r="BX16" s="121">
        <f t="shared" si="35"/>
        <v>77048</v>
      </c>
      <c r="BY16" s="121">
        <f t="shared" si="36"/>
        <v>12419</v>
      </c>
      <c r="BZ16" s="121">
        <f t="shared" si="37"/>
        <v>0</v>
      </c>
      <c r="CA16" s="121">
        <f t="shared" si="38"/>
        <v>1828926</v>
      </c>
      <c r="CB16" s="121">
        <f t="shared" si="39"/>
        <v>855490</v>
      </c>
      <c r="CC16" s="121">
        <f t="shared" si="40"/>
        <v>899836</v>
      </c>
      <c r="CD16" s="121">
        <f t="shared" si="41"/>
        <v>42232</v>
      </c>
      <c r="CE16" s="121">
        <f t="shared" si="42"/>
        <v>31368</v>
      </c>
      <c r="CF16" s="121">
        <f t="shared" si="43"/>
        <v>0</v>
      </c>
      <c r="CG16" s="121">
        <f t="shared" si="44"/>
        <v>0</v>
      </c>
      <c r="CH16" s="121">
        <f t="shared" si="45"/>
        <v>88968</v>
      </c>
      <c r="CI16" s="121">
        <f t="shared" si="46"/>
        <v>2196708</v>
      </c>
    </row>
    <row r="17" spans="1:87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 t="shared" si="0"/>
        <v>1975</v>
      </c>
      <c r="E17" s="121">
        <f t="shared" si="1"/>
        <v>1975</v>
      </c>
      <c r="F17" s="121">
        <v>0</v>
      </c>
      <c r="G17" s="121">
        <v>0</v>
      </c>
      <c r="H17" s="121">
        <v>1975</v>
      </c>
      <c r="I17" s="121">
        <v>0</v>
      </c>
      <c r="J17" s="121">
        <v>0</v>
      </c>
      <c r="K17" s="121">
        <v>20658</v>
      </c>
      <c r="L17" s="121">
        <f t="shared" si="3"/>
        <v>492395</v>
      </c>
      <c r="M17" s="121">
        <f t="shared" si="4"/>
        <v>203607</v>
      </c>
      <c r="N17" s="121">
        <v>20553</v>
      </c>
      <c r="O17" s="121">
        <v>165489</v>
      </c>
      <c r="P17" s="121">
        <v>17477</v>
      </c>
      <c r="Q17" s="121">
        <v>88</v>
      </c>
      <c r="R17" s="121">
        <f t="shared" si="5"/>
        <v>49968</v>
      </c>
      <c r="S17" s="121">
        <v>14170</v>
      </c>
      <c r="T17" s="121">
        <v>420</v>
      </c>
      <c r="U17" s="121">
        <v>35378</v>
      </c>
      <c r="V17" s="121">
        <v>15807</v>
      </c>
      <c r="W17" s="121">
        <f t="shared" si="6"/>
        <v>223013</v>
      </c>
      <c r="X17" s="121">
        <v>210893</v>
      </c>
      <c r="Y17" s="121">
        <v>167</v>
      </c>
      <c r="Z17" s="121">
        <v>60</v>
      </c>
      <c r="AA17" s="121">
        <v>11893</v>
      </c>
      <c r="AB17" s="121">
        <v>315837</v>
      </c>
      <c r="AC17" s="121">
        <v>0</v>
      </c>
      <c r="AD17" s="121">
        <v>0</v>
      </c>
      <c r="AE17" s="121">
        <f t="shared" si="8"/>
        <v>494370</v>
      </c>
      <c r="AF17" s="121">
        <f t="shared" si="9"/>
        <v>0</v>
      </c>
      <c r="AG17" s="121">
        <f t="shared" si="10"/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 t="shared" si="12"/>
        <v>18258</v>
      </c>
      <c r="AO17" s="121">
        <f t="shared" si="13"/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 t="shared" si="14"/>
        <v>18258</v>
      </c>
      <c r="AU17" s="121">
        <v>18258</v>
      </c>
      <c r="AV17" s="121">
        <v>0</v>
      </c>
      <c r="AW17" s="121">
        <v>0</v>
      </c>
      <c r="AX17" s="121">
        <v>0</v>
      </c>
      <c r="AY17" s="121">
        <f t="shared" si="15"/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286935</v>
      </c>
      <c r="BE17" s="121">
        <v>0</v>
      </c>
      <c r="BF17" s="121">
        <v>0</v>
      </c>
      <c r="BG17" s="121">
        <f t="shared" si="17"/>
        <v>18258</v>
      </c>
      <c r="BH17" s="121">
        <f t="shared" si="19"/>
        <v>1975</v>
      </c>
      <c r="BI17" s="121">
        <f t="shared" si="20"/>
        <v>1975</v>
      </c>
      <c r="BJ17" s="121">
        <f t="shared" si="21"/>
        <v>0</v>
      </c>
      <c r="BK17" s="121">
        <f t="shared" si="22"/>
        <v>0</v>
      </c>
      <c r="BL17" s="121">
        <f t="shared" si="23"/>
        <v>1975</v>
      </c>
      <c r="BM17" s="121">
        <f t="shared" si="24"/>
        <v>0</v>
      </c>
      <c r="BN17" s="121">
        <f t="shared" si="25"/>
        <v>0</v>
      </c>
      <c r="BO17" s="121">
        <f t="shared" si="26"/>
        <v>20658</v>
      </c>
      <c r="BP17" s="121">
        <f t="shared" si="27"/>
        <v>510653</v>
      </c>
      <c r="BQ17" s="121">
        <f t="shared" si="28"/>
        <v>203607</v>
      </c>
      <c r="BR17" s="121">
        <f t="shared" si="29"/>
        <v>20553</v>
      </c>
      <c r="BS17" s="121">
        <f t="shared" si="30"/>
        <v>165489</v>
      </c>
      <c r="BT17" s="121">
        <f t="shared" si="31"/>
        <v>17477</v>
      </c>
      <c r="BU17" s="121">
        <f t="shared" si="32"/>
        <v>88</v>
      </c>
      <c r="BV17" s="121">
        <f t="shared" si="33"/>
        <v>68226</v>
      </c>
      <c r="BW17" s="121">
        <f t="shared" si="34"/>
        <v>32428</v>
      </c>
      <c r="BX17" s="121">
        <f t="shared" si="35"/>
        <v>420</v>
      </c>
      <c r="BY17" s="121">
        <f t="shared" si="36"/>
        <v>35378</v>
      </c>
      <c r="BZ17" s="121">
        <f t="shared" si="37"/>
        <v>15807</v>
      </c>
      <c r="CA17" s="121">
        <f t="shared" si="38"/>
        <v>223013</v>
      </c>
      <c r="CB17" s="121">
        <f t="shared" si="39"/>
        <v>210893</v>
      </c>
      <c r="CC17" s="121">
        <f t="shared" si="40"/>
        <v>167</v>
      </c>
      <c r="CD17" s="121">
        <f t="shared" si="41"/>
        <v>60</v>
      </c>
      <c r="CE17" s="121">
        <f t="shared" si="42"/>
        <v>11893</v>
      </c>
      <c r="CF17" s="121">
        <f t="shared" si="43"/>
        <v>602772</v>
      </c>
      <c r="CG17" s="121">
        <f t="shared" si="44"/>
        <v>0</v>
      </c>
      <c r="CH17" s="121">
        <f t="shared" si="45"/>
        <v>0</v>
      </c>
      <c r="CI17" s="121">
        <f t="shared" si="46"/>
        <v>512628</v>
      </c>
    </row>
    <row r="18" spans="1:87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 t="shared" si="0"/>
        <v>5005</v>
      </c>
      <c r="E18" s="121">
        <f t="shared" si="1"/>
        <v>5005</v>
      </c>
      <c r="F18" s="121">
        <v>0</v>
      </c>
      <c r="G18" s="121">
        <v>5005</v>
      </c>
      <c r="H18" s="121">
        <v>0</v>
      </c>
      <c r="I18" s="121">
        <v>0</v>
      </c>
      <c r="J18" s="121">
        <v>0</v>
      </c>
      <c r="K18" s="121">
        <v>0</v>
      </c>
      <c r="L18" s="121">
        <f t="shared" si="3"/>
        <v>598133</v>
      </c>
      <c r="M18" s="121">
        <f t="shared" si="4"/>
        <v>190309</v>
      </c>
      <c r="N18" s="121">
        <v>17915</v>
      </c>
      <c r="O18" s="121">
        <v>172394</v>
      </c>
      <c r="P18" s="121">
        <v>0</v>
      </c>
      <c r="Q18" s="121">
        <v>0</v>
      </c>
      <c r="R18" s="121">
        <f t="shared" si="5"/>
        <v>95452</v>
      </c>
      <c r="S18" s="121">
        <v>11576</v>
      </c>
      <c r="T18" s="121">
        <v>61510</v>
      </c>
      <c r="U18" s="121">
        <v>22366</v>
      </c>
      <c r="V18" s="121">
        <v>0</v>
      </c>
      <c r="W18" s="121">
        <f t="shared" si="6"/>
        <v>312372</v>
      </c>
      <c r="X18" s="121">
        <v>0</v>
      </c>
      <c r="Y18" s="121">
        <v>0</v>
      </c>
      <c r="Z18" s="121">
        <v>307104</v>
      </c>
      <c r="AA18" s="121">
        <v>5268</v>
      </c>
      <c r="AB18" s="121">
        <v>0</v>
      </c>
      <c r="AC18" s="121">
        <v>0</v>
      </c>
      <c r="AD18" s="121">
        <v>24252</v>
      </c>
      <c r="AE18" s="121">
        <f t="shared" si="8"/>
        <v>627390</v>
      </c>
      <c r="AF18" s="121">
        <f t="shared" si="9"/>
        <v>0</v>
      </c>
      <c r="AG18" s="121">
        <f t="shared" si="10"/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 t="shared" si="12"/>
        <v>34357</v>
      </c>
      <c r="AO18" s="121">
        <f t="shared" si="13"/>
        <v>17915</v>
      </c>
      <c r="AP18" s="121">
        <v>17915</v>
      </c>
      <c r="AQ18" s="121">
        <v>0</v>
      </c>
      <c r="AR18" s="121">
        <v>0</v>
      </c>
      <c r="AS18" s="121">
        <v>0</v>
      </c>
      <c r="AT18" s="121">
        <f t="shared" si="14"/>
        <v>1623</v>
      </c>
      <c r="AU18" s="121">
        <v>1623</v>
      </c>
      <c r="AV18" s="121">
        <v>0</v>
      </c>
      <c r="AW18" s="121">
        <v>0</v>
      </c>
      <c r="AX18" s="121">
        <v>0</v>
      </c>
      <c r="AY18" s="121">
        <f t="shared" si="15"/>
        <v>14819</v>
      </c>
      <c r="AZ18" s="121">
        <v>0</v>
      </c>
      <c r="BA18" s="121">
        <v>0</v>
      </c>
      <c r="BB18" s="121">
        <v>14819</v>
      </c>
      <c r="BC18" s="121">
        <v>0</v>
      </c>
      <c r="BD18" s="121">
        <v>74177</v>
      </c>
      <c r="BE18" s="121">
        <v>0</v>
      </c>
      <c r="BF18" s="121">
        <v>1672</v>
      </c>
      <c r="BG18" s="121">
        <f t="shared" si="17"/>
        <v>36029</v>
      </c>
      <c r="BH18" s="121">
        <f t="shared" si="19"/>
        <v>5005</v>
      </c>
      <c r="BI18" s="121">
        <f t="shared" si="20"/>
        <v>5005</v>
      </c>
      <c r="BJ18" s="121">
        <f t="shared" si="21"/>
        <v>0</v>
      </c>
      <c r="BK18" s="121">
        <f t="shared" si="22"/>
        <v>5005</v>
      </c>
      <c r="BL18" s="121">
        <f t="shared" si="23"/>
        <v>0</v>
      </c>
      <c r="BM18" s="121">
        <f t="shared" si="24"/>
        <v>0</v>
      </c>
      <c r="BN18" s="121">
        <f t="shared" si="25"/>
        <v>0</v>
      </c>
      <c r="BO18" s="121">
        <f t="shared" si="26"/>
        <v>0</v>
      </c>
      <c r="BP18" s="121">
        <f t="shared" si="27"/>
        <v>632490</v>
      </c>
      <c r="BQ18" s="121">
        <f t="shared" si="28"/>
        <v>208224</v>
      </c>
      <c r="BR18" s="121">
        <f t="shared" si="29"/>
        <v>35830</v>
      </c>
      <c r="BS18" s="121">
        <f t="shared" si="30"/>
        <v>172394</v>
      </c>
      <c r="BT18" s="121">
        <f t="shared" si="31"/>
        <v>0</v>
      </c>
      <c r="BU18" s="121">
        <f t="shared" si="32"/>
        <v>0</v>
      </c>
      <c r="BV18" s="121">
        <f t="shared" si="33"/>
        <v>97075</v>
      </c>
      <c r="BW18" s="121">
        <f t="shared" si="34"/>
        <v>13199</v>
      </c>
      <c r="BX18" s="121">
        <f t="shared" si="35"/>
        <v>61510</v>
      </c>
      <c r="BY18" s="121">
        <f t="shared" si="36"/>
        <v>22366</v>
      </c>
      <c r="BZ18" s="121">
        <f t="shared" si="37"/>
        <v>0</v>
      </c>
      <c r="CA18" s="121">
        <f t="shared" si="38"/>
        <v>327191</v>
      </c>
      <c r="CB18" s="121">
        <f t="shared" si="39"/>
        <v>0</v>
      </c>
      <c r="CC18" s="121">
        <f t="shared" si="40"/>
        <v>0</v>
      </c>
      <c r="CD18" s="121">
        <f t="shared" si="41"/>
        <v>321923</v>
      </c>
      <c r="CE18" s="121">
        <f t="shared" si="42"/>
        <v>5268</v>
      </c>
      <c r="CF18" s="121">
        <f t="shared" si="43"/>
        <v>74177</v>
      </c>
      <c r="CG18" s="121">
        <f t="shared" si="44"/>
        <v>0</v>
      </c>
      <c r="CH18" s="121">
        <f t="shared" si="45"/>
        <v>25924</v>
      </c>
      <c r="CI18" s="121">
        <f t="shared" si="46"/>
        <v>663419</v>
      </c>
    </row>
    <row r="19" spans="1:87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 t="shared" si="0"/>
        <v>0</v>
      </c>
      <c r="E19" s="121">
        <f t="shared" si="1"/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 t="shared" si="3"/>
        <v>240316</v>
      </c>
      <c r="M19" s="121">
        <f t="shared" si="4"/>
        <v>63015</v>
      </c>
      <c r="N19" s="121">
        <v>63015</v>
      </c>
      <c r="O19" s="121">
        <v>0</v>
      </c>
      <c r="P19" s="121">
        <v>0</v>
      </c>
      <c r="Q19" s="121">
        <v>0</v>
      </c>
      <c r="R19" s="121">
        <f t="shared" si="5"/>
        <v>20915</v>
      </c>
      <c r="S19" s="121">
        <v>0</v>
      </c>
      <c r="T19" s="121">
        <v>0</v>
      </c>
      <c r="U19" s="121">
        <v>20915</v>
      </c>
      <c r="V19" s="121">
        <v>0</v>
      </c>
      <c r="W19" s="121">
        <f t="shared" si="6"/>
        <v>156386</v>
      </c>
      <c r="X19" s="121">
        <v>156386</v>
      </c>
      <c r="Y19" s="121">
        <v>0</v>
      </c>
      <c r="Z19" s="121">
        <v>0</v>
      </c>
      <c r="AA19" s="121">
        <v>0</v>
      </c>
      <c r="AB19" s="121">
        <v>96176</v>
      </c>
      <c r="AC19" s="121">
        <v>0</v>
      </c>
      <c r="AD19" s="121">
        <v>0</v>
      </c>
      <c r="AE19" s="121">
        <f t="shared" si="8"/>
        <v>240316</v>
      </c>
      <c r="AF19" s="121">
        <f t="shared" si="9"/>
        <v>0</v>
      </c>
      <c r="AG19" s="121">
        <f t="shared" si="10"/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 t="shared" si="12"/>
        <v>8340</v>
      </c>
      <c r="AO19" s="121">
        <f t="shared" si="13"/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 t="shared" si="14"/>
        <v>8340</v>
      </c>
      <c r="AU19" s="121">
        <v>8340</v>
      </c>
      <c r="AV19" s="121">
        <v>0</v>
      </c>
      <c r="AW19" s="121">
        <v>0</v>
      </c>
      <c r="AX19" s="121">
        <v>0</v>
      </c>
      <c r="AY19" s="121">
        <f t="shared" si="15"/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65098</v>
      </c>
      <c r="BE19" s="121">
        <v>0</v>
      </c>
      <c r="BF19" s="121">
        <v>0</v>
      </c>
      <c r="BG19" s="121">
        <f t="shared" si="17"/>
        <v>8340</v>
      </c>
      <c r="BH19" s="121">
        <f t="shared" si="19"/>
        <v>0</v>
      </c>
      <c r="BI19" s="121">
        <f t="shared" si="20"/>
        <v>0</v>
      </c>
      <c r="BJ19" s="121">
        <f t="shared" si="21"/>
        <v>0</v>
      </c>
      <c r="BK19" s="121">
        <f t="shared" si="22"/>
        <v>0</v>
      </c>
      <c r="BL19" s="121">
        <f t="shared" si="23"/>
        <v>0</v>
      </c>
      <c r="BM19" s="121">
        <f t="shared" si="24"/>
        <v>0</v>
      </c>
      <c r="BN19" s="121">
        <f t="shared" si="25"/>
        <v>0</v>
      </c>
      <c r="BO19" s="121">
        <f t="shared" si="26"/>
        <v>0</v>
      </c>
      <c r="BP19" s="121">
        <f t="shared" si="27"/>
        <v>248656</v>
      </c>
      <c r="BQ19" s="121">
        <f t="shared" si="28"/>
        <v>63015</v>
      </c>
      <c r="BR19" s="121">
        <f t="shared" si="29"/>
        <v>63015</v>
      </c>
      <c r="BS19" s="121">
        <f t="shared" si="30"/>
        <v>0</v>
      </c>
      <c r="BT19" s="121">
        <f t="shared" si="31"/>
        <v>0</v>
      </c>
      <c r="BU19" s="121">
        <f t="shared" si="32"/>
        <v>0</v>
      </c>
      <c r="BV19" s="121">
        <f t="shared" si="33"/>
        <v>29255</v>
      </c>
      <c r="BW19" s="121">
        <f t="shared" si="34"/>
        <v>8340</v>
      </c>
      <c r="BX19" s="121">
        <f t="shared" si="35"/>
        <v>0</v>
      </c>
      <c r="BY19" s="121">
        <f t="shared" si="36"/>
        <v>20915</v>
      </c>
      <c r="BZ19" s="121">
        <f t="shared" si="37"/>
        <v>0</v>
      </c>
      <c r="CA19" s="121">
        <f t="shared" si="38"/>
        <v>156386</v>
      </c>
      <c r="CB19" s="121">
        <f t="shared" si="39"/>
        <v>156386</v>
      </c>
      <c r="CC19" s="121">
        <f t="shared" si="40"/>
        <v>0</v>
      </c>
      <c r="CD19" s="121">
        <f t="shared" si="41"/>
        <v>0</v>
      </c>
      <c r="CE19" s="121">
        <f t="shared" si="42"/>
        <v>0</v>
      </c>
      <c r="CF19" s="121">
        <f t="shared" si="43"/>
        <v>161274</v>
      </c>
      <c r="CG19" s="121">
        <f t="shared" si="44"/>
        <v>0</v>
      </c>
      <c r="CH19" s="121">
        <f t="shared" si="45"/>
        <v>0</v>
      </c>
      <c r="CI19" s="121">
        <f t="shared" si="46"/>
        <v>248656</v>
      </c>
    </row>
    <row r="20" spans="1:87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 t="shared" si="0"/>
        <v>0</v>
      </c>
      <c r="E20" s="121">
        <f t="shared" si="1"/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 t="shared" si="3"/>
        <v>28276</v>
      </c>
      <c r="M20" s="121">
        <f t="shared" si="4"/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 t="shared" si="5"/>
        <v>999</v>
      </c>
      <c r="S20" s="121">
        <v>999</v>
      </c>
      <c r="T20" s="121">
        <v>0</v>
      </c>
      <c r="U20" s="121">
        <v>0</v>
      </c>
      <c r="V20" s="121">
        <v>497</v>
      </c>
      <c r="W20" s="121">
        <f t="shared" si="6"/>
        <v>26780</v>
      </c>
      <c r="X20" s="121">
        <v>11139</v>
      </c>
      <c r="Y20" s="121">
        <v>11441</v>
      </c>
      <c r="Z20" s="121">
        <v>4197</v>
      </c>
      <c r="AA20" s="121">
        <v>3</v>
      </c>
      <c r="AB20" s="121">
        <v>3486</v>
      </c>
      <c r="AC20" s="121">
        <v>0</v>
      </c>
      <c r="AD20" s="121">
        <v>0</v>
      </c>
      <c r="AE20" s="121">
        <f t="shared" si="8"/>
        <v>28276</v>
      </c>
      <c r="AF20" s="121">
        <f t="shared" si="9"/>
        <v>0</v>
      </c>
      <c r="AG20" s="121">
        <f t="shared" si="10"/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 t="shared" si="12"/>
        <v>0</v>
      </c>
      <c r="AO20" s="121">
        <f t="shared" si="13"/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 t="shared" si="14"/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 t="shared" si="15"/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23715</v>
      </c>
      <c r="BE20" s="121">
        <v>0</v>
      </c>
      <c r="BF20" s="121">
        <v>0</v>
      </c>
      <c r="BG20" s="121">
        <f t="shared" si="17"/>
        <v>0</v>
      </c>
      <c r="BH20" s="121">
        <f t="shared" si="19"/>
        <v>0</v>
      </c>
      <c r="BI20" s="121">
        <f t="shared" si="20"/>
        <v>0</v>
      </c>
      <c r="BJ20" s="121">
        <f t="shared" si="21"/>
        <v>0</v>
      </c>
      <c r="BK20" s="121">
        <f t="shared" si="22"/>
        <v>0</v>
      </c>
      <c r="BL20" s="121">
        <f t="shared" si="23"/>
        <v>0</v>
      </c>
      <c r="BM20" s="121">
        <f t="shared" si="24"/>
        <v>0</v>
      </c>
      <c r="BN20" s="121">
        <f t="shared" si="25"/>
        <v>0</v>
      </c>
      <c r="BO20" s="121">
        <f t="shared" si="26"/>
        <v>0</v>
      </c>
      <c r="BP20" s="121">
        <f t="shared" si="27"/>
        <v>28276</v>
      </c>
      <c r="BQ20" s="121">
        <f t="shared" si="28"/>
        <v>0</v>
      </c>
      <c r="BR20" s="121">
        <f t="shared" si="29"/>
        <v>0</v>
      </c>
      <c r="BS20" s="121">
        <f t="shared" si="30"/>
        <v>0</v>
      </c>
      <c r="BT20" s="121">
        <f t="shared" si="31"/>
        <v>0</v>
      </c>
      <c r="BU20" s="121">
        <f t="shared" si="32"/>
        <v>0</v>
      </c>
      <c r="BV20" s="121">
        <f t="shared" si="33"/>
        <v>999</v>
      </c>
      <c r="BW20" s="121">
        <f t="shared" si="34"/>
        <v>999</v>
      </c>
      <c r="BX20" s="121">
        <f t="shared" si="35"/>
        <v>0</v>
      </c>
      <c r="BY20" s="121">
        <f t="shared" si="36"/>
        <v>0</v>
      </c>
      <c r="BZ20" s="121">
        <f t="shared" si="37"/>
        <v>497</v>
      </c>
      <c r="CA20" s="121">
        <f t="shared" si="38"/>
        <v>26780</v>
      </c>
      <c r="CB20" s="121">
        <f t="shared" si="39"/>
        <v>11139</v>
      </c>
      <c r="CC20" s="121">
        <f t="shared" si="40"/>
        <v>11441</v>
      </c>
      <c r="CD20" s="121">
        <f t="shared" si="41"/>
        <v>4197</v>
      </c>
      <c r="CE20" s="121">
        <f t="shared" si="42"/>
        <v>3</v>
      </c>
      <c r="CF20" s="121">
        <f t="shared" si="43"/>
        <v>27201</v>
      </c>
      <c r="CG20" s="121">
        <f t="shared" si="44"/>
        <v>0</v>
      </c>
      <c r="CH20" s="121">
        <f t="shared" si="45"/>
        <v>0</v>
      </c>
      <c r="CI20" s="121">
        <f t="shared" si="46"/>
        <v>28276</v>
      </c>
    </row>
    <row r="21" spans="1:87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 t="shared" si="0"/>
        <v>26716</v>
      </c>
      <c r="E21" s="121">
        <f t="shared" si="1"/>
        <v>26716</v>
      </c>
      <c r="F21" s="121">
        <v>0</v>
      </c>
      <c r="G21" s="121">
        <v>26716</v>
      </c>
      <c r="H21" s="121">
        <v>0</v>
      </c>
      <c r="I21" s="121">
        <v>0</v>
      </c>
      <c r="J21" s="121">
        <v>0</v>
      </c>
      <c r="K21" s="121">
        <v>0</v>
      </c>
      <c r="L21" s="121">
        <f t="shared" si="3"/>
        <v>273248</v>
      </c>
      <c r="M21" s="121">
        <f t="shared" si="4"/>
        <v>104094</v>
      </c>
      <c r="N21" s="121">
        <v>17039</v>
      </c>
      <c r="O21" s="121">
        <v>66865</v>
      </c>
      <c r="P21" s="121">
        <v>20190</v>
      </c>
      <c r="Q21" s="121">
        <v>0</v>
      </c>
      <c r="R21" s="121">
        <f t="shared" si="5"/>
        <v>41213</v>
      </c>
      <c r="S21" s="121">
        <v>10118</v>
      </c>
      <c r="T21" s="121">
        <v>28103</v>
      </c>
      <c r="U21" s="121">
        <v>2992</v>
      </c>
      <c r="V21" s="121">
        <v>0</v>
      </c>
      <c r="W21" s="121">
        <f t="shared" si="6"/>
        <v>127941</v>
      </c>
      <c r="X21" s="121">
        <v>32790</v>
      </c>
      <c r="Y21" s="121">
        <v>65476</v>
      </c>
      <c r="Z21" s="121">
        <v>28882</v>
      </c>
      <c r="AA21" s="121">
        <v>793</v>
      </c>
      <c r="AB21" s="121">
        <v>0</v>
      </c>
      <c r="AC21" s="121">
        <v>0</v>
      </c>
      <c r="AD21" s="121">
        <v>1484</v>
      </c>
      <c r="AE21" s="121">
        <f t="shared" si="8"/>
        <v>301448</v>
      </c>
      <c r="AF21" s="121">
        <f t="shared" si="9"/>
        <v>0</v>
      </c>
      <c r="AG21" s="121">
        <f t="shared" si="10"/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 t="shared" si="12"/>
        <v>102907</v>
      </c>
      <c r="AO21" s="121">
        <f t="shared" si="13"/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 t="shared" si="14"/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 t="shared" si="15"/>
        <v>102907</v>
      </c>
      <c r="AZ21" s="121">
        <v>18090</v>
      </c>
      <c r="BA21" s="121">
        <v>0</v>
      </c>
      <c r="BB21" s="121">
        <v>84817</v>
      </c>
      <c r="BC21" s="121">
        <v>0</v>
      </c>
      <c r="BD21" s="121">
        <v>0</v>
      </c>
      <c r="BE21" s="121">
        <v>0</v>
      </c>
      <c r="BF21" s="121">
        <v>360</v>
      </c>
      <c r="BG21" s="121">
        <f t="shared" si="17"/>
        <v>103267</v>
      </c>
      <c r="BH21" s="121">
        <f t="shared" si="19"/>
        <v>26716</v>
      </c>
      <c r="BI21" s="121">
        <f t="shared" si="20"/>
        <v>26716</v>
      </c>
      <c r="BJ21" s="121">
        <f t="shared" si="21"/>
        <v>0</v>
      </c>
      <c r="BK21" s="121">
        <f t="shared" si="22"/>
        <v>26716</v>
      </c>
      <c r="BL21" s="121">
        <f t="shared" si="23"/>
        <v>0</v>
      </c>
      <c r="BM21" s="121">
        <f t="shared" si="24"/>
        <v>0</v>
      </c>
      <c r="BN21" s="121">
        <f t="shared" si="25"/>
        <v>0</v>
      </c>
      <c r="BO21" s="121">
        <f t="shared" si="26"/>
        <v>0</v>
      </c>
      <c r="BP21" s="121">
        <f t="shared" si="27"/>
        <v>376155</v>
      </c>
      <c r="BQ21" s="121">
        <f t="shared" si="28"/>
        <v>104094</v>
      </c>
      <c r="BR21" s="121">
        <f t="shared" si="29"/>
        <v>17039</v>
      </c>
      <c r="BS21" s="121">
        <f t="shared" si="30"/>
        <v>66865</v>
      </c>
      <c r="BT21" s="121">
        <f t="shared" si="31"/>
        <v>20190</v>
      </c>
      <c r="BU21" s="121">
        <f t="shared" si="32"/>
        <v>0</v>
      </c>
      <c r="BV21" s="121">
        <f t="shared" si="33"/>
        <v>41213</v>
      </c>
      <c r="BW21" s="121">
        <f t="shared" si="34"/>
        <v>10118</v>
      </c>
      <c r="BX21" s="121">
        <f t="shared" si="35"/>
        <v>28103</v>
      </c>
      <c r="BY21" s="121">
        <f t="shared" si="36"/>
        <v>2992</v>
      </c>
      <c r="BZ21" s="121">
        <f t="shared" si="37"/>
        <v>0</v>
      </c>
      <c r="CA21" s="121">
        <f t="shared" si="38"/>
        <v>230848</v>
      </c>
      <c r="CB21" s="121">
        <f t="shared" si="39"/>
        <v>50880</v>
      </c>
      <c r="CC21" s="121">
        <f t="shared" si="40"/>
        <v>65476</v>
      </c>
      <c r="CD21" s="121">
        <f t="shared" si="41"/>
        <v>113699</v>
      </c>
      <c r="CE21" s="121">
        <f t="shared" si="42"/>
        <v>793</v>
      </c>
      <c r="CF21" s="121">
        <f t="shared" si="43"/>
        <v>0</v>
      </c>
      <c r="CG21" s="121">
        <f t="shared" si="44"/>
        <v>0</v>
      </c>
      <c r="CH21" s="121">
        <f t="shared" si="45"/>
        <v>1844</v>
      </c>
      <c r="CI21" s="121">
        <f t="shared" si="46"/>
        <v>404715</v>
      </c>
    </row>
    <row r="22" spans="1:87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 t="shared" si="0"/>
        <v>0</v>
      </c>
      <c r="E22" s="121">
        <f t="shared" si="1"/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 t="shared" si="3"/>
        <v>326865</v>
      </c>
      <c r="M22" s="121">
        <f t="shared" si="4"/>
        <v>134495</v>
      </c>
      <c r="N22" s="121">
        <v>38803</v>
      </c>
      <c r="O22" s="121">
        <v>80171</v>
      </c>
      <c r="P22" s="121">
        <v>15521</v>
      </c>
      <c r="Q22" s="121">
        <v>0</v>
      </c>
      <c r="R22" s="121">
        <f t="shared" si="5"/>
        <v>142190</v>
      </c>
      <c r="S22" s="121">
        <v>18344</v>
      </c>
      <c r="T22" s="121">
        <v>90575</v>
      </c>
      <c r="U22" s="121">
        <v>33271</v>
      </c>
      <c r="V22" s="121">
        <v>9600</v>
      </c>
      <c r="W22" s="121">
        <f t="shared" si="6"/>
        <v>40580</v>
      </c>
      <c r="X22" s="121">
        <v>0</v>
      </c>
      <c r="Y22" s="121">
        <v>28122</v>
      </c>
      <c r="Z22" s="121">
        <v>0</v>
      </c>
      <c r="AA22" s="121">
        <v>12458</v>
      </c>
      <c r="AB22" s="121">
        <v>25792</v>
      </c>
      <c r="AC22" s="121">
        <v>0</v>
      </c>
      <c r="AD22" s="121">
        <v>0</v>
      </c>
      <c r="AE22" s="121">
        <f t="shared" si="8"/>
        <v>326865</v>
      </c>
      <c r="AF22" s="121">
        <f t="shared" si="9"/>
        <v>0</v>
      </c>
      <c r="AG22" s="121">
        <f t="shared" si="10"/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 t="shared" si="12"/>
        <v>0</v>
      </c>
      <c r="AO22" s="121">
        <f t="shared" si="13"/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 t="shared" si="14"/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 t="shared" si="15"/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 t="shared" si="17"/>
        <v>0</v>
      </c>
      <c r="BH22" s="121">
        <f t="shared" si="19"/>
        <v>0</v>
      </c>
      <c r="BI22" s="121">
        <f t="shared" si="20"/>
        <v>0</v>
      </c>
      <c r="BJ22" s="121">
        <f t="shared" si="21"/>
        <v>0</v>
      </c>
      <c r="BK22" s="121">
        <f t="shared" si="22"/>
        <v>0</v>
      </c>
      <c r="BL22" s="121">
        <f t="shared" si="23"/>
        <v>0</v>
      </c>
      <c r="BM22" s="121">
        <f t="shared" si="24"/>
        <v>0</v>
      </c>
      <c r="BN22" s="121">
        <f t="shared" si="25"/>
        <v>0</v>
      </c>
      <c r="BO22" s="121">
        <f t="shared" si="26"/>
        <v>0</v>
      </c>
      <c r="BP22" s="121">
        <f t="shared" si="27"/>
        <v>326865</v>
      </c>
      <c r="BQ22" s="121">
        <f t="shared" si="28"/>
        <v>134495</v>
      </c>
      <c r="BR22" s="121">
        <f t="shared" si="29"/>
        <v>38803</v>
      </c>
      <c r="BS22" s="121">
        <f t="shared" si="30"/>
        <v>80171</v>
      </c>
      <c r="BT22" s="121">
        <f t="shared" si="31"/>
        <v>15521</v>
      </c>
      <c r="BU22" s="121">
        <f t="shared" si="32"/>
        <v>0</v>
      </c>
      <c r="BV22" s="121">
        <f t="shared" si="33"/>
        <v>142190</v>
      </c>
      <c r="BW22" s="121">
        <f t="shared" si="34"/>
        <v>18344</v>
      </c>
      <c r="BX22" s="121">
        <f t="shared" si="35"/>
        <v>90575</v>
      </c>
      <c r="BY22" s="121">
        <f t="shared" si="36"/>
        <v>33271</v>
      </c>
      <c r="BZ22" s="121">
        <f t="shared" si="37"/>
        <v>9600</v>
      </c>
      <c r="CA22" s="121">
        <f t="shared" si="38"/>
        <v>40580</v>
      </c>
      <c r="CB22" s="121">
        <f t="shared" si="39"/>
        <v>0</v>
      </c>
      <c r="CC22" s="121">
        <f t="shared" si="40"/>
        <v>28122</v>
      </c>
      <c r="CD22" s="121">
        <f t="shared" si="41"/>
        <v>0</v>
      </c>
      <c r="CE22" s="121">
        <f t="shared" si="42"/>
        <v>12458</v>
      </c>
      <c r="CF22" s="121">
        <f t="shared" si="43"/>
        <v>25792</v>
      </c>
      <c r="CG22" s="121">
        <f t="shared" si="44"/>
        <v>0</v>
      </c>
      <c r="CH22" s="121">
        <f t="shared" si="45"/>
        <v>0</v>
      </c>
      <c r="CI22" s="121">
        <f t="shared" si="46"/>
        <v>326865</v>
      </c>
    </row>
    <row r="23" spans="1:87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 t="shared" si="0"/>
        <v>0</v>
      </c>
      <c r="E23" s="121">
        <f t="shared" si="1"/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 t="shared" si="3"/>
        <v>349934</v>
      </c>
      <c r="M23" s="121">
        <f t="shared" si="4"/>
        <v>106232</v>
      </c>
      <c r="N23" s="121">
        <v>8190</v>
      </c>
      <c r="O23" s="121">
        <v>74505</v>
      </c>
      <c r="P23" s="121">
        <v>23537</v>
      </c>
      <c r="Q23" s="121">
        <v>0</v>
      </c>
      <c r="R23" s="121">
        <f t="shared" si="5"/>
        <v>14580</v>
      </c>
      <c r="S23" s="121">
        <v>4742</v>
      </c>
      <c r="T23" s="121">
        <v>9838</v>
      </c>
      <c r="U23" s="121">
        <v>0</v>
      </c>
      <c r="V23" s="121">
        <v>0</v>
      </c>
      <c r="W23" s="121">
        <f t="shared" si="6"/>
        <v>228785</v>
      </c>
      <c r="X23" s="121">
        <v>44590</v>
      </c>
      <c r="Y23" s="121">
        <v>34580</v>
      </c>
      <c r="Z23" s="121">
        <v>149615</v>
      </c>
      <c r="AA23" s="121">
        <v>0</v>
      </c>
      <c r="AB23" s="121">
        <v>0</v>
      </c>
      <c r="AC23" s="121">
        <v>337</v>
      </c>
      <c r="AD23" s="121">
        <v>0</v>
      </c>
      <c r="AE23" s="121">
        <f t="shared" si="8"/>
        <v>349934</v>
      </c>
      <c r="AF23" s="121">
        <f t="shared" si="9"/>
        <v>46750</v>
      </c>
      <c r="AG23" s="121">
        <f t="shared" si="10"/>
        <v>46750</v>
      </c>
      <c r="AH23" s="121">
        <v>0</v>
      </c>
      <c r="AI23" s="121">
        <v>46750</v>
      </c>
      <c r="AJ23" s="121">
        <v>0</v>
      </c>
      <c r="AK23" s="121">
        <v>0</v>
      </c>
      <c r="AL23" s="121">
        <v>0</v>
      </c>
      <c r="AM23" s="121">
        <v>0</v>
      </c>
      <c r="AN23" s="121">
        <f t="shared" si="12"/>
        <v>80282</v>
      </c>
      <c r="AO23" s="121">
        <f t="shared" si="13"/>
        <v>5612</v>
      </c>
      <c r="AP23" s="121">
        <v>5612</v>
      </c>
      <c r="AQ23" s="121">
        <v>0</v>
      </c>
      <c r="AR23" s="121">
        <v>0</v>
      </c>
      <c r="AS23" s="121">
        <v>0</v>
      </c>
      <c r="AT23" s="121">
        <f t="shared" si="14"/>
        <v>33626</v>
      </c>
      <c r="AU23" s="121">
        <v>0</v>
      </c>
      <c r="AV23" s="121">
        <v>33626</v>
      </c>
      <c r="AW23" s="121">
        <v>0</v>
      </c>
      <c r="AX23" s="121">
        <v>0</v>
      </c>
      <c r="AY23" s="121">
        <f t="shared" si="15"/>
        <v>41044</v>
      </c>
      <c r="AZ23" s="121">
        <v>28620</v>
      </c>
      <c r="BA23" s="121">
        <v>12271</v>
      </c>
      <c r="BB23" s="121">
        <v>153</v>
      </c>
      <c r="BC23" s="121">
        <v>0</v>
      </c>
      <c r="BD23" s="121">
        <v>0</v>
      </c>
      <c r="BE23" s="121">
        <v>0</v>
      </c>
      <c r="BF23" s="121">
        <v>0</v>
      </c>
      <c r="BG23" s="121">
        <f t="shared" si="17"/>
        <v>127032</v>
      </c>
      <c r="BH23" s="121">
        <f t="shared" si="19"/>
        <v>46750</v>
      </c>
      <c r="BI23" s="121">
        <f t="shared" si="20"/>
        <v>46750</v>
      </c>
      <c r="BJ23" s="121">
        <f t="shared" si="21"/>
        <v>0</v>
      </c>
      <c r="BK23" s="121">
        <f t="shared" si="22"/>
        <v>46750</v>
      </c>
      <c r="BL23" s="121">
        <f t="shared" si="23"/>
        <v>0</v>
      </c>
      <c r="BM23" s="121">
        <f t="shared" si="24"/>
        <v>0</v>
      </c>
      <c r="BN23" s="121">
        <f t="shared" si="25"/>
        <v>0</v>
      </c>
      <c r="BO23" s="121">
        <f t="shared" si="26"/>
        <v>0</v>
      </c>
      <c r="BP23" s="121">
        <f t="shared" si="27"/>
        <v>430216</v>
      </c>
      <c r="BQ23" s="121">
        <f t="shared" si="28"/>
        <v>111844</v>
      </c>
      <c r="BR23" s="121">
        <f t="shared" si="29"/>
        <v>13802</v>
      </c>
      <c r="BS23" s="121">
        <f t="shared" si="30"/>
        <v>74505</v>
      </c>
      <c r="BT23" s="121">
        <f t="shared" si="31"/>
        <v>23537</v>
      </c>
      <c r="BU23" s="121">
        <f t="shared" si="32"/>
        <v>0</v>
      </c>
      <c r="BV23" s="121">
        <f t="shared" si="33"/>
        <v>48206</v>
      </c>
      <c r="BW23" s="121">
        <f t="shared" si="34"/>
        <v>4742</v>
      </c>
      <c r="BX23" s="121">
        <f t="shared" si="35"/>
        <v>43464</v>
      </c>
      <c r="BY23" s="121">
        <f t="shared" si="36"/>
        <v>0</v>
      </c>
      <c r="BZ23" s="121">
        <f t="shared" si="37"/>
        <v>0</v>
      </c>
      <c r="CA23" s="121">
        <f t="shared" si="38"/>
        <v>269829</v>
      </c>
      <c r="CB23" s="121">
        <f t="shared" si="39"/>
        <v>73210</v>
      </c>
      <c r="CC23" s="121">
        <f t="shared" si="40"/>
        <v>46851</v>
      </c>
      <c r="CD23" s="121">
        <f t="shared" si="41"/>
        <v>149768</v>
      </c>
      <c r="CE23" s="121">
        <f t="shared" si="42"/>
        <v>0</v>
      </c>
      <c r="CF23" s="121">
        <f t="shared" si="43"/>
        <v>0</v>
      </c>
      <c r="CG23" s="121">
        <f t="shared" si="44"/>
        <v>337</v>
      </c>
      <c r="CH23" s="121">
        <f t="shared" si="45"/>
        <v>0</v>
      </c>
      <c r="CI23" s="121">
        <f t="shared" si="46"/>
        <v>476966</v>
      </c>
    </row>
    <row r="24" spans="1:87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 t="shared" si="0"/>
        <v>0</v>
      </c>
      <c r="E24" s="121">
        <f t="shared" si="1"/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9372</v>
      </c>
      <c r="L24" s="121">
        <f t="shared" si="3"/>
        <v>182395</v>
      </c>
      <c r="M24" s="121">
        <f t="shared" si="4"/>
        <v>54389</v>
      </c>
      <c r="N24" s="121">
        <v>54389</v>
      </c>
      <c r="O24" s="121">
        <v>0</v>
      </c>
      <c r="P24" s="121">
        <v>0</v>
      </c>
      <c r="Q24" s="121">
        <v>0</v>
      </c>
      <c r="R24" s="121">
        <f t="shared" si="5"/>
        <v>50924</v>
      </c>
      <c r="S24" s="121">
        <v>4800</v>
      </c>
      <c r="T24" s="121">
        <v>45706</v>
      </c>
      <c r="U24" s="121">
        <v>418</v>
      </c>
      <c r="V24" s="121">
        <v>0</v>
      </c>
      <c r="W24" s="121">
        <f t="shared" si="6"/>
        <v>77082</v>
      </c>
      <c r="X24" s="121">
        <v>3708</v>
      </c>
      <c r="Y24" s="121">
        <v>21826</v>
      </c>
      <c r="Z24" s="121">
        <v>19773</v>
      </c>
      <c r="AA24" s="121">
        <v>31775</v>
      </c>
      <c r="AB24" s="121">
        <v>0</v>
      </c>
      <c r="AC24" s="121">
        <v>0</v>
      </c>
      <c r="AD24" s="121">
        <v>0</v>
      </c>
      <c r="AE24" s="121">
        <f t="shared" si="8"/>
        <v>182395</v>
      </c>
      <c r="AF24" s="121">
        <f t="shared" si="9"/>
        <v>0</v>
      </c>
      <c r="AG24" s="121">
        <f t="shared" si="10"/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 t="shared" si="12"/>
        <v>69911</v>
      </c>
      <c r="AO24" s="121">
        <f t="shared" si="13"/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 t="shared" si="14"/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 t="shared" si="15"/>
        <v>69911</v>
      </c>
      <c r="AZ24" s="121">
        <v>0</v>
      </c>
      <c r="BA24" s="121">
        <v>0</v>
      </c>
      <c r="BB24" s="121">
        <v>0</v>
      </c>
      <c r="BC24" s="121">
        <v>69911</v>
      </c>
      <c r="BD24" s="121">
        <v>0</v>
      </c>
      <c r="BE24" s="121">
        <v>0</v>
      </c>
      <c r="BF24" s="121">
        <v>0</v>
      </c>
      <c r="BG24" s="121">
        <f t="shared" si="17"/>
        <v>69911</v>
      </c>
      <c r="BH24" s="121">
        <f t="shared" si="19"/>
        <v>0</v>
      </c>
      <c r="BI24" s="121">
        <f t="shared" si="20"/>
        <v>0</v>
      </c>
      <c r="BJ24" s="121">
        <f t="shared" si="21"/>
        <v>0</v>
      </c>
      <c r="BK24" s="121">
        <f t="shared" si="22"/>
        <v>0</v>
      </c>
      <c r="BL24" s="121">
        <f t="shared" si="23"/>
        <v>0</v>
      </c>
      <c r="BM24" s="121">
        <f t="shared" si="24"/>
        <v>0</v>
      </c>
      <c r="BN24" s="121">
        <f t="shared" si="25"/>
        <v>0</v>
      </c>
      <c r="BO24" s="121">
        <f t="shared" si="26"/>
        <v>9372</v>
      </c>
      <c r="BP24" s="121">
        <f t="shared" si="27"/>
        <v>252306</v>
      </c>
      <c r="BQ24" s="121">
        <f t="shared" si="28"/>
        <v>54389</v>
      </c>
      <c r="BR24" s="121">
        <f t="shared" si="29"/>
        <v>54389</v>
      </c>
      <c r="BS24" s="121">
        <f t="shared" si="30"/>
        <v>0</v>
      </c>
      <c r="BT24" s="121">
        <f t="shared" si="31"/>
        <v>0</v>
      </c>
      <c r="BU24" s="121">
        <f t="shared" si="32"/>
        <v>0</v>
      </c>
      <c r="BV24" s="121">
        <f t="shared" si="33"/>
        <v>50924</v>
      </c>
      <c r="BW24" s="121">
        <f t="shared" si="34"/>
        <v>4800</v>
      </c>
      <c r="BX24" s="121">
        <f t="shared" si="35"/>
        <v>45706</v>
      </c>
      <c r="BY24" s="121">
        <f t="shared" si="36"/>
        <v>418</v>
      </c>
      <c r="BZ24" s="121">
        <f t="shared" si="37"/>
        <v>0</v>
      </c>
      <c r="CA24" s="121">
        <f t="shared" si="38"/>
        <v>146993</v>
      </c>
      <c r="CB24" s="121">
        <f t="shared" si="39"/>
        <v>3708</v>
      </c>
      <c r="CC24" s="121">
        <f t="shared" si="40"/>
        <v>21826</v>
      </c>
      <c r="CD24" s="121">
        <f t="shared" si="41"/>
        <v>19773</v>
      </c>
      <c r="CE24" s="121">
        <f t="shared" si="42"/>
        <v>101686</v>
      </c>
      <c r="CF24" s="121">
        <f t="shared" si="43"/>
        <v>0</v>
      </c>
      <c r="CG24" s="121">
        <f t="shared" si="44"/>
        <v>0</v>
      </c>
      <c r="CH24" s="121">
        <f t="shared" si="45"/>
        <v>0</v>
      </c>
      <c r="CI24" s="121">
        <f t="shared" si="46"/>
        <v>252306</v>
      </c>
    </row>
    <row r="25" spans="1:87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 t="shared" si="0"/>
        <v>0</v>
      </c>
      <c r="E25" s="121">
        <f t="shared" si="1"/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10547</v>
      </c>
      <c r="L25" s="121">
        <f t="shared" si="3"/>
        <v>101083</v>
      </c>
      <c r="M25" s="121">
        <f t="shared" si="4"/>
        <v>37406</v>
      </c>
      <c r="N25" s="121">
        <v>0</v>
      </c>
      <c r="O25" s="121">
        <v>37406</v>
      </c>
      <c r="P25" s="121">
        <v>0</v>
      </c>
      <c r="Q25" s="121">
        <v>0</v>
      </c>
      <c r="R25" s="121">
        <f t="shared" si="5"/>
        <v>18114</v>
      </c>
      <c r="S25" s="121">
        <v>18114</v>
      </c>
      <c r="T25" s="121">
        <v>0</v>
      </c>
      <c r="U25" s="121">
        <v>0</v>
      </c>
      <c r="V25" s="121">
        <v>0</v>
      </c>
      <c r="W25" s="121">
        <f t="shared" si="6"/>
        <v>45563</v>
      </c>
      <c r="X25" s="121">
        <v>0</v>
      </c>
      <c r="Y25" s="121">
        <v>38349</v>
      </c>
      <c r="Z25" s="121">
        <v>7214</v>
      </c>
      <c r="AA25" s="121">
        <v>0</v>
      </c>
      <c r="AB25" s="121">
        <v>0</v>
      </c>
      <c r="AC25" s="121">
        <v>0</v>
      </c>
      <c r="AD25" s="121">
        <v>3270</v>
      </c>
      <c r="AE25" s="121">
        <f t="shared" si="8"/>
        <v>104353</v>
      </c>
      <c r="AF25" s="121">
        <f t="shared" si="9"/>
        <v>0</v>
      </c>
      <c r="AG25" s="121">
        <f t="shared" si="10"/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 t="shared" si="12"/>
        <v>2736</v>
      </c>
      <c r="AO25" s="121">
        <f t="shared" si="13"/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 t="shared" si="14"/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 t="shared" si="15"/>
        <v>2736</v>
      </c>
      <c r="AZ25" s="121">
        <v>0</v>
      </c>
      <c r="BA25" s="121">
        <v>2736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 t="shared" si="17"/>
        <v>2736</v>
      </c>
      <c r="BH25" s="121">
        <f t="shared" si="19"/>
        <v>0</v>
      </c>
      <c r="BI25" s="121">
        <f t="shared" si="20"/>
        <v>0</v>
      </c>
      <c r="BJ25" s="121">
        <f t="shared" si="21"/>
        <v>0</v>
      </c>
      <c r="BK25" s="121">
        <f t="shared" si="22"/>
        <v>0</v>
      </c>
      <c r="BL25" s="121">
        <f t="shared" si="23"/>
        <v>0</v>
      </c>
      <c r="BM25" s="121">
        <f t="shared" si="24"/>
        <v>0</v>
      </c>
      <c r="BN25" s="121">
        <f t="shared" si="25"/>
        <v>0</v>
      </c>
      <c r="BO25" s="121">
        <f t="shared" si="26"/>
        <v>10547</v>
      </c>
      <c r="BP25" s="121">
        <f t="shared" si="27"/>
        <v>103819</v>
      </c>
      <c r="BQ25" s="121">
        <f t="shared" si="28"/>
        <v>37406</v>
      </c>
      <c r="BR25" s="121">
        <f t="shared" si="29"/>
        <v>0</v>
      </c>
      <c r="BS25" s="121">
        <f t="shared" si="30"/>
        <v>37406</v>
      </c>
      <c r="BT25" s="121">
        <f t="shared" si="31"/>
        <v>0</v>
      </c>
      <c r="BU25" s="121">
        <f t="shared" si="32"/>
        <v>0</v>
      </c>
      <c r="BV25" s="121">
        <f t="shared" si="33"/>
        <v>18114</v>
      </c>
      <c r="BW25" s="121">
        <f t="shared" si="34"/>
        <v>18114</v>
      </c>
      <c r="BX25" s="121">
        <f t="shared" si="35"/>
        <v>0</v>
      </c>
      <c r="BY25" s="121">
        <f t="shared" si="36"/>
        <v>0</v>
      </c>
      <c r="BZ25" s="121">
        <f t="shared" si="37"/>
        <v>0</v>
      </c>
      <c r="CA25" s="121">
        <f t="shared" si="38"/>
        <v>48299</v>
      </c>
      <c r="CB25" s="121">
        <f t="shared" si="39"/>
        <v>0</v>
      </c>
      <c r="CC25" s="121">
        <f t="shared" si="40"/>
        <v>41085</v>
      </c>
      <c r="CD25" s="121">
        <f t="shared" si="41"/>
        <v>7214</v>
      </c>
      <c r="CE25" s="121">
        <f t="shared" si="42"/>
        <v>0</v>
      </c>
      <c r="CF25" s="121">
        <f t="shared" si="43"/>
        <v>0</v>
      </c>
      <c r="CG25" s="121">
        <f t="shared" si="44"/>
        <v>0</v>
      </c>
      <c r="CH25" s="121">
        <f t="shared" si="45"/>
        <v>3270</v>
      </c>
      <c r="CI25" s="121">
        <f t="shared" si="46"/>
        <v>107089</v>
      </c>
    </row>
    <row r="26" spans="1:87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 t="shared" si="0"/>
        <v>0</v>
      </c>
      <c r="E26" s="121">
        <f t="shared" si="1"/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 t="shared" si="3"/>
        <v>75335</v>
      </c>
      <c r="M26" s="121">
        <f t="shared" si="4"/>
        <v>39202</v>
      </c>
      <c r="N26" s="121">
        <v>10589</v>
      </c>
      <c r="O26" s="121">
        <v>28613</v>
      </c>
      <c r="P26" s="121">
        <v>0</v>
      </c>
      <c r="Q26" s="121">
        <v>0</v>
      </c>
      <c r="R26" s="121">
        <f t="shared" si="5"/>
        <v>2374</v>
      </c>
      <c r="S26" s="121">
        <v>2374</v>
      </c>
      <c r="T26" s="121">
        <v>0</v>
      </c>
      <c r="U26" s="121">
        <v>0</v>
      </c>
      <c r="V26" s="121">
        <v>0</v>
      </c>
      <c r="W26" s="121">
        <f t="shared" si="6"/>
        <v>33759</v>
      </c>
      <c r="X26" s="121">
        <v>0</v>
      </c>
      <c r="Y26" s="121">
        <v>27617</v>
      </c>
      <c r="Z26" s="121">
        <v>6142</v>
      </c>
      <c r="AA26" s="121">
        <v>0</v>
      </c>
      <c r="AB26" s="121">
        <v>7787</v>
      </c>
      <c r="AC26" s="121">
        <v>0</v>
      </c>
      <c r="AD26" s="121">
        <v>9465</v>
      </c>
      <c r="AE26" s="121">
        <f t="shared" si="8"/>
        <v>84800</v>
      </c>
      <c r="AF26" s="121">
        <f t="shared" si="9"/>
        <v>0</v>
      </c>
      <c r="AG26" s="121">
        <f t="shared" si="10"/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 t="shared" si="12"/>
        <v>15817</v>
      </c>
      <c r="AO26" s="121">
        <f t="shared" si="13"/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 t="shared" si="14"/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 t="shared" si="15"/>
        <v>15817</v>
      </c>
      <c r="AZ26" s="121">
        <v>3300</v>
      </c>
      <c r="BA26" s="121">
        <v>12517</v>
      </c>
      <c r="BB26" s="121">
        <v>0</v>
      </c>
      <c r="BC26" s="121">
        <v>0</v>
      </c>
      <c r="BD26" s="121">
        <v>0</v>
      </c>
      <c r="BE26" s="121">
        <v>0</v>
      </c>
      <c r="BF26" s="121">
        <v>19</v>
      </c>
      <c r="BG26" s="121">
        <f t="shared" si="17"/>
        <v>15836</v>
      </c>
      <c r="BH26" s="121">
        <f t="shared" si="19"/>
        <v>0</v>
      </c>
      <c r="BI26" s="121">
        <f t="shared" si="20"/>
        <v>0</v>
      </c>
      <c r="BJ26" s="121">
        <f t="shared" si="21"/>
        <v>0</v>
      </c>
      <c r="BK26" s="121">
        <f t="shared" si="22"/>
        <v>0</v>
      </c>
      <c r="BL26" s="121">
        <f t="shared" si="23"/>
        <v>0</v>
      </c>
      <c r="BM26" s="121">
        <f t="shared" si="24"/>
        <v>0</v>
      </c>
      <c r="BN26" s="121">
        <f t="shared" si="25"/>
        <v>0</v>
      </c>
      <c r="BO26" s="121">
        <f t="shared" si="26"/>
        <v>0</v>
      </c>
      <c r="BP26" s="121">
        <f t="shared" si="27"/>
        <v>91152</v>
      </c>
      <c r="BQ26" s="121">
        <f t="shared" si="28"/>
        <v>39202</v>
      </c>
      <c r="BR26" s="121">
        <f t="shared" si="29"/>
        <v>10589</v>
      </c>
      <c r="BS26" s="121">
        <f t="shared" si="30"/>
        <v>28613</v>
      </c>
      <c r="BT26" s="121">
        <f t="shared" si="31"/>
        <v>0</v>
      </c>
      <c r="BU26" s="121">
        <f t="shared" si="32"/>
        <v>0</v>
      </c>
      <c r="BV26" s="121">
        <f t="shared" si="33"/>
        <v>2374</v>
      </c>
      <c r="BW26" s="121">
        <f t="shared" si="34"/>
        <v>2374</v>
      </c>
      <c r="BX26" s="121">
        <f t="shared" si="35"/>
        <v>0</v>
      </c>
      <c r="BY26" s="121">
        <f t="shared" si="36"/>
        <v>0</v>
      </c>
      <c r="BZ26" s="121">
        <f t="shared" si="37"/>
        <v>0</v>
      </c>
      <c r="CA26" s="121">
        <f t="shared" si="38"/>
        <v>49576</v>
      </c>
      <c r="CB26" s="121">
        <f t="shared" si="39"/>
        <v>3300</v>
      </c>
      <c r="CC26" s="121">
        <f t="shared" si="40"/>
        <v>40134</v>
      </c>
      <c r="CD26" s="121">
        <f t="shared" si="41"/>
        <v>6142</v>
      </c>
      <c r="CE26" s="121">
        <f t="shared" si="42"/>
        <v>0</v>
      </c>
      <c r="CF26" s="121">
        <f t="shared" si="43"/>
        <v>7787</v>
      </c>
      <c r="CG26" s="121">
        <f t="shared" si="44"/>
        <v>0</v>
      </c>
      <c r="CH26" s="121">
        <f t="shared" si="45"/>
        <v>9484</v>
      </c>
      <c r="CI26" s="121">
        <f t="shared" si="46"/>
        <v>100636</v>
      </c>
    </row>
    <row r="27" spans="1:87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 t="shared" si="0"/>
        <v>0</v>
      </c>
      <c r="E27" s="121">
        <f t="shared" si="1"/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 t="shared" si="3"/>
        <v>244403</v>
      </c>
      <c r="M27" s="121">
        <f t="shared" si="4"/>
        <v>190191</v>
      </c>
      <c r="N27" s="121">
        <v>62248</v>
      </c>
      <c r="O27" s="121">
        <v>127943</v>
      </c>
      <c r="P27" s="121">
        <v>0</v>
      </c>
      <c r="Q27" s="121">
        <v>0</v>
      </c>
      <c r="R27" s="121">
        <f t="shared" si="5"/>
        <v>21494</v>
      </c>
      <c r="S27" s="121">
        <v>21494</v>
      </c>
      <c r="T27" s="121">
        <v>0</v>
      </c>
      <c r="U27" s="121">
        <v>0</v>
      </c>
      <c r="V27" s="121">
        <v>0</v>
      </c>
      <c r="W27" s="121">
        <f t="shared" si="6"/>
        <v>32718</v>
      </c>
      <c r="X27" s="121">
        <v>3858</v>
      </c>
      <c r="Y27" s="121">
        <v>28860</v>
      </c>
      <c r="Z27" s="121">
        <v>0</v>
      </c>
      <c r="AA27" s="121">
        <v>0</v>
      </c>
      <c r="AB27" s="121">
        <v>225438</v>
      </c>
      <c r="AC27" s="121">
        <v>0</v>
      </c>
      <c r="AD27" s="121">
        <v>0</v>
      </c>
      <c r="AE27" s="121">
        <f t="shared" si="8"/>
        <v>244403</v>
      </c>
      <c r="AF27" s="121">
        <f t="shared" si="9"/>
        <v>0</v>
      </c>
      <c r="AG27" s="121">
        <f t="shared" si="10"/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 t="shared" si="12"/>
        <v>134008</v>
      </c>
      <c r="AO27" s="121">
        <f t="shared" si="13"/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 t="shared" si="14"/>
        <v>34972</v>
      </c>
      <c r="AU27" s="121">
        <v>0</v>
      </c>
      <c r="AV27" s="121">
        <v>34972</v>
      </c>
      <c r="AW27" s="121">
        <v>0</v>
      </c>
      <c r="AX27" s="121">
        <v>0</v>
      </c>
      <c r="AY27" s="121">
        <f t="shared" si="15"/>
        <v>99036</v>
      </c>
      <c r="AZ27" s="121">
        <v>0</v>
      </c>
      <c r="BA27" s="121">
        <v>99036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 t="shared" si="17"/>
        <v>134008</v>
      </c>
      <c r="BH27" s="121">
        <f t="shared" si="19"/>
        <v>0</v>
      </c>
      <c r="BI27" s="121">
        <f t="shared" si="20"/>
        <v>0</v>
      </c>
      <c r="BJ27" s="121">
        <f t="shared" si="21"/>
        <v>0</v>
      </c>
      <c r="BK27" s="121">
        <f t="shared" si="22"/>
        <v>0</v>
      </c>
      <c r="BL27" s="121">
        <f t="shared" si="23"/>
        <v>0</v>
      </c>
      <c r="BM27" s="121">
        <f t="shared" si="24"/>
        <v>0</v>
      </c>
      <c r="BN27" s="121">
        <f t="shared" si="25"/>
        <v>0</v>
      </c>
      <c r="BO27" s="121">
        <f t="shared" si="26"/>
        <v>0</v>
      </c>
      <c r="BP27" s="121">
        <f t="shared" si="27"/>
        <v>378411</v>
      </c>
      <c r="BQ27" s="121">
        <f t="shared" si="28"/>
        <v>190191</v>
      </c>
      <c r="BR27" s="121">
        <f t="shared" si="29"/>
        <v>62248</v>
      </c>
      <c r="BS27" s="121">
        <f t="shared" si="30"/>
        <v>127943</v>
      </c>
      <c r="BT27" s="121">
        <f t="shared" si="31"/>
        <v>0</v>
      </c>
      <c r="BU27" s="121">
        <f t="shared" si="32"/>
        <v>0</v>
      </c>
      <c r="BV27" s="121">
        <f t="shared" si="33"/>
        <v>56466</v>
      </c>
      <c r="BW27" s="121">
        <f t="shared" si="34"/>
        <v>21494</v>
      </c>
      <c r="BX27" s="121">
        <f t="shared" si="35"/>
        <v>34972</v>
      </c>
      <c r="BY27" s="121">
        <f t="shared" si="36"/>
        <v>0</v>
      </c>
      <c r="BZ27" s="121">
        <f t="shared" si="37"/>
        <v>0</v>
      </c>
      <c r="CA27" s="121">
        <f t="shared" si="38"/>
        <v>131754</v>
      </c>
      <c r="CB27" s="121">
        <f t="shared" si="39"/>
        <v>3858</v>
      </c>
      <c r="CC27" s="121">
        <f t="shared" si="40"/>
        <v>127896</v>
      </c>
      <c r="CD27" s="121">
        <f t="shared" si="41"/>
        <v>0</v>
      </c>
      <c r="CE27" s="121">
        <f t="shared" si="42"/>
        <v>0</v>
      </c>
      <c r="CF27" s="121">
        <f t="shared" si="43"/>
        <v>225438</v>
      </c>
      <c r="CG27" s="121">
        <f t="shared" si="44"/>
        <v>0</v>
      </c>
      <c r="CH27" s="121">
        <f t="shared" si="45"/>
        <v>0</v>
      </c>
      <c r="CI27" s="121">
        <f t="shared" si="46"/>
        <v>378411</v>
      </c>
    </row>
    <row r="28" spans="1:87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 t="shared" si="0"/>
        <v>0</v>
      </c>
      <c r="E28" s="121">
        <f t="shared" si="1"/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2200</v>
      </c>
      <c r="L28" s="121">
        <f t="shared" si="3"/>
        <v>4103</v>
      </c>
      <c r="M28" s="121">
        <f t="shared" si="4"/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 t="shared" si="5"/>
        <v>48</v>
      </c>
      <c r="S28" s="121">
        <v>48</v>
      </c>
      <c r="T28" s="121">
        <v>0</v>
      </c>
      <c r="U28" s="121">
        <v>0</v>
      </c>
      <c r="V28" s="121">
        <v>0</v>
      </c>
      <c r="W28" s="121">
        <f t="shared" si="6"/>
        <v>4055</v>
      </c>
      <c r="X28" s="121">
        <v>4055</v>
      </c>
      <c r="Y28" s="121">
        <v>0</v>
      </c>
      <c r="Z28" s="121">
        <v>0</v>
      </c>
      <c r="AA28" s="121">
        <v>0</v>
      </c>
      <c r="AB28" s="121">
        <v>26863</v>
      </c>
      <c r="AC28" s="121">
        <v>0</v>
      </c>
      <c r="AD28" s="121">
        <v>350</v>
      </c>
      <c r="AE28" s="121">
        <f t="shared" si="8"/>
        <v>4453</v>
      </c>
      <c r="AF28" s="121">
        <f t="shared" si="9"/>
        <v>0</v>
      </c>
      <c r="AG28" s="121">
        <f t="shared" si="10"/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 t="shared" si="12"/>
        <v>4284</v>
      </c>
      <c r="AO28" s="121">
        <f t="shared" si="13"/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 t="shared" si="14"/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 t="shared" si="15"/>
        <v>4284</v>
      </c>
      <c r="AZ28" s="121">
        <v>4284</v>
      </c>
      <c r="BA28" s="121">
        <v>0</v>
      </c>
      <c r="BB28" s="121">
        <v>0</v>
      </c>
      <c r="BC28" s="121">
        <v>0</v>
      </c>
      <c r="BD28" s="121">
        <v>11319</v>
      </c>
      <c r="BE28" s="121">
        <v>0</v>
      </c>
      <c r="BF28" s="121">
        <v>0</v>
      </c>
      <c r="BG28" s="121">
        <f t="shared" si="17"/>
        <v>4284</v>
      </c>
      <c r="BH28" s="121">
        <f t="shared" si="19"/>
        <v>0</v>
      </c>
      <c r="BI28" s="121">
        <f t="shared" si="20"/>
        <v>0</v>
      </c>
      <c r="BJ28" s="121">
        <f t="shared" si="21"/>
        <v>0</v>
      </c>
      <c r="BK28" s="121">
        <f t="shared" si="22"/>
        <v>0</v>
      </c>
      <c r="BL28" s="121">
        <f t="shared" si="23"/>
        <v>0</v>
      </c>
      <c r="BM28" s="121">
        <f t="shared" si="24"/>
        <v>0</v>
      </c>
      <c r="BN28" s="121">
        <f t="shared" si="25"/>
        <v>0</v>
      </c>
      <c r="BO28" s="121">
        <f t="shared" si="26"/>
        <v>2200</v>
      </c>
      <c r="BP28" s="121">
        <f t="shared" si="27"/>
        <v>8387</v>
      </c>
      <c r="BQ28" s="121">
        <f t="shared" si="28"/>
        <v>0</v>
      </c>
      <c r="BR28" s="121">
        <f t="shared" si="29"/>
        <v>0</v>
      </c>
      <c r="BS28" s="121">
        <f t="shared" si="30"/>
        <v>0</v>
      </c>
      <c r="BT28" s="121">
        <f t="shared" si="31"/>
        <v>0</v>
      </c>
      <c r="BU28" s="121">
        <f t="shared" si="32"/>
        <v>0</v>
      </c>
      <c r="BV28" s="121">
        <f t="shared" si="33"/>
        <v>48</v>
      </c>
      <c r="BW28" s="121">
        <f t="shared" si="34"/>
        <v>48</v>
      </c>
      <c r="BX28" s="121">
        <f t="shared" si="35"/>
        <v>0</v>
      </c>
      <c r="BY28" s="121">
        <f t="shared" si="36"/>
        <v>0</v>
      </c>
      <c r="BZ28" s="121">
        <f t="shared" si="37"/>
        <v>0</v>
      </c>
      <c r="CA28" s="121">
        <f t="shared" si="38"/>
        <v>8339</v>
      </c>
      <c r="CB28" s="121">
        <f t="shared" si="39"/>
        <v>8339</v>
      </c>
      <c r="CC28" s="121">
        <f t="shared" si="40"/>
        <v>0</v>
      </c>
      <c r="CD28" s="121">
        <f t="shared" si="41"/>
        <v>0</v>
      </c>
      <c r="CE28" s="121">
        <f t="shared" si="42"/>
        <v>0</v>
      </c>
      <c r="CF28" s="121">
        <f t="shared" si="43"/>
        <v>38182</v>
      </c>
      <c r="CG28" s="121">
        <f t="shared" si="44"/>
        <v>0</v>
      </c>
      <c r="CH28" s="121">
        <f t="shared" si="45"/>
        <v>350</v>
      </c>
      <c r="CI28" s="121">
        <f t="shared" si="46"/>
        <v>8737</v>
      </c>
    </row>
    <row r="29" spans="1:87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 t="shared" si="0"/>
        <v>0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2268</v>
      </c>
      <c r="L29" s="121">
        <f t="shared" si="3"/>
        <v>4055</v>
      </c>
      <c r="M29" s="121">
        <f t="shared" si="4"/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 t="shared" si="5"/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 t="shared" si="6"/>
        <v>4055</v>
      </c>
      <c r="X29" s="121">
        <v>0</v>
      </c>
      <c r="Y29" s="121">
        <v>0</v>
      </c>
      <c r="Z29" s="121">
        <v>0</v>
      </c>
      <c r="AA29" s="121">
        <v>4055</v>
      </c>
      <c r="AB29" s="121">
        <v>27415</v>
      </c>
      <c r="AC29" s="121">
        <v>0</v>
      </c>
      <c r="AD29" s="121">
        <v>38</v>
      </c>
      <c r="AE29" s="121">
        <f t="shared" si="8"/>
        <v>4093</v>
      </c>
      <c r="AF29" s="121">
        <f t="shared" si="9"/>
        <v>0</v>
      </c>
      <c r="AG29" s="121">
        <f t="shared" si="10"/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 t="shared" si="12"/>
        <v>18137</v>
      </c>
      <c r="AO29" s="121">
        <f t="shared" si="13"/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 t="shared" si="14"/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 t="shared" si="15"/>
        <v>18137</v>
      </c>
      <c r="AZ29" s="121">
        <v>18137</v>
      </c>
      <c r="BA29" s="121">
        <v>0</v>
      </c>
      <c r="BB29" s="121">
        <v>0</v>
      </c>
      <c r="BC29" s="121">
        <v>0</v>
      </c>
      <c r="BD29" s="121">
        <v>11166</v>
      </c>
      <c r="BE29" s="121">
        <v>0</v>
      </c>
      <c r="BF29" s="121">
        <v>1330</v>
      </c>
      <c r="BG29" s="121">
        <f t="shared" si="17"/>
        <v>19467</v>
      </c>
      <c r="BH29" s="121">
        <f t="shared" si="19"/>
        <v>0</v>
      </c>
      <c r="BI29" s="121">
        <f t="shared" si="20"/>
        <v>0</v>
      </c>
      <c r="BJ29" s="121">
        <f t="shared" si="21"/>
        <v>0</v>
      </c>
      <c r="BK29" s="121">
        <f t="shared" si="22"/>
        <v>0</v>
      </c>
      <c r="BL29" s="121">
        <f t="shared" si="23"/>
        <v>0</v>
      </c>
      <c r="BM29" s="121">
        <f t="shared" si="24"/>
        <v>0</v>
      </c>
      <c r="BN29" s="121">
        <f t="shared" si="25"/>
        <v>0</v>
      </c>
      <c r="BO29" s="121">
        <f t="shared" si="26"/>
        <v>2268</v>
      </c>
      <c r="BP29" s="121">
        <f t="shared" si="27"/>
        <v>22192</v>
      </c>
      <c r="BQ29" s="121">
        <f t="shared" si="28"/>
        <v>0</v>
      </c>
      <c r="BR29" s="121">
        <f t="shared" si="29"/>
        <v>0</v>
      </c>
      <c r="BS29" s="121">
        <f t="shared" si="30"/>
        <v>0</v>
      </c>
      <c r="BT29" s="121">
        <f t="shared" si="31"/>
        <v>0</v>
      </c>
      <c r="BU29" s="121">
        <f t="shared" si="32"/>
        <v>0</v>
      </c>
      <c r="BV29" s="121">
        <f t="shared" si="33"/>
        <v>0</v>
      </c>
      <c r="BW29" s="121">
        <f t="shared" si="34"/>
        <v>0</v>
      </c>
      <c r="BX29" s="121">
        <f t="shared" si="35"/>
        <v>0</v>
      </c>
      <c r="BY29" s="121">
        <f t="shared" si="36"/>
        <v>0</v>
      </c>
      <c r="BZ29" s="121">
        <f t="shared" si="37"/>
        <v>0</v>
      </c>
      <c r="CA29" s="121">
        <f t="shared" si="38"/>
        <v>22192</v>
      </c>
      <c r="CB29" s="121">
        <f t="shared" si="39"/>
        <v>18137</v>
      </c>
      <c r="CC29" s="121">
        <f t="shared" si="40"/>
        <v>0</v>
      </c>
      <c r="CD29" s="121">
        <f t="shared" si="41"/>
        <v>0</v>
      </c>
      <c r="CE29" s="121">
        <f t="shared" si="42"/>
        <v>4055</v>
      </c>
      <c r="CF29" s="121">
        <f t="shared" si="43"/>
        <v>38581</v>
      </c>
      <c r="CG29" s="121">
        <f t="shared" si="44"/>
        <v>0</v>
      </c>
      <c r="CH29" s="121">
        <f t="shared" si="45"/>
        <v>1368</v>
      </c>
      <c r="CI29" s="121">
        <f t="shared" si="46"/>
        <v>23560</v>
      </c>
    </row>
    <row r="30" spans="1:87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 t="shared" si="0"/>
        <v>0</v>
      </c>
      <c r="E30" s="121">
        <f t="shared" si="1"/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 t="shared" si="3"/>
        <v>121758</v>
      </c>
      <c r="M30" s="121">
        <f t="shared" si="4"/>
        <v>57446</v>
      </c>
      <c r="N30" s="121">
        <v>5357</v>
      </c>
      <c r="O30" s="121">
        <v>52089</v>
      </c>
      <c r="P30" s="121">
        <v>0</v>
      </c>
      <c r="Q30" s="121">
        <v>0</v>
      </c>
      <c r="R30" s="121">
        <f t="shared" si="5"/>
        <v>2766</v>
      </c>
      <c r="S30" s="121">
        <v>2766</v>
      </c>
      <c r="T30" s="121">
        <v>0</v>
      </c>
      <c r="U30" s="121">
        <v>0</v>
      </c>
      <c r="V30" s="121">
        <v>1989</v>
      </c>
      <c r="W30" s="121">
        <f t="shared" si="6"/>
        <v>59557</v>
      </c>
      <c r="X30" s="121">
        <v>0</v>
      </c>
      <c r="Y30" s="121">
        <v>56433</v>
      </c>
      <c r="Z30" s="121">
        <v>3124</v>
      </c>
      <c r="AA30" s="121">
        <v>0</v>
      </c>
      <c r="AB30" s="121">
        <v>4161</v>
      </c>
      <c r="AC30" s="121">
        <v>0</v>
      </c>
      <c r="AD30" s="121">
        <v>6269</v>
      </c>
      <c r="AE30" s="121">
        <f t="shared" si="8"/>
        <v>128027</v>
      </c>
      <c r="AF30" s="121">
        <f t="shared" si="9"/>
        <v>0</v>
      </c>
      <c r="AG30" s="121">
        <f t="shared" si="10"/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 t="shared" si="12"/>
        <v>63468</v>
      </c>
      <c r="AO30" s="121">
        <f t="shared" si="13"/>
        <v>5357</v>
      </c>
      <c r="AP30" s="121">
        <v>5357</v>
      </c>
      <c r="AQ30" s="121">
        <v>0</v>
      </c>
      <c r="AR30" s="121">
        <v>0</v>
      </c>
      <c r="AS30" s="121">
        <v>0</v>
      </c>
      <c r="AT30" s="121">
        <f t="shared" si="14"/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 t="shared" si="15"/>
        <v>58111</v>
      </c>
      <c r="AZ30" s="121">
        <v>12325</v>
      </c>
      <c r="BA30" s="121">
        <v>45786</v>
      </c>
      <c r="BB30" s="121">
        <v>0</v>
      </c>
      <c r="BC30" s="121">
        <v>0</v>
      </c>
      <c r="BD30" s="121">
        <v>0</v>
      </c>
      <c r="BE30" s="121">
        <v>0</v>
      </c>
      <c r="BF30" s="121">
        <v>1500</v>
      </c>
      <c r="BG30" s="121">
        <f t="shared" si="17"/>
        <v>64968</v>
      </c>
      <c r="BH30" s="121">
        <f t="shared" si="19"/>
        <v>0</v>
      </c>
      <c r="BI30" s="121">
        <f t="shared" si="20"/>
        <v>0</v>
      </c>
      <c r="BJ30" s="121">
        <f t="shared" si="21"/>
        <v>0</v>
      </c>
      <c r="BK30" s="121">
        <f t="shared" si="22"/>
        <v>0</v>
      </c>
      <c r="BL30" s="121">
        <f t="shared" si="23"/>
        <v>0</v>
      </c>
      <c r="BM30" s="121">
        <f t="shared" si="24"/>
        <v>0</v>
      </c>
      <c r="BN30" s="121">
        <f t="shared" si="25"/>
        <v>0</v>
      </c>
      <c r="BO30" s="121">
        <f t="shared" si="26"/>
        <v>0</v>
      </c>
      <c r="BP30" s="121">
        <f t="shared" si="27"/>
        <v>185226</v>
      </c>
      <c r="BQ30" s="121">
        <f t="shared" si="28"/>
        <v>62803</v>
      </c>
      <c r="BR30" s="121">
        <f t="shared" si="29"/>
        <v>10714</v>
      </c>
      <c r="BS30" s="121">
        <f t="shared" si="30"/>
        <v>52089</v>
      </c>
      <c r="BT30" s="121">
        <f t="shared" si="31"/>
        <v>0</v>
      </c>
      <c r="BU30" s="121">
        <f t="shared" si="32"/>
        <v>0</v>
      </c>
      <c r="BV30" s="121">
        <f t="shared" si="33"/>
        <v>2766</v>
      </c>
      <c r="BW30" s="121">
        <f t="shared" si="34"/>
        <v>2766</v>
      </c>
      <c r="BX30" s="121">
        <f t="shared" si="35"/>
        <v>0</v>
      </c>
      <c r="BY30" s="121">
        <f t="shared" si="36"/>
        <v>0</v>
      </c>
      <c r="BZ30" s="121">
        <f t="shared" si="37"/>
        <v>1989</v>
      </c>
      <c r="CA30" s="121">
        <f t="shared" si="38"/>
        <v>117668</v>
      </c>
      <c r="CB30" s="121">
        <f t="shared" si="39"/>
        <v>12325</v>
      </c>
      <c r="CC30" s="121">
        <f t="shared" si="40"/>
        <v>102219</v>
      </c>
      <c r="CD30" s="121">
        <f t="shared" si="41"/>
        <v>3124</v>
      </c>
      <c r="CE30" s="121">
        <f t="shared" si="42"/>
        <v>0</v>
      </c>
      <c r="CF30" s="121">
        <f t="shared" si="43"/>
        <v>4161</v>
      </c>
      <c r="CG30" s="121">
        <f t="shared" si="44"/>
        <v>0</v>
      </c>
      <c r="CH30" s="121">
        <f t="shared" si="45"/>
        <v>7769</v>
      </c>
      <c r="CI30" s="121">
        <f t="shared" si="46"/>
        <v>192995</v>
      </c>
    </row>
    <row r="31" spans="1:87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 t="shared" si="0"/>
        <v>3883</v>
      </c>
      <c r="E31" s="121">
        <f t="shared" si="1"/>
        <v>3883</v>
      </c>
      <c r="F31" s="121">
        <v>0</v>
      </c>
      <c r="G31" s="121">
        <v>3883</v>
      </c>
      <c r="H31" s="121">
        <v>0</v>
      </c>
      <c r="I31" s="121">
        <v>0</v>
      </c>
      <c r="J31" s="121">
        <v>0</v>
      </c>
      <c r="K31" s="121">
        <v>0</v>
      </c>
      <c r="L31" s="121">
        <f t="shared" si="3"/>
        <v>133194</v>
      </c>
      <c r="M31" s="121">
        <f t="shared" si="4"/>
        <v>35140</v>
      </c>
      <c r="N31" s="121">
        <v>0</v>
      </c>
      <c r="O31" s="121">
        <v>21084</v>
      </c>
      <c r="P31" s="121">
        <v>14056</v>
      </c>
      <c r="Q31" s="121">
        <v>0</v>
      </c>
      <c r="R31" s="121">
        <f t="shared" si="5"/>
        <v>19664</v>
      </c>
      <c r="S31" s="121">
        <v>8257</v>
      </c>
      <c r="T31" s="121">
        <v>10500</v>
      </c>
      <c r="U31" s="121">
        <v>907</v>
      </c>
      <c r="V31" s="121">
        <v>12018</v>
      </c>
      <c r="W31" s="121">
        <f t="shared" si="6"/>
        <v>66372</v>
      </c>
      <c r="X31" s="121">
        <v>0</v>
      </c>
      <c r="Y31" s="121">
        <v>60158</v>
      </c>
      <c r="Z31" s="121">
        <v>6214</v>
      </c>
      <c r="AA31" s="121">
        <v>0</v>
      </c>
      <c r="AB31" s="121">
        <v>0</v>
      </c>
      <c r="AC31" s="121">
        <v>0</v>
      </c>
      <c r="AD31" s="121">
        <v>0</v>
      </c>
      <c r="AE31" s="121">
        <f t="shared" si="8"/>
        <v>137077</v>
      </c>
      <c r="AF31" s="121">
        <f t="shared" si="9"/>
        <v>0</v>
      </c>
      <c r="AG31" s="121">
        <f t="shared" si="10"/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 t="shared" si="12"/>
        <v>7157</v>
      </c>
      <c r="AO31" s="121">
        <f t="shared" si="13"/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 t="shared" si="14"/>
        <v>2361</v>
      </c>
      <c r="AU31" s="121">
        <v>0</v>
      </c>
      <c r="AV31" s="121">
        <v>2361</v>
      </c>
      <c r="AW31" s="121">
        <v>0</v>
      </c>
      <c r="AX31" s="121">
        <v>0</v>
      </c>
      <c r="AY31" s="121">
        <f t="shared" si="15"/>
        <v>4796</v>
      </c>
      <c r="AZ31" s="121">
        <v>1083</v>
      </c>
      <c r="BA31" s="121">
        <v>3713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 t="shared" si="17"/>
        <v>7157</v>
      </c>
      <c r="BH31" s="121">
        <f t="shared" si="19"/>
        <v>3883</v>
      </c>
      <c r="BI31" s="121">
        <f t="shared" si="20"/>
        <v>3883</v>
      </c>
      <c r="BJ31" s="121">
        <f t="shared" si="21"/>
        <v>0</v>
      </c>
      <c r="BK31" s="121">
        <f t="shared" si="22"/>
        <v>3883</v>
      </c>
      <c r="BL31" s="121">
        <f t="shared" si="23"/>
        <v>0</v>
      </c>
      <c r="BM31" s="121">
        <f t="shared" si="24"/>
        <v>0</v>
      </c>
      <c r="BN31" s="121">
        <f t="shared" si="25"/>
        <v>0</v>
      </c>
      <c r="BO31" s="121">
        <f t="shared" si="26"/>
        <v>0</v>
      </c>
      <c r="BP31" s="121">
        <f t="shared" si="27"/>
        <v>140351</v>
      </c>
      <c r="BQ31" s="121">
        <f t="shared" si="28"/>
        <v>35140</v>
      </c>
      <c r="BR31" s="121">
        <f t="shared" si="29"/>
        <v>0</v>
      </c>
      <c r="BS31" s="121">
        <f t="shared" si="30"/>
        <v>21084</v>
      </c>
      <c r="BT31" s="121">
        <f t="shared" si="31"/>
        <v>14056</v>
      </c>
      <c r="BU31" s="121">
        <f t="shared" si="32"/>
        <v>0</v>
      </c>
      <c r="BV31" s="121">
        <f t="shared" si="33"/>
        <v>22025</v>
      </c>
      <c r="BW31" s="121">
        <f t="shared" si="34"/>
        <v>8257</v>
      </c>
      <c r="BX31" s="121">
        <f t="shared" si="35"/>
        <v>12861</v>
      </c>
      <c r="BY31" s="121">
        <f t="shared" si="36"/>
        <v>907</v>
      </c>
      <c r="BZ31" s="121">
        <f t="shared" si="37"/>
        <v>12018</v>
      </c>
      <c r="CA31" s="121">
        <f t="shared" si="38"/>
        <v>71168</v>
      </c>
      <c r="CB31" s="121">
        <f t="shared" si="39"/>
        <v>1083</v>
      </c>
      <c r="CC31" s="121">
        <f t="shared" si="40"/>
        <v>63871</v>
      </c>
      <c r="CD31" s="121">
        <f t="shared" si="41"/>
        <v>6214</v>
      </c>
      <c r="CE31" s="121">
        <f t="shared" si="42"/>
        <v>0</v>
      </c>
      <c r="CF31" s="121">
        <f t="shared" si="43"/>
        <v>0</v>
      </c>
      <c r="CG31" s="121">
        <f t="shared" si="44"/>
        <v>0</v>
      </c>
      <c r="CH31" s="121">
        <f t="shared" si="45"/>
        <v>0</v>
      </c>
      <c r="CI31" s="121">
        <f t="shared" si="46"/>
        <v>144234</v>
      </c>
    </row>
    <row r="32" spans="1:87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 t="shared" si="0"/>
        <v>0</v>
      </c>
      <c r="E32" s="121">
        <f t="shared" si="1"/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 t="shared" si="3"/>
        <v>388090</v>
      </c>
      <c r="M32" s="121">
        <f t="shared" si="4"/>
        <v>169732</v>
      </c>
      <c r="N32" s="121">
        <v>36925</v>
      </c>
      <c r="O32" s="121">
        <v>132807</v>
      </c>
      <c r="P32" s="121">
        <v>0</v>
      </c>
      <c r="Q32" s="121">
        <v>0</v>
      </c>
      <c r="R32" s="121">
        <f t="shared" si="5"/>
        <v>9036</v>
      </c>
      <c r="S32" s="121">
        <v>6344</v>
      </c>
      <c r="T32" s="121">
        <v>2692</v>
      </c>
      <c r="U32" s="121">
        <v>0</v>
      </c>
      <c r="V32" s="121">
        <v>0</v>
      </c>
      <c r="W32" s="121">
        <f t="shared" si="6"/>
        <v>209322</v>
      </c>
      <c r="X32" s="121">
        <v>0</v>
      </c>
      <c r="Y32" s="121">
        <v>956</v>
      </c>
      <c r="Z32" s="121">
        <v>208366</v>
      </c>
      <c r="AA32" s="121">
        <v>0</v>
      </c>
      <c r="AB32" s="121">
        <v>28047</v>
      </c>
      <c r="AC32" s="121">
        <v>0</v>
      </c>
      <c r="AD32" s="121">
        <v>45103</v>
      </c>
      <c r="AE32" s="121">
        <f t="shared" si="8"/>
        <v>433193</v>
      </c>
      <c r="AF32" s="121">
        <f t="shared" si="9"/>
        <v>0</v>
      </c>
      <c r="AG32" s="121">
        <f t="shared" si="10"/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 t="shared" si="12"/>
        <v>2100</v>
      </c>
      <c r="AO32" s="121">
        <f t="shared" si="13"/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 t="shared" si="14"/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 t="shared" si="15"/>
        <v>2100</v>
      </c>
      <c r="AZ32" s="121">
        <v>2100</v>
      </c>
      <c r="BA32" s="121">
        <v>0</v>
      </c>
      <c r="BB32" s="121">
        <v>0</v>
      </c>
      <c r="BC32" s="121">
        <v>0</v>
      </c>
      <c r="BD32" s="121">
        <v>32816</v>
      </c>
      <c r="BE32" s="121">
        <v>0</v>
      </c>
      <c r="BF32" s="121">
        <v>153</v>
      </c>
      <c r="BG32" s="121">
        <f t="shared" si="17"/>
        <v>2253</v>
      </c>
      <c r="BH32" s="121">
        <f t="shared" si="19"/>
        <v>0</v>
      </c>
      <c r="BI32" s="121">
        <f t="shared" si="20"/>
        <v>0</v>
      </c>
      <c r="BJ32" s="121">
        <f t="shared" si="21"/>
        <v>0</v>
      </c>
      <c r="BK32" s="121">
        <f t="shared" si="22"/>
        <v>0</v>
      </c>
      <c r="BL32" s="121">
        <f t="shared" si="23"/>
        <v>0</v>
      </c>
      <c r="BM32" s="121">
        <f t="shared" si="24"/>
        <v>0</v>
      </c>
      <c r="BN32" s="121">
        <f t="shared" si="25"/>
        <v>0</v>
      </c>
      <c r="BO32" s="121">
        <f t="shared" si="26"/>
        <v>0</v>
      </c>
      <c r="BP32" s="121">
        <f t="shared" si="27"/>
        <v>390190</v>
      </c>
      <c r="BQ32" s="121">
        <f t="shared" si="28"/>
        <v>169732</v>
      </c>
      <c r="BR32" s="121">
        <f t="shared" si="29"/>
        <v>36925</v>
      </c>
      <c r="BS32" s="121">
        <f t="shared" si="30"/>
        <v>132807</v>
      </c>
      <c r="BT32" s="121">
        <f t="shared" si="31"/>
        <v>0</v>
      </c>
      <c r="BU32" s="121">
        <f t="shared" si="32"/>
        <v>0</v>
      </c>
      <c r="BV32" s="121">
        <f t="shared" si="33"/>
        <v>9036</v>
      </c>
      <c r="BW32" s="121">
        <f t="shared" si="34"/>
        <v>6344</v>
      </c>
      <c r="BX32" s="121">
        <f t="shared" si="35"/>
        <v>2692</v>
      </c>
      <c r="BY32" s="121">
        <f t="shared" si="36"/>
        <v>0</v>
      </c>
      <c r="BZ32" s="121">
        <f t="shared" si="37"/>
        <v>0</v>
      </c>
      <c r="CA32" s="121">
        <f t="shared" si="38"/>
        <v>211422</v>
      </c>
      <c r="CB32" s="121">
        <f t="shared" si="39"/>
        <v>2100</v>
      </c>
      <c r="CC32" s="121">
        <f t="shared" si="40"/>
        <v>956</v>
      </c>
      <c r="CD32" s="121">
        <f t="shared" si="41"/>
        <v>208366</v>
      </c>
      <c r="CE32" s="121">
        <f t="shared" si="42"/>
        <v>0</v>
      </c>
      <c r="CF32" s="121">
        <f t="shared" si="43"/>
        <v>60863</v>
      </c>
      <c r="CG32" s="121">
        <f t="shared" si="44"/>
        <v>0</v>
      </c>
      <c r="CH32" s="121">
        <f t="shared" si="45"/>
        <v>45256</v>
      </c>
      <c r="CI32" s="121">
        <f t="shared" si="46"/>
        <v>435446</v>
      </c>
    </row>
    <row r="33" spans="1:87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 t="shared" si="0"/>
        <v>843</v>
      </c>
      <c r="E33" s="121">
        <f t="shared" si="1"/>
        <v>843</v>
      </c>
      <c r="F33" s="121">
        <v>215</v>
      </c>
      <c r="G33" s="121">
        <v>0</v>
      </c>
      <c r="H33" s="121">
        <v>0</v>
      </c>
      <c r="I33" s="121">
        <v>628</v>
      </c>
      <c r="J33" s="121">
        <v>0</v>
      </c>
      <c r="K33" s="121">
        <v>9429</v>
      </c>
      <c r="L33" s="121">
        <f t="shared" si="3"/>
        <v>107811</v>
      </c>
      <c r="M33" s="121">
        <f t="shared" si="4"/>
        <v>5703</v>
      </c>
      <c r="N33" s="121">
        <v>5703</v>
      </c>
      <c r="O33" s="121">
        <v>0</v>
      </c>
      <c r="P33" s="121">
        <v>0</v>
      </c>
      <c r="Q33" s="121">
        <v>0</v>
      </c>
      <c r="R33" s="121">
        <f t="shared" si="5"/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 t="shared" si="6"/>
        <v>102108</v>
      </c>
      <c r="X33" s="121">
        <v>88152</v>
      </c>
      <c r="Y33" s="121">
        <v>0</v>
      </c>
      <c r="Z33" s="121">
        <v>12032</v>
      </c>
      <c r="AA33" s="121">
        <v>1924</v>
      </c>
      <c r="AB33" s="121">
        <v>138642</v>
      </c>
      <c r="AC33" s="121">
        <v>0</v>
      </c>
      <c r="AD33" s="121">
        <v>3081</v>
      </c>
      <c r="AE33" s="121">
        <f t="shared" si="8"/>
        <v>111735</v>
      </c>
      <c r="AF33" s="121">
        <f t="shared" si="9"/>
        <v>0</v>
      </c>
      <c r="AG33" s="121">
        <f t="shared" si="10"/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 t="shared" si="12"/>
        <v>9881</v>
      </c>
      <c r="AO33" s="121">
        <f t="shared" si="13"/>
        <v>1901</v>
      </c>
      <c r="AP33" s="121">
        <v>1901</v>
      </c>
      <c r="AQ33" s="121">
        <v>0</v>
      </c>
      <c r="AR33" s="121">
        <v>0</v>
      </c>
      <c r="AS33" s="121">
        <v>0</v>
      </c>
      <c r="AT33" s="121">
        <f t="shared" si="14"/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 t="shared" si="15"/>
        <v>7980</v>
      </c>
      <c r="AZ33" s="121">
        <v>1512</v>
      </c>
      <c r="BA33" s="121">
        <v>0</v>
      </c>
      <c r="BB33" s="121">
        <v>0</v>
      </c>
      <c r="BC33" s="121">
        <v>6468</v>
      </c>
      <c r="BD33" s="121">
        <v>45823</v>
      </c>
      <c r="BE33" s="121">
        <v>0</v>
      </c>
      <c r="BF33" s="121">
        <v>0</v>
      </c>
      <c r="BG33" s="121">
        <f t="shared" si="17"/>
        <v>9881</v>
      </c>
      <c r="BH33" s="121">
        <f t="shared" si="19"/>
        <v>843</v>
      </c>
      <c r="BI33" s="121">
        <f t="shared" si="20"/>
        <v>843</v>
      </c>
      <c r="BJ33" s="121">
        <f t="shared" si="21"/>
        <v>215</v>
      </c>
      <c r="BK33" s="121">
        <f t="shared" si="22"/>
        <v>0</v>
      </c>
      <c r="BL33" s="121">
        <f t="shared" si="23"/>
        <v>0</v>
      </c>
      <c r="BM33" s="121">
        <f t="shared" si="24"/>
        <v>628</v>
      </c>
      <c r="BN33" s="121">
        <f t="shared" si="25"/>
        <v>0</v>
      </c>
      <c r="BO33" s="121">
        <f t="shared" si="26"/>
        <v>9429</v>
      </c>
      <c r="BP33" s="121">
        <f t="shared" si="27"/>
        <v>117692</v>
      </c>
      <c r="BQ33" s="121">
        <f t="shared" si="28"/>
        <v>7604</v>
      </c>
      <c r="BR33" s="121">
        <f t="shared" si="29"/>
        <v>7604</v>
      </c>
      <c r="BS33" s="121">
        <f t="shared" si="30"/>
        <v>0</v>
      </c>
      <c r="BT33" s="121">
        <f t="shared" si="31"/>
        <v>0</v>
      </c>
      <c r="BU33" s="121">
        <f t="shared" si="32"/>
        <v>0</v>
      </c>
      <c r="BV33" s="121">
        <f t="shared" si="33"/>
        <v>0</v>
      </c>
      <c r="BW33" s="121">
        <f t="shared" si="34"/>
        <v>0</v>
      </c>
      <c r="BX33" s="121">
        <f t="shared" si="35"/>
        <v>0</v>
      </c>
      <c r="BY33" s="121">
        <f t="shared" si="36"/>
        <v>0</v>
      </c>
      <c r="BZ33" s="121">
        <f t="shared" si="37"/>
        <v>0</v>
      </c>
      <c r="CA33" s="121">
        <f t="shared" si="38"/>
        <v>110088</v>
      </c>
      <c r="CB33" s="121">
        <f t="shared" si="39"/>
        <v>89664</v>
      </c>
      <c r="CC33" s="121">
        <f t="shared" si="40"/>
        <v>0</v>
      </c>
      <c r="CD33" s="121">
        <f t="shared" si="41"/>
        <v>12032</v>
      </c>
      <c r="CE33" s="121">
        <f t="shared" si="42"/>
        <v>8392</v>
      </c>
      <c r="CF33" s="121">
        <f t="shared" si="43"/>
        <v>184465</v>
      </c>
      <c r="CG33" s="121">
        <f t="shared" si="44"/>
        <v>0</v>
      </c>
      <c r="CH33" s="121">
        <f t="shared" si="45"/>
        <v>3081</v>
      </c>
      <c r="CI33" s="121">
        <f t="shared" si="46"/>
        <v>121616</v>
      </c>
    </row>
    <row r="34" spans="1:87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 t="shared" si="0"/>
        <v>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34164</v>
      </c>
      <c r="L34" s="121">
        <f t="shared" si="3"/>
        <v>619626</v>
      </c>
      <c r="M34" s="121">
        <f t="shared" si="4"/>
        <v>37145</v>
      </c>
      <c r="N34" s="121">
        <v>26397</v>
      </c>
      <c r="O34" s="121">
        <v>0</v>
      </c>
      <c r="P34" s="121">
        <v>10748</v>
      </c>
      <c r="Q34" s="121">
        <v>0</v>
      </c>
      <c r="R34" s="121">
        <f t="shared" si="5"/>
        <v>258832</v>
      </c>
      <c r="S34" s="121">
        <v>2458</v>
      </c>
      <c r="T34" s="121">
        <v>256374</v>
      </c>
      <c r="U34" s="121">
        <v>0</v>
      </c>
      <c r="V34" s="121">
        <v>0</v>
      </c>
      <c r="W34" s="121">
        <f t="shared" si="6"/>
        <v>319265</v>
      </c>
      <c r="X34" s="121">
        <v>149701</v>
      </c>
      <c r="Y34" s="121">
        <v>31689</v>
      </c>
      <c r="Z34" s="121">
        <v>131608</v>
      </c>
      <c r="AA34" s="121">
        <v>6267</v>
      </c>
      <c r="AB34" s="121">
        <v>0</v>
      </c>
      <c r="AC34" s="121">
        <v>4384</v>
      </c>
      <c r="AD34" s="121">
        <v>110165</v>
      </c>
      <c r="AE34" s="121">
        <f t="shared" si="8"/>
        <v>729791</v>
      </c>
      <c r="AF34" s="121">
        <f t="shared" si="9"/>
        <v>0</v>
      </c>
      <c r="AG34" s="121">
        <f t="shared" si="10"/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 t="shared" si="12"/>
        <v>0</v>
      </c>
      <c r="AO34" s="121">
        <f t="shared" si="13"/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 t="shared" si="14"/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 t="shared" si="15"/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56376</v>
      </c>
      <c r="BE34" s="121">
        <v>0</v>
      </c>
      <c r="BF34" s="121">
        <v>0</v>
      </c>
      <c r="BG34" s="121">
        <f t="shared" si="17"/>
        <v>0</v>
      </c>
      <c r="BH34" s="121">
        <f t="shared" si="19"/>
        <v>0</v>
      </c>
      <c r="BI34" s="121">
        <f t="shared" si="20"/>
        <v>0</v>
      </c>
      <c r="BJ34" s="121">
        <f t="shared" si="21"/>
        <v>0</v>
      </c>
      <c r="BK34" s="121">
        <f t="shared" si="22"/>
        <v>0</v>
      </c>
      <c r="BL34" s="121">
        <f t="shared" si="23"/>
        <v>0</v>
      </c>
      <c r="BM34" s="121">
        <f t="shared" si="24"/>
        <v>0</v>
      </c>
      <c r="BN34" s="121">
        <f t="shared" si="25"/>
        <v>0</v>
      </c>
      <c r="BO34" s="121">
        <f t="shared" si="26"/>
        <v>34164</v>
      </c>
      <c r="BP34" s="121">
        <f t="shared" si="27"/>
        <v>619626</v>
      </c>
      <c r="BQ34" s="121">
        <f t="shared" si="28"/>
        <v>37145</v>
      </c>
      <c r="BR34" s="121">
        <f t="shared" si="29"/>
        <v>26397</v>
      </c>
      <c r="BS34" s="121">
        <f t="shared" si="30"/>
        <v>0</v>
      </c>
      <c r="BT34" s="121">
        <f t="shared" si="31"/>
        <v>10748</v>
      </c>
      <c r="BU34" s="121">
        <f t="shared" si="32"/>
        <v>0</v>
      </c>
      <c r="BV34" s="121">
        <f t="shared" si="33"/>
        <v>258832</v>
      </c>
      <c r="BW34" s="121">
        <f t="shared" si="34"/>
        <v>2458</v>
      </c>
      <c r="BX34" s="121">
        <f t="shared" si="35"/>
        <v>256374</v>
      </c>
      <c r="BY34" s="121">
        <f t="shared" si="36"/>
        <v>0</v>
      </c>
      <c r="BZ34" s="121">
        <f t="shared" si="37"/>
        <v>0</v>
      </c>
      <c r="CA34" s="121">
        <f t="shared" si="38"/>
        <v>319265</v>
      </c>
      <c r="CB34" s="121">
        <f t="shared" si="39"/>
        <v>149701</v>
      </c>
      <c r="CC34" s="121">
        <f t="shared" si="40"/>
        <v>31689</v>
      </c>
      <c r="CD34" s="121">
        <f t="shared" si="41"/>
        <v>131608</v>
      </c>
      <c r="CE34" s="121">
        <f t="shared" si="42"/>
        <v>6267</v>
      </c>
      <c r="CF34" s="121">
        <f t="shared" si="43"/>
        <v>56376</v>
      </c>
      <c r="CG34" s="121">
        <f t="shared" si="44"/>
        <v>4384</v>
      </c>
      <c r="CH34" s="121">
        <f t="shared" si="45"/>
        <v>110165</v>
      </c>
      <c r="CI34" s="121">
        <f t="shared" si="46"/>
        <v>729791</v>
      </c>
    </row>
    <row r="35" spans="1:87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 t="shared" si="0"/>
        <v>44731</v>
      </c>
      <c r="E35" s="121">
        <f t="shared" si="1"/>
        <v>44731</v>
      </c>
      <c r="F35" s="121">
        <v>0</v>
      </c>
      <c r="G35" s="121">
        <v>44731</v>
      </c>
      <c r="H35" s="121">
        <v>0</v>
      </c>
      <c r="I35" s="121">
        <v>0</v>
      </c>
      <c r="J35" s="121">
        <v>0</v>
      </c>
      <c r="K35" s="121">
        <v>21600</v>
      </c>
      <c r="L35" s="121">
        <f t="shared" si="3"/>
        <v>319557</v>
      </c>
      <c r="M35" s="121">
        <f t="shared" si="4"/>
        <v>74057</v>
      </c>
      <c r="N35" s="121">
        <v>30249</v>
      </c>
      <c r="O35" s="121">
        <v>0</v>
      </c>
      <c r="P35" s="121">
        <v>43808</v>
      </c>
      <c r="Q35" s="121">
        <v>0</v>
      </c>
      <c r="R35" s="121">
        <f t="shared" si="5"/>
        <v>31672</v>
      </c>
      <c r="S35" s="121">
        <v>0</v>
      </c>
      <c r="T35" s="121">
        <v>31672</v>
      </c>
      <c r="U35" s="121">
        <v>0</v>
      </c>
      <c r="V35" s="121">
        <v>0</v>
      </c>
      <c r="W35" s="121">
        <f t="shared" si="6"/>
        <v>213828</v>
      </c>
      <c r="X35" s="121">
        <v>75621</v>
      </c>
      <c r="Y35" s="121">
        <v>85316</v>
      </c>
      <c r="Z35" s="121">
        <v>31747</v>
      </c>
      <c r="AA35" s="121">
        <v>21144</v>
      </c>
      <c r="AB35" s="121">
        <v>0</v>
      </c>
      <c r="AC35" s="121">
        <v>0</v>
      </c>
      <c r="AD35" s="121">
        <v>2966</v>
      </c>
      <c r="AE35" s="121">
        <f t="shared" si="8"/>
        <v>367254</v>
      </c>
      <c r="AF35" s="121">
        <f t="shared" si="9"/>
        <v>0</v>
      </c>
      <c r="AG35" s="121">
        <f t="shared" si="10"/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 t="shared" si="12"/>
        <v>0</v>
      </c>
      <c r="AO35" s="121">
        <f t="shared" si="13"/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 t="shared" si="14"/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 t="shared" si="15"/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32500</v>
      </c>
      <c r="BE35" s="121">
        <v>0</v>
      </c>
      <c r="BF35" s="121">
        <v>0</v>
      </c>
      <c r="BG35" s="121">
        <f t="shared" si="17"/>
        <v>0</v>
      </c>
      <c r="BH35" s="121">
        <f t="shared" si="19"/>
        <v>44731</v>
      </c>
      <c r="BI35" s="121">
        <f t="shared" si="20"/>
        <v>44731</v>
      </c>
      <c r="BJ35" s="121">
        <f t="shared" si="21"/>
        <v>0</v>
      </c>
      <c r="BK35" s="121">
        <f t="shared" si="22"/>
        <v>44731</v>
      </c>
      <c r="BL35" s="121">
        <f t="shared" si="23"/>
        <v>0</v>
      </c>
      <c r="BM35" s="121">
        <f t="shared" si="24"/>
        <v>0</v>
      </c>
      <c r="BN35" s="121">
        <f t="shared" si="25"/>
        <v>0</v>
      </c>
      <c r="BO35" s="121">
        <f t="shared" si="26"/>
        <v>21600</v>
      </c>
      <c r="BP35" s="121">
        <f t="shared" si="27"/>
        <v>319557</v>
      </c>
      <c r="BQ35" s="121">
        <f t="shared" si="28"/>
        <v>74057</v>
      </c>
      <c r="BR35" s="121">
        <f t="shared" si="29"/>
        <v>30249</v>
      </c>
      <c r="BS35" s="121">
        <f t="shared" si="30"/>
        <v>0</v>
      </c>
      <c r="BT35" s="121">
        <f t="shared" si="31"/>
        <v>43808</v>
      </c>
      <c r="BU35" s="121">
        <f t="shared" si="32"/>
        <v>0</v>
      </c>
      <c r="BV35" s="121">
        <f t="shared" si="33"/>
        <v>31672</v>
      </c>
      <c r="BW35" s="121">
        <f t="shared" si="34"/>
        <v>0</v>
      </c>
      <c r="BX35" s="121">
        <f t="shared" si="35"/>
        <v>31672</v>
      </c>
      <c r="BY35" s="121">
        <f t="shared" si="36"/>
        <v>0</v>
      </c>
      <c r="BZ35" s="121">
        <f t="shared" si="37"/>
        <v>0</v>
      </c>
      <c r="CA35" s="121">
        <f t="shared" si="38"/>
        <v>213828</v>
      </c>
      <c r="CB35" s="121">
        <f t="shared" si="39"/>
        <v>75621</v>
      </c>
      <c r="CC35" s="121">
        <f t="shared" si="40"/>
        <v>85316</v>
      </c>
      <c r="CD35" s="121">
        <f t="shared" si="41"/>
        <v>31747</v>
      </c>
      <c r="CE35" s="121">
        <f t="shared" si="42"/>
        <v>21144</v>
      </c>
      <c r="CF35" s="121">
        <f t="shared" si="43"/>
        <v>32500</v>
      </c>
      <c r="CG35" s="121">
        <f t="shared" si="44"/>
        <v>0</v>
      </c>
      <c r="CH35" s="121">
        <f t="shared" si="45"/>
        <v>2966</v>
      </c>
      <c r="CI35" s="121">
        <f t="shared" si="46"/>
        <v>367254</v>
      </c>
    </row>
    <row r="36" spans="1:87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 t="shared" si="0"/>
        <v>0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 t="shared" si="3"/>
        <v>80331</v>
      </c>
      <c r="M36" s="121">
        <f t="shared" si="4"/>
        <v>80331</v>
      </c>
      <c r="N36" s="121">
        <v>24558</v>
      </c>
      <c r="O36" s="121">
        <v>55773</v>
      </c>
      <c r="P36" s="121">
        <v>0</v>
      </c>
      <c r="Q36" s="121">
        <v>0</v>
      </c>
      <c r="R36" s="121">
        <f t="shared" si="5"/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 t="shared" si="6"/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141260</v>
      </c>
      <c r="AC36" s="121">
        <v>0</v>
      </c>
      <c r="AD36" s="121">
        <v>0</v>
      </c>
      <c r="AE36" s="121">
        <f t="shared" si="8"/>
        <v>80331</v>
      </c>
      <c r="AF36" s="121">
        <f t="shared" si="9"/>
        <v>0</v>
      </c>
      <c r="AG36" s="121">
        <f t="shared" si="10"/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 t="shared" si="12"/>
        <v>59414</v>
      </c>
      <c r="AO36" s="121">
        <f t="shared" si="13"/>
        <v>15564</v>
      </c>
      <c r="AP36" s="121">
        <v>15564</v>
      </c>
      <c r="AQ36" s="121">
        <v>0</v>
      </c>
      <c r="AR36" s="121">
        <v>0</v>
      </c>
      <c r="AS36" s="121">
        <v>0</v>
      </c>
      <c r="AT36" s="121">
        <f t="shared" si="14"/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 t="shared" si="15"/>
        <v>43850</v>
      </c>
      <c r="AZ36" s="121">
        <v>10357</v>
      </c>
      <c r="BA36" s="121">
        <v>0</v>
      </c>
      <c r="BB36" s="121">
        <v>33444</v>
      </c>
      <c r="BC36" s="121">
        <v>49</v>
      </c>
      <c r="BD36" s="121">
        <v>0</v>
      </c>
      <c r="BE36" s="121">
        <v>0</v>
      </c>
      <c r="BF36" s="121">
        <v>0</v>
      </c>
      <c r="BG36" s="121">
        <f t="shared" si="17"/>
        <v>59414</v>
      </c>
      <c r="BH36" s="121">
        <f t="shared" si="19"/>
        <v>0</v>
      </c>
      <c r="BI36" s="121">
        <f t="shared" si="20"/>
        <v>0</v>
      </c>
      <c r="BJ36" s="121">
        <f t="shared" si="21"/>
        <v>0</v>
      </c>
      <c r="BK36" s="121">
        <f t="shared" si="22"/>
        <v>0</v>
      </c>
      <c r="BL36" s="121">
        <f t="shared" si="23"/>
        <v>0</v>
      </c>
      <c r="BM36" s="121">
        <f t="shared" si="24"/>
        <v>0</v>
      </c>
      <c r="BN36" s="121">
        <f t="shared" si="25"/>
        <v>0</v>
      </c>
      <c r="BO36" s="121">
        <f t="shared" si="26"/>
        <v>0</v>
      </c>
      <c r="BP36" s="121">
        <f t="shared" si="27"/>
        <v>139745</v>
      </c>
      <c r="BQ36" s="121">
        <f t="shared" si="28"/>
        <v>95895</v>
      </c>
      <c r="BR36" s="121">
        <f t="shared" si="29"/>
        <v>40122</v>
      </c>
      <c r="BS36" s="121">
        <f t="shared" si="30"/>
        <v>55773</v>
      </c>
      <c r="BT36" s="121">
        <f t="shared" si="31"/>
        <v>0</v>
      </c>
      <c r="BU36" s="121">
        <f t="shared" si="32"/>
        <v>0</v>
      </c>
      <c r="BV36" s="121">
        <f t="shared" si="33"/>
        <v>0</v>
      </c>
      <c r="BW36" s="121">
        <f t="shared" si="34"/>
        <v>0</v>
      </c>
      <c r="BX36" s="121">
        <f t="shared" si="35"/>
        <v>0</v>
      </c>
      <c r="BY36" s="121">
        <f t="shared" si="36"/>
        <v>0</v>
      </c>
      <c r="BZ36" s="121">
        <f t="shared" si="37"/>
        <v>0</v>
      </c>
      <c r="CA36" s="121">
        <f t="shared" si="38"/>
        <v>43850</v>
      </c>
      <c r="CB36" s="121">
        <f t="shared" si="39"/>
        <v>10357</v>
      </c>
      <c r="CC36" s="121">
        <f t="shared" si="40"/>
        <v>0</v>
      </c>
      <c r="CD36" s="121">
        <f t="shared" si="41"/>
        <v>33444</v>
      </c>
      <c r="CE36" s="121">
        <f t="shared" si="42"/>
        <v>49</v>
      </c>
      <c r="CF36" s="121">
        <f t="shared" si="43"/>
        <v>141260</v>
      </c>
      <c r="CG36" s="121">
        <f t="shared" si="44"/>
        <v>0</v>
      </c>
      <c r="CH36" s="121">
        <f t="shared" si="45"/>
        <v>0</v>
      </c>
      <c r="CI36" s="121">
        <f t="shared" si="46"/>
        <v>139745</v>
      </c>
    </row>
    <row r="37" spans="1:87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 t="shared" si="0"/>
        <v>3315</v>
      </c>
      <c r="E37" s="121">
        <f t="shared" si="1"/>
        <v>3315</v>
      </c>
      <c r="F37" s="121">
        <v>0</v>
      </c>
      <c r="G37" s="121">
        <v>0</v>
      </c>
      <c r="H37" s="121">
        <v>3315</v>
      </c>
      <c r="I37" s="121">
        <v>0</v>
      </c>
      <c r="J37" s="121">
        <v>0</v>
      </c>
      <c r="K37" s="121">
        <v>20682</v>
      </c>
      <c r="L37" s="121">
        <f t="shared" si="3"/>
        <v>34493</v>
      </c>
      <c r="M37" s="121">
        <f t="shared" si="4"/>
        <v>28532</v>
      </c>
      <c r="N37" s="121">
        <v>24963</v>
      </c>
      <c r="O37" s="121">
        <v>0</v>
      </c>
      <c r="P37" s="121">
        <v>0</v>
      </c>
      <c r="Q37" s="121">
        <v>3569</v>
      </c>
      <c r="R37" s="121">
        <f t="shared" si="5"/>
        <v>4739</v>
      </c>
      <c r="S37" s="121">
        <v>0</v>
      </c>
      <c r="T37" s="121">
        <v>0</v>
      </c>
      <c r="U37" s="121">
        <v>4739</v>
      </c>
      <c r="V37" s="121">
        <v>0</v>
      </c>
      <c r="W37" s="121">
        <f t="shared" si="6"/>
        <v>1222</v>
      </c>
      <c r="X37" s="121">
        <v>0</v>
      </c>
      <c r="Y37" s="121">
        <v>0</v>
      </c>
      <c r="Z37" s="121">
        <v>1222</v>
      </c>
      <c r="AA37" s="121">
        <v>0</v>
      </c>
      <c r="AB37" s="121">
        <v>332353</v>
      </c>
      <c r="AC37" s="121">
        <v>0</v>
      </c>
      <c r="AD37" s="121">
        <v>19506</v>
      </c>
      <c r="AE37" s="121">
        <f t="shared" si="8"/>
        <v>57314</v>
      </c>
      <c r="AF37" s="121">
        <f t="shared" si="9"/>
        <v>0</v>
      </c>
      <c r="AG37" s="121">
        <f t="shared" si="10"/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 t="shared" si="12"/>
        <v>65327</v>
      </c>
      <c r="AO37" s="121">
        <f t="shared" si="13"/>
        <v>18229</v>
      </c>
      <c r="AP37" s="121">
        <v>18229</v>
      </c>
      <c r="AQ37" s="121">
        <v>0</v>
      </c>
      <c r="AR37" s="121">
        <v>0</v>
      </c>
      <c r="AS37" s="121">
        <v>0</v>
      </c>
      <c r="AT37" s="121">
        <f t="shared" si="14"/>
        <v>64</v>
      </c>
      <c r="AU37" s="121">
        <v>0</v>
      </c>
      <c r="AV37" s="121">
        <v>64</v>
      </c>
      <c r="AW37" s="121">
        <v>0</v>
      </c>
      <c r="AX37" s="121">
        <v>0</v>
      </c>
      <c r="AY37" s="121">
        <f t="shared" si="15"/>
        <v>47034</v>
      </c>
      <c r="AZ37" s="121">
        <v>0</v>
      </c>
      <c r="BA37" s="121">
        <v>47034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 t="shared" si="17"/>
        <v>65327</v>
      </c>
      <c r="BH37" s="121">
        <f t="shared" si="19"/>
        <v>3315</v>
      </c>
      <c r="BI37" s="121">
        <f t="shared" si="20"/>
        <v>3315</v>
      </c>
      <c r="BJ37" s="121">
        <f t="shared" si="21"/>
        <v>0</v>
      </c>
      <c r="BK37" s="121">
        <f t="shared" si="22"/>
        <v>0</v>
      </c>
      <c r="BL37" s="121">
        <f t="shared" si="23"/>
        <v>3315</v>
      </c>
      <c r="BM37" s="121">
        <f t="shared" si="24"/>
        <v>0</v>
      </c>
      <c r="BN37" s="121">
        <f t="shared" si="25"/>
        <v>0</v>
      </c>
      <c r="BO37" s="121">
        <f t="shared" si="26"/>
        <v>20682</v>
      </c>
      <c r="BP37" s="121">
        <f t="shared" si="27"/>
        <v>99820</v>
      </c>
      <c r="BQ37" s="121">
        <f t="shared" si="28"/>
        <v>46761</v>
      </c>
      <c r="BR37" s="121">
        <f t="shared" si="29"/>
        <v>43192</v>
      </c>
      <c r="BS37" s="121">
        <f t="shared" si="30"/>
        <v>0</v>
      </c>
      <c r="BT37" s="121">
        <f t="shared" si="31"/>
        <v>0</v>
      </c>
      <c r="BU37" s="121">
        <f t="shared" si="32"/>
        <v>3569</v>
      </c>
      <c r="BV37" s="121">
        <f t="shared" si="33"/>
        <v>4803</v>
      </c>
      <c r="BW37" s="121">
        <f t="shared" si="34"/>
        <v>0</v>
      </c>
      <c r="BX37" s="121">
        <f t="shared" si="35"/>
        <v>64</v>
      </c>
      <c r="BY37" s="121">
        <f t="shared" si="36"/>
        <v>4739</v>
      </c>
      <c r="BZ37" s="121">
        <f t="shared" si="37"/>
        <v>0</v>
      </c>
      <c r="CA37" s="121">
        <f t="shared" si="38"/>
        <v>48256</v>
      </c>
      <c r="CB37" s="121">
        <f t="shared" si="39"/>
        <v>0</v>
      </c>
      <c r="CC37" s="121">
        <f t="shared" si="40"/>
        <v>47034</v>
      </c>
      <c r="CD37" s="121">
        <f t="shared" si="41"/>
        <v>1222</v>
      </c>
      <c r="CE37" s="121">
        <f t="shared" si="42"/>
        <v>0</v>
      </c>
      <c r="CF37" s="121">
        <f t="shared" si="43"/>
        <v>332353</v>
      </c>
      <c r="CG37" s="121">
        <f t="shared" si="44"/>
        <v>0</v>
      </c>
      <c r="CH37" s="121">
        <f t="shared" si="45"/>
        <v>19506</v>
      </c>
      <c r="CI37" s="121">
        <f t="shared" si="46"/>
        <v>122641</v>
      </c>
    </row>
    <row r="38" spans="1:87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 t="shared" si="0"/>
        <v>0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12309</v>
      </c>
      <c r="L38" s="121">
        <f t="shared" si="3"/>
        <v>27045</v>
      </c>
      <c r="M38" s="121">
        <f t="shared" si="4"/>
        <v>21231</v>
      </c>
      <c r="N38" s="121">
        <v>10730</v>
      </c>
      <c r="O38" s="121">
        <v>10501</v>
      </c>
      <c r="P38" s="121">
        <v>0</v>
      </c>
      <c r="Q38" s="121">
        <v>0</v>
      </c>
      <c r="R38" s="121">
        <f t="shared" si="5"/>
        <v>5814</v>
      </c>
      <c r="S38" s="121">
        <v>5814</v>
      </c>
      <c r="T38" s="121">
        <v>0</v>
      </c>
      <c r="U38" s="121">
        <v>0</v>
      </c>
      <c r="V38" s="121">
        <v>0</v>
      </c>
      <c r="W38" s="121">
        <f t="shared" si="6"/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63993</v>
      </c>
      <c r="AC38" s="121">
        <v>0</v>
      </c>
      <c r="AD38" s="121">
        <v>0</v>
      </c>
      <c r="AE38" s="121">
        <f t="shared" si="8"/>
        <v>27045</v>
      </c>
      <c r="AF38" s="121">
        <f t="shared" si="9"/>
        <v>0</v>
      </c>
      <c r="AG38" s="121">
        <f t="shared" si="10"/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 t="shared" si="12"/>
        <v>109060</v>
      </c>
      <c r="AO38" s="121">
        <f t="shared" si="13"/>
        <v>19714</v>
      </c>
      <c r="AP38" s="121">
        <v>19714</v>
      </c>
      <c r="AQ38" s="121">
        <v>0</v>
      </c>
      <c r="AR38" s="121">
        <v>0</v>
      </c>
      <c r="AS38" s="121">
        <v>0</v>
      </c>
      <c r="AT38" s="121">
        <f t="shared" si="14"/>
        <v>35775</v>
      </c>
      <c r="AU38" s="121">
        <v>640</v>
      </c>
      <c r="AV38" s="121">
        <v>35135</v>
      </c>
      <c r="AW38" s="121">
        <v>0</v>
      </c>
      <c r="AX38" s="121">
        <v>0</v>
      </c>
      <c r="AY38" s="121">
        <f t="shared" si="15"/>
        <v>53571</v>
      </c>
      <c r="AZ38" s="121">
        <v>32149</v>
      </c>
      <c r="BA38" s="121">
        <v>20110</v>
      </c>
      <c r="BB38" s="121">
        <v>1312</v>
      </c>
      <c r="BC38" s="121">
        <v>0</v>
      </c>
      <c r="BD38" s="121">
        <v>0</v>
      </c>
      <c r="BE38" s="121">
        <v>0</v>
      </c>
      <c r="BF38" s="121">
        <v>0</v>
      </c>
      <c r="BG38" s="121">
        <f t="shared" si="17"/>
        <v>109060</v>
      </c>
      <c r="BH38" s="121">
        <f t="shared" si="19"/>
        <v>0</v>
      </c>
      <c r="BI38" s="121">
        <f t="shared" si="20"/>
        <v>0</v>
      </c>
      <c r="BJ38" s="121">
        <f t="shared" si="21"/>
        <v>0</v>
      </c>
      <c r="BK38" s="121">
        <f t="shared" si="22"/>
        <v>0</v>
      </c>
      <c r="BL38" s="121">
        <f t="shared" si="23"/>
        <v>0</v>
      </c>
      <c r="BM38" s="121">
        <f t="shared" si="24"/>
        <v>0</v>
      </c>
      <c r="BN38" s="121">
        <f t="shared" si="25"/>
        <v>0</v>
      </c>
      <c r="BO38" s="121">
        <f t="shared" si="26"/>
        <v>12309</v>
      </c>
      <c r="BP38" s="121">
        <f t="shared" si="27"/>
        <v>136105</v>
      </c>
      <c r="BQ38" s="121">
        <f t="shared" si="28"/>
        <v>40945</v>
      </c>
      <c r="BR38" s="121">
        <f t="shared" si="29"/>
        <v>30444</v>
      </c>
      <c r="BS38" s="121">
        <f t="shared" si="30"/>
        <v>10501</v>
      </c>
      <c r="BT38" s="121">
        <f t="shared" si="31"/>
        <v>0</v>
      </c>
      <c r="BU38" s="121">
        <f t="shared" si="32"/>
        <v>0</v>
      </c>
      <c r="BV38" s="121">
        <f t="shared" si="33"/>
        <v>41589</v>
      </c>
      <c r="BW38" s="121">
        <f t="shared" si="34"/>
        <v>6454</v>
      </c>
      <c r="BX38" s="121">
        <f t="shared" si="35"/>
        <v>35135</v>
      </c>
      <c r="BY38" s="121">
        <f t="shared" si="36"/>
        <v>0</v>
      </c>
      <c r="BZ38" s="121">
        <f t="shared" si="37"/>
        <v>0</v>
      </c>
      <c r="CA38" s="121">
        <f t="shared" si="38"/>
        <v>53571</v>
      </c>
      <c r="CB38" s="121">
        <f t="shared" si="39"/>
        <v>32149</v>
      </c>
      <c r="CC38" s="121">
        <f t="shared" si="40"/>
        <v>20110</v>
      </c>
      <c r="CD38" s="121">
        <f t="shared" si="41"/>
        <v>1312</v>
      </c>
      <c r="CE38" s="121">
        <f t="shared" si="42"/>
        <v>0</v>
      </c>
      <c r="CF38" s="121">
        <f t="shared" si="43"/>
        <v>63993</v>
      </c>
      <c r="CG38" s="121">
        <f t="shared" si="44"/>
        <v>0</v>
      </c>
      <c r="CH38" s="121">
        <f t="shared" si="45"/>
        <v>0</v>
      </c>
      <c r="CI38" s="121">
        <f t="shared" si="46"/>
        <v>136105</v>
      </c>
    </row>
    <row r="39" spans="1:87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 t="shared" ref="D39:D57" si="47">+SUM(E39,J39)</f>
        <v>0</v>
      </c>
      <c r="E39" s="121">
        <f t="shared" ref="E39:E57" si="48"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 t="shared" ref="L39:L57" si="49">+SUM(M39,R39,V39,W39,AC39)</f>
        <v>10719</v>
      </c>
      <c r="M39" s="121">
        <f t="shared" ref="M39:M57" si="50">+SUM(N39:Q39)</f>
        <v>9549</v>
      </c>
      <c r="N39" s="121">
        <v>0</v>
      </c>
      <c r="O39" s="121">
        <v>9549</v>
      </c>
      <c r="P39" s="121">
        <v>0</v>
      </c>
      <c r="Q39" s="121">
        <v>0</v>
      </c>
      <c r="R39" s="121">
        <f t="shared" ref="R39:R57" si="51">+SUM(S39:U39)</f>
        <v>1170</v>
      </c>
      <c r="S39" s="121">
        <v>1170</v>
      </c>
      <c r="T39" s="121">
        <v>0</v>
      </c>
      <c r="U39" s="121">
        <v>0</v>
      </c>
      <c r="V39" s="121">
        <v>0</v>
      </c>
      <c r="W39" s="121">
        <f t="shared" ref="W39:W57" si="52"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20464</v>
      </c>
      <c r="AC39" s="121">
        <v>0</v>
      </c>
      <c r="AD39" s="121">
        <v>0</v>
      </c>
      <c r="AE39" s="121">
        <f t="shared" ref="AE39:AE57" si="53">+SUM(D39,L39,AD39)</f>
        <v>10719</v>
      </c>
      <c r="AF39" s="121">
        <f t="shared" ref="AF39:AF57" si="54">+SUM(AG39,AL39)</f>
        <v>0</v>
      </c>
      <c r="AG39" s="121">
        <f t="shared" ref="AG39:AG57" si="55"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 t="shared" ref="AN39:AN57" si="56">+SUM(AO39,AT39,AX39,AY39,BE39)</f>
        <v>29386</v>
      </c>
      <c r="AO39" s="121">
        <f t="shared" ref="AO39:AO57" si="57"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 t="shared" ref="AT39:AT57" si="58"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 t="shared" ref="AY39:AY57" si="59">+SUM(AZ39:BC39)</f>
        <v>29386</v>
      </c>
      <c r="AZ39" s="121">
        <v>4042</v>
      </c>
      <c r="BA39" s="121">
        <v>0</v>
      </c>
      <c r="BB39" s="121">
        <v>0</v>
      </c>
      <c r="BC39" s="121">
        <v>25344</v>
      </c>
      <c r="BD39" s="121">
        <v>0</v>
      </c>
      <c r="BE39" s="121">
        <v>0</v>
      </c>
      <c r="BF39" s="121">
        <v>0</v>
      </c>
      <c r="BG39" s="121">
        <f t="shared" ref="BG39:BG57" si="60">+SUM(BF39,AN39,AF39)</f>
        <v>29386</v>
      </c>
      <c r="BH39" s="121">
        <f t="shared" si="19"/>
        <v>0</v>
      </c>
      <c r="BI39" s="121">
        <f t="shared" si="20"/>
        <v>0</v>
      </c>
      <c r="BJ39" s="121">
        <f t="shared" si="21"/>
        <v>0</v>
      </c>
      <c r="BK39" s="121">
        <f t="shared" si="22"/>
        <v>0</v>
      </c>
      <c r="BL39" s="121">
        <f t="shared" si="23"/>
        <v>0</v>
      </c>
      <c r="BM39" s="121">
        <f t="shared" si="24"/>
        <v>0</v>
      </c>
      <c r="BN39" s="121">
        <f t="shared" si="25"/>
        <v>0</v>
      </c>
      <c r="BO39" s="121">
        <f t="shared" si="26"/>
        <v>0</v>
      </c>
      <c r="BP39" s="121">
        <f t="shared" si="27"/>
        <v>40105</v>
      </c>
      <c r="BQ39" s="121">
        <f t="shared" si="28"/>
        <v>9549</v>
      </c>
      <c r="BR39" s="121">
        <f t="shared" si="29"/>
        <v>0</v>
      </c>
      <c r="BS39" s="121">
        <f t="shared" si="30"/>
        <v>9549</v>
      </c>
      <c r="BT39" s="121">
        <f t="shared" si="31"/>
        <v>0</v>
      </c>
      <c r="BU39" s="121">
        <f t="shared" si="32"/>
        <v>0</v>
      </c>
      <c r="BV39" s="121">
        <f t="shared" si="33"/>
        <v>1170</v>
      </c>
      <c r="BW39" s="121">
        <f t="shared" si="34"/>
        <v>1170</v>
      </c>
      <c r="BX39" s="121">
        <f t="shared" si="35"/>
        <v>0</v>
      </c>
      <c r="BY39" s="121">
        <f t="shared" si="36"/>
        <v>0</v>
      </c>
      <c r="BZ39" s="121">
        <f t="shared" si="37"/>
        <v>0</v>
      </c>
      <c r="CA39" s="121">
        <f t="shared" si="38"/>
        <v>29386</v>
      </c>
      <c r="CB39" s="121">
        <f t="shared" si="39"/>
        <v>4042</v>
      </c>
      <c r="CC39" s="121">
        <f t="shared" si="40"/>
        <v>0</v>
      </c>
      <c r="CD39" s="121">
        <f t="shared" si="41"/>
        <v>0</v>
      </c>
      <c r="CE39" s="121">
        <f t="shared" si="42"/>
        <v>25344</v>
      </c>
      <c r="CF39" s="121">
        <f t="shared" si="43"/>
        <v>20464</v>
      </c>
      <c r="CG39" s="121">
        <f t="shared" si="44"/>
        <v>0</v>
      </c>
      <c r="CH39" s="121">
        <f t="shared" si="45"/>
        <v>0</v>
      </c>
      <c r="CI39" s="121">
        <f t="shared" si="46"/>
        <v>40105</v>
      </c>
    </row>
    <row r="40" spans="1:87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 t="shared" si="47"/>
        <v>0</v>
      </c>
      <c r="E40" s="121">
        <f t="shared" si="48"/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 t="shared" si="49"/>
        <v>19260</v>
      </c>
      <c r="M40" s="121">
        <f t="shared" si="50"/>
        <v>10923</v>
      </c>
      <c r="N40" s="121">
        <v>0</v>
      </c>
      <c r="O40" s="121">
        <v>10923</v>
      </c>
      <c r="P40" s="121">
        <v>0</v>
      </c>
      <c r="Q40" s="121">
        <v>0</v>
      </c>
      <c r="R40" s="121">
        <f t="shared" si="51"/>
        <v>8337</v>
      </c>
      <c r="S40" s="121">
        <v>8337</v>
      </c>
      <c r="T40" s="121">
        <v>0</v>
      </c>
      <c r="U40" s="121">
        <v>0</v>
      </c>
      <c r="V40" s="121">
        <v>0</v>
      </c>
      <c r="W40" s="121">
        <f t="shared" si="52"/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38601</v>
      </c>
      <c r="AC40" s="121">
        <v>0</v>
      </c>
      <c r="AD40" s="121">
        <v>0</v>
      </c>
      <c r="AE40" s="121">
        <f t="shared" si="53"/>
        <v>19260</v>
      </c>
      <c r="AF40" s="121">
        <f t="shared" si="54"/>
        <v>0</v>
      </c>
      <c r="AG40" s="121">
        <f t="shared" si="55"/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 t="shared" si="56"/>
        <v>0</v>
      </c>
      <c r="AO40" s="121">
        <f t="shared" si="57"/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 t="shared" si="58"/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 t="shared" si="59"/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15000</v>
      </c>
      <c r="BG40" s="121">
        <f t="shared" si="60"/>
        <v>15000</v>
      </c>
      <c r="BH40" s="121">
        <f t="shared" ref="BH40:BH57" si="61">SUM(D40,AF40)</f>
        <v>0</v>
      </c>
      <c r="BI40" s="121">
        <f t="shared" ref="BI40:BI57" si="62">SUM(E40,AG40)</f>
        <v>0</v>
      </c>
      <c r="BJ40" s="121">
        <f t="shared" ref="BJ40:BJ57" si="63">SUM(F40,AH40)</f>
        <v>0</v>
      </c>
      <c r="BK40" s="121">
        <f t="shared" ref="BK40:BK57" si="64">SUM(G40,AI40)</f>
        <v>0</v>
      </c>
      <c r="BL40" s="121">
        <f t="shared" ref="BL40:BL57" si="65">SUM(H40,AJ40)</f>
        <v>0</v>
      </c>
      <c r="BM40" s="121">
        <f t="shared" ref="BM40:BM57" si="66">SUM(I40,AK40)</f>
        <v>0</v>
      </c>
      <c r="BN40" s="121">
        <f t="shared" ref="BN40:BN57" si="67">SUM(J40,AL40)</f>
        <v>0</v>
      </c>
      <c r="BO40" s="121">
        <f t="shared" ref="BO40:BO57" si="68">SUM(K40,AM40)</f>
        <v>0</v>
      </c>
      <c r="BP40" s="121">
        <f t="shared" ref="BP40:BP57" si="69">SUM(L40,AN40)</f>
        <v>19260</v>
      </c>
      <c r="BQ40" s="121">
        <f t="shared" ref="BQ40:BQ57" si="70">SUM(M40,AO40)</f>
        <v>10923</v>
      </c>
      <c r="BR40" s="121">
        <f t="shared" ref="BR40:BR57" si="71">SUM(N40,AP40)</f>
        <v>0</v>
      </c>
      <c r="BS40" s="121">
        <f t="shared" ref="BS40:BS57" si="72">SUM(O40,AQ40)</f>
        <v>10923</v>
      </c>
      <c r="BT40" s="121">
        <f t="shared" ref="BT40:BT57" si="73">SUM(P40,AR40)</f>
        <v>0</v>
      </c>
      <c r="BU40" s="121">
        <f t="shared" ref="BU40:BU57" si="74">SUM(Q40,AS40)</f>
        <v>0</v>
      </c>
      <c r="BV40" s="121">
        <f t="shared" ref="BV40:BV57" si="75">SUM(R40,AT40)</f>
        <v>8337</v>
      </c>
      <c r="BW40" s="121">
        <f t="shared" ref="BW40:BW57" si="76">SUM(S40,AU40)</f>
        <v>8337</v>
      </c>
      <c r="BX40" s="121">
        <f t="shared" ref="BX40:BX57" si="77">SUM(T40,AV40)</f>
        <v>0</v>
      </c>
      <c r="BY40" s="121">
        <f t="shared" ref="BY40:BY57" si="78">SUM(U40,AW40)</f>
        <v>0</v>
      </c>
      <c r="BZ40" s="121">
        <f t="shared" ref="BZ40:BZ57" si="79">SUM(V40,AX40)</f>
        <v>0</v>
      </c>
      <c r="CA40" s="121">
        <f t="shared" ref="CA40:CA57" si="80">SUM(W40,AY40)</f>
        <v>0</v>
      </c>
      <c r="CB40" s="121">
        <f t="shared" ref="CB40:CB57" si="81">SUM(X40,AZ40)</f>
        <v>0</v>
      </c>
      <c r="CC40" s="121">
        <f t="shared" ref="CC40:CC57" si="82">SUM(Y40,BA40)</f>
        <v>0</v>
      </c>
      <c r="CD40" s="121">
        <f t="shared" ref="CD40:CD57" si="83">SUM(Z40,BB40)</f>
        <v>0</v>
      </c>
      <c r="CE40" s="121">
        <f t="shared" ref="CE40:CE57" si="84">SUM(AA40,BC40)</f>
        <v>0</v>
      </c>
      <c r="CF40" s="121">
        <f t="shared" ref="CF40:CF57" si="85">SUM(AB40,BD40)</f>
        <v>38601</v>
      </c>
      <c r="CG40" s="121">
        <f t="shared" ref="CG40:CG57" si="86">SUM(AC40,BE40)</f>
        <v>0</v>
      </c>
      <c r="CH40" s="121">
        <f t="shared" ref="CH40:CH57" si="87">SUM(AD40,BF40)</f>
        <v>15000</v>
      </c>
      <c r="CI40" s="121">
        <f t="shared" ref="CI40:CI57" si="88">SUM(AE40,BG40)</f>
        <v>34260</v>
      </c>
    </row>
    <row r="41" spans="1:87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 t="shared" si="47"/>
        <v>0</v>
      </c>
      <c r="E41" s="121">
        <f t="shared" si="48"/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 t="shared" si="49"/>
        <v>14338</v>
      </c>
      <c r="M41" s="121">
        <f t="shared" si="50"/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 t="shared" si="51"/>
        <v>912</v>
      </c>
      <c r="S41" s="121">
        <v>912</v>
      </c>
      <c r="T41" s="121">
        <v>0</v>
      </c>
      <c r="U41" s="121">
        <v>0</v>
      </c>
      <c r="V41" s="121">
        <v>0</v>
      </c>
      <c r="W41" s="121">
        <f t="shared" si="52"/>
        <v>13146</v>
      </c>
      <c r="X41" s="121">
        <v>6944</v>
      </c>
      <c r="Y41" s="121">
        <v>86</v>
      </c>
      <c r="Z41" s="121">
        <v>6098</v>
      </c>
      <c r="AA41" s="121">
        <v>18</v>
      </c>
      <c r="AB41" s="121">
        <v>0</v>
      </c>
      <c r="AC41" s="121">
        <v>280</v>
      </c>
      <c r="AD41" s="121">
        <v>0</v>
      </c>
      <c r="AE41" s="121">
        <f t="shared" si="53"/>
        <v>14338</v>
      </c>
      <c r="AF41" s="121">
        <f t="shared" si="54"/>
        <v>0</v>
      </c>
      <c r="AG41" s="121">
        <f t="shared" si="55"/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 t="shared" si="56"/>
        <v>6231</v>
      </c>
      <c r="AO41" s="121">
        <f t="shared" si="57"/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 t="shared" si="58"/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 t="shared" si="59"/>
        <v>6231</v>
      </c>
      <c r="AZ41" s="121">
        <v>0</v>
      </c>
      <c r="BA41" s="121">
        <v>0</v>
      </c>
      <c r="BB41" s="121">
        <v>6231</v>
      </c>
      <c r="BC41" s="121">
        <v>0</v>
      </c>
      <c r="BD41" s="121">
        <v>0</v>
      </c>
      <c r="BE41" s="121">
        <v>0</v>
      </c>
      <c r="BF41" s="121">
        <v>0</v>
      </c>
      <c r="BG41" s="121">
        <f t="shared" si="60"/>
        <v>6231</v>
      </c>
      <c r="BH41" s="121">
        <f t="shared" si="61"/>
        <v>0</v>
      </c>
      <c r="BI41" s="121">
        <f t="shared" si="62"/>
        <v>0</v>
      </c>
      <c r="BJ41" s="121">
        <f t="shared" si="63"/>
        <v>0</v>
      </c>
      <c r="BK41" s="121">
        <f t="shared" si="64"/>
        <v>0</v>
      </c>
      <c r="BL41" s="121">
        <f t="shared" si="65"/>
        <v>0</v>
      </c>
      <c r="BM41" s="121">
        <f t="shared" si="66"/>
        <v>0</v>
      </c>
      <c r="BN41" s="121">
        <f t="shared" si="67"/>
        <v>0</v>
      </c>
      <c r="BO41" s="121">
        <f t="shared" si="68"/>
        <v>0</v>
      </c>
      <c r="BP41" s="121">
        <f t="shared" si="69"/>
        <v>20569</v>
      </c>
      <c r="BQ41" s="121">
        <f t="shared" si="70"/>
        <v>0</v>
      </c>
      <c r="BR41" s="121">
        <f t="shared" si="71"/>
        <v>0</v>
      </c>
      <c r="BS41" s="121">
        <f t="shared" si="72"/>
        <v>0</v>
      </c>
      <c r="BT41" s="121">
        <f t="shared" si="73"/>
        <v>0</v>
      </c>
      <c r="BU41" s="121">
        <f t="shared" si="74"/>
        <v>0</v>
      </c>
      <c r="BV41" s="121">
        <f t="shared" si="75"/>
        <v>912</v>
      </c>
      <c r="BW41" s="121">
        <f t="shared" si="76"/>
        <v>912</v>
      </c>
      <c r="BX41" s="121">
        <f t="shared" si="77"/>
        <v>0</v>
      </c>
      <c r="BY41" s="121">
        <f t="shared" si="78"/>
        <v>0</v>
      </c>
      <c r="BZ41" s="121">
        <f t="shared" si="79"/>
        <v>0</v>
      </c>
      <c r="CA41" s="121">
        <f t="shared" si="80"/>
        <v>19377</v>
      </c>
      <c r="CB41" s="121">
        <f t="shared" si="81"/>
        <v>6944</v>
      </c>
      <c r="CC41" s="121">
        <f t="shared" si="82"/>
        <v>86</v>
      </c>
      <c r="CD41" s="121">
        <f t="shared" si="83"/>
        <v>12329</v>
      </c>
      <c r="CE41" s="121">
        <f t="shared" si="84"/>
        <v>18</v>
      </c>
      <c r="CF41" s="121">
        <f t="shared" si="85"/>
        <v>0</v>
      </c>
      <c r="CG41" s="121">
        <f t="shared" si="86"/>
        <v>280</v>
      </c>
      <c r="CH41" s="121">
        <f t="shared" si="87"/>
        <v>0</v>
      </c>
      <c r="CI41" s="121">
        <f t="shared" si="88"/>
        <v>20569</v>
      </c>
    </row>
    <row r="42" spans="1:87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 t="shared" si="47"/>
        <v>30452</v>
      </c>
      <c r="E42" s="121">
        <f t="shared" si="48"/>
        <v>30452</v>
      </c>
      <c r="F42" s="121">
        <v>0</v>
      </c>
      <c r="G42" s="121">
        <v>30452</v>
      </c>
      <c r="H42" s="121">
        <v>0</v>
      </c>
      <c r="I42" s="121">
        <v>0</v>
      </c>
      <c r="J42" s="121">
        <v>0</v>
      </c>
      <c r="K42" s="121">
        <v>0</v>
      </c>
      <c r="L42" s="121">
        <f t="shared" si="49"/>
        <v>90407</v>
      </c>
      <c r="M42" s="121">
        <f t="shared" si="50"/>
        <v>23044</v>
      </c>
      <c r="N42" s="121">
        <v>16223</v>
      </c>
      <c r="O42" s="121">
        <v>0</v>
      </c>
      <c r="P42" s="121">
        <v>6821</v>
      </c>
      <c r="Q42" s="121">
        <v>0</v>
      </c>
      <c r="R42" s="121">
        <f t="shared" si="51"/>
        <v>16395</v>
      </c>
      <c r="S42" s="121">
        <v>4214</v>
      </c>
      <c r="T42" s="121">
        <v>12181</v>
      </c>
      <c r="U42" s="121">
        <v>0</v>
      </c>
      <c r="V42" s="121">
        <v>6424</v>
      </c>
      <c r="W42" s="121">
        <f t="shared" si="52"/>
        <v>44544</v>
      </c>
      <c r="X42" s="121">
        <v>27926</v>
      </c>
      <c r="Y42" s="121">
        <v>9132</v>
      </c>
      <c r="Z42" s="121">
        <v>7486</v>
      </c>
      <c r="AA42" s="121">
        <v>0</v>
      </c>
      <c r="AB42" s="121">
        <v>0</v>
      </c>
      <c r="AC42" s="121">
        <v>0</v>
      </c>
      <c r="AD42" s="121">
        <v>5994</v>
      </c>
      <c r="AE42" s="121">
        <f t="shared" si="53"/>
        <v>126853</v>
      </c>
      <c r="AF42" s="121">
        <f t="shared" si="54"/>
        <v>0</v>
      </c>
      <c r="AG42" s="121">
        <f t="shared" si="55"/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 t="shared" si="56"/>
        <v>52492</v>
      </c>
      <c r="AO42" s="121">
        <f t="shared" si="57"/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 t="shared" si="58"/>
        <v>2512</v>
      </c>
      <c r="AU42" s="121">
        <v>2512</v>
      </c>
      <c r="AV42" s="121">
        <v>0</v>
      </c>
      <c r="AW42" s="121">
        <v>0</v>
      </c>
      <c r="AX42" s="121">
        <v>0</v>
      </c>
      <c r="AY42" s="121">
        <f t="shared" si="59"/>
        <v>49980</v>
      </c>
      <c r="AZ42" s="121">
        <v>16176</v>
      </c>
      <c r="BA42" s="121">
        <v>33804</v>
      </c>
      <c r="BB42" s="121">
        <v>0</v>
      </c>
      <c r="BC42" s="121">
        <v>0</v>
      </c>
      <c r="BD42" s="121">
        <v>0</v>
      </c>
      <c r="BE42" s="121">
        <v>0</v>
      </c>
      <c r="BF42" s="121">
        <v>296</v>
      </c>
      <c r="BG42" s="121">
        <f t="shared" si="60"/>
        <v>52788</v>
      </c>
      <c r="BH42" s="121">
        <f t="shared" si="61"/>
        <v>30452</v>
      </c>
      <c r="BI42" s="121">
        <f t="shared" si="62"/>
        <v>30452</v>
      </c>
      <c r="BJ42" s="121">
        <f t="shared" si="63"/>
        <v>0</v>
      </c>
      <c r="BK42" s="121">
        <f t="shared" si="64"/>
        <v>30452</v>
      </c>
      <c r="BL42" s="121">
        <f t="shared" si="65"/>
        <v>0</v>
      </c>
      <c r="BM42" s="121">
        <f t="shared" si="66"/>
        <v>0</v>
      </c>
      <c r="BN42" s="121">
        <f t="shared" si="67"/>
        <v>0</v>
      </c>
      <c r="BO42" s="121">
        <f t="shared" si="68"/>
        <v>0</v>
      </c>
      <c r="BP42" s="121">
        <f t="shared" si="69"/>
        <v>142899</v>
      </c>
      <c r="BQ42" s="121">
        <f t="shared" si="70"/>
        <v>23044</v>
      </c>
      <c r="BR42" s="121">
        <f t="shared" si="71"/>
        <v>16223</v>
      </c>
      <c r="BS42" s="121">
        <f t="shared" si="72"/>
        <v>0</v>
      </c>
      <c r="BT42" s="121">
        <f t="shared" si="73"/>
        <v>6821</v>
      </c>
      <c r="BU42" s="121">
        <f t="shared" si="74"/>
        <v>0</v>
      </c>
      <c r="BV42" s="121">
        <f t="shared" si="75"/>
        <v>18907</v>
      </c>
      <c r="BW42" s="121">
        <f t="shared" si="76"/>
        <v>6726</v>
      </c>
      <c r="BX42" s="121">
        <f t="shared" si="77"/>
        <v>12181</v>
      </c>
      <c r="BY42" s="121">
        <f t="shared" si="78"/>
        <v>0</v>
      </c>
      <c r="BZ42" s="121">
        <f t="shared" si="79"/>
        <v>6424</v>
      </c>
      <c r="CA42" s="121">
        <f t="shared" si="80"/>
        <v>94524</v>
      </c>
      <c r="CB42" s="121">
        <f t="shared" si="81"/>
        <v>44102</v>
      </c>
      <c r="CC42" s="121">
        <f t="shared" si="82"/>
        <v>42936</v>
      </c>
      <c r="CD42" s="121">
        <f t="shared" si="83"/>
        <v>7486</v>
      </c>
      <c r="CE42" s="121">
        <f t="shared" si="84"/>
        <v>0</v>
      </c>
      <c r="CF42" s="121">
        <f t="shared" si="85"/>
        <v>0</v>
      </c>
      <c r="CG42" s="121">
        <f t="shared" si="86"/>
        <v>0</v>
      </c>
      <c r="CH42" s="121">
        <f t="shared" si="87"/>
        <v>6290</v>
      </c>
      <c r="CI42" s="121">
        <f t="shared" si="88"/>
        <v>179641</v>
      </c>
    </row>
    <row r="43" spans="1:87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 t="shared" si="47"/>
        <v>0</v>
      </c>
      <c r="E43" s="121">
        <f t="shared" si="48"/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19305</v>
      </c>
      <c r="L43" s="121">
        <f t="shared" si="49"/>
        <v>0</v>
      </c>
      <c r="M43" s="121">
        <f t="shared" si="50"/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 t="shared" si="51"/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 t="shared" si="52"/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35404</v>
      </c>
      <c r="AC43" s="121">
        <v>0</v>
      </c>
      <c r="AD43" s="121">
        <v>0</v>
      </c>
      <c r="AE43" s="121">
        <f t="shared" si="53"/>
        <v>0</v>
      </c>
      <c r="AF43" s="121">
        <f t="shared" si="54"/>
        <v>0</v>
      </c>
      <c r="AG43" s="121">
        <f t="shared" si="55"/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 t="shared" si="56"/>
        <v>0</v>
      </c>
      <c r="AO43" s="121">
        <f t="shared" si="57"/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 t="shared" si="58"/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 t="shared" si="59"/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3556</v>
      </c>
      <c r="BE43" s="121">
        <v>0</v>
      </c>
      <c r="BF43" s="121">
        <v>0</v>
      </c>
      <c r="BG43" s="121">
        <f t="shared" si="60"/>
        <v>0</v>
      </c>
      <c r="BH43" s="121">
        <f t="shared" si="61"/>
        <v>0</v>
      </c>
      <c r="BI43" s="121">
        <f t="shared" si="62"/>
        <v>0</v>
      </c>
      <c r="BJ43" s="121">
        <f t="shared" si="63"/>
        <v>0</v>
      </c>
      <c r="BK43" s="121">
        <f t="shared" si="64"/>
        <v>0</v>
      </c>
      <c r="BL43" s="121">
        <f t="shared" si="65"/>
        <v>0</v>
      </c>
      <c r="BM43" s="121">
        <f t="shared" si="66"/>
        <v>0</v>
      </c>
      <c r="BN43" s="121">
        <f t="shared" si="67"/>
        <v>0</v>
      </c>
      <c r="BO43" s="121">
        <f t="shared" si="68"/>
        <v>19305</v>
      </c>
      <c r="BP43" s="121">
        <f t="shared" si="69"/>
        <v>0</v>
      </c>
      <c r="BQ43" s="121">
        <f t="shared" si="70"/>
        <v>0</v>
      </c>
      <c r="BR43" s="121">
        <f t="shared" si="71"/>
        <v>0</v>
      </c>
      <c r="BS43" s="121">
        <f t="shared" si="72"/>
        <v>0</v>
      </c>
      <c r="BT43" s="121">
        <f t="shared" si="73"/>
        <v>0</v>
      </c>
      <c r="BU43" s="121">
        <f t="shared" si="74"/>
        <v>0</v>
      </c>
      <c r="BV43" s="121">
        <f t="shared" si="75"/>
        <v>0</v>
      </c>
      <c r="BW43" s="121">
        <f t="shared" si="76"/>
        <v>0</v>
      </c>
      <c r="BX43" s="121">
        <f t="shared" si="77"/>
        <v>0</v>
      </c>
      <c r="BY43" s="121">
        <f t="shared" si="78"/>
        <v>0</v>
      </c>
      <c r="BZ43" s="121">
        <f t="shared" si="79"/>
        <v>0</v>
      </c>
      <c r="CA43" s="121">
        <f t="shared" si="80"/>
        <v>0</v>
      </c>
      <c r="CB43" s="121">
        <f t="shared" si="81"/>
        <v>0</v>
      </c>
      <c r="CC43" s="121">
        <f t="shared" si="82"/>
        <v>0</v>
      </c>
      <c r="CD43" s="121">
        <f t="shared" si="83"/>
        <v>0</v>
      </c>
      <c r="CE43" s="121">
        <f t="shared" si="84"/>
        <v>0</v>
      </c>
      <c r="CF43" s="121">
        <f t="shared" si="85"/>
        <v>38960</v>
      </c>
      <c r="CG43" s="121">
        <f t="shared" si="86"/>
        <v>0</v>
      </c>
      <c r="CH43" s="121">
        <f t="shared" si="87"/>
        <v>0</v>
      </c>
      <c r="CI43" s="121">
        <f t="shared" si="88"/>
        <v>0</v>
      </c>
    </row>
    <row r="44" spans="1:87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 t="shared" si="47"/>
        <v>0</v>
      </c>
      <c r="E44" s="121">
        <f t="shared" si="48"/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12870</v>
      </c>
      <c r="L44" s="121">
        <f t="shared" si="49"/>
        <v>0</v>
      </c>
      <c r="M44" s="121">
        <f t="shared" si="50"/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 t="shared" si="51"/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 t="shared" si="52"/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17916</v>
      </c>
      <c r="AC44" s="121">
        <v>0</v>
      </c>
      <c r="AD44" s="121">
        <v>0</v>
      </c>
      <c r="AE44" s="121">
        <f t="shared" si="53"/>
        <v>0</v>
      </c>
      <c r="AF44" s="121">
        <f t="shared" si="54"/>
        <v>0</v>
      </c>
      <c r="AG44" s="121">
        <f t="shared" si="55"/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 t="shared" si="56"/>
        <v>0</v>
      </c>
      <c r="AO44" s="121">
        <f t="shared" si="57"/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 t="shared" si="58"/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 t="shared" si="59"/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1906</v>
      </c>
      <c r="BE44" s="121">
        <v>0</v>
      </c>
      <c r="BF44" s="121">
        <v>0</v>
      </c>
      <c r="BG44" s="121">
        <f t="shared" si="60"/>
        <v>0</v>
      </c>
      <c r="BH44" s="121">
        <f t="shared" si="61"/>
        <v>0</v>
      </c>
      <c r="BI44" s="121">
        <f t="shared" si="62"/>
        <v>0</v>
      </c>
      <c r="BJ44" s="121">
        <f t="shared" si="63"/>
        <v>0</v>
      </c>
      <c r="BK44" s="121">
        <f t="shared" si="64"/>
        <v>0</v>
      </c>
      <c r="BL44" s="121">
        <f t="shared" si="65"/>
        <v>0</v>
      </c>
      <c r="BM44" s="121">
        <f t="shared" si="66"/>
        <v>0</v>
      </c>
      <c r="BN44" s="121">
        <f t="shared" si="67"/>
        <v>0</v>
      </c>
      <c r="BO44" s="121">
        <f t="shared" si="68"/>
        <v>12870</v>
      </c>
      <c r="BP44" s="121">
        <f t="shared" si="69"/>
        <v>0</v>
      </c>
      <c r="BQ44" s="121">
        <f t="shared" si="70"/>
        <v>0</v>
      </c>
      <c r="BR44" s="121">
        <f t="shared" si="71"/>
        <v>0</v>
      </c>
      <c r="BS44" s="121">
        <f t="shared" si="72"/>
        <v>0</v>
      </c>
      <c r="BT44" s="121">
        <f t="shared" si="73"/>
        <v>0</v>
      </c>
      <c r="BU44" s="121">
        <f t="shared" si="74"/>
        <v>0</v>
      </c>
      <c r="BV44" s="121">
        <f t="shared" si="75"/>
        <v>0</v>
      </c>
      <c r="BW44" s="121">
        <f t="shared" si="76"/>
        <v>0</v>
      </c>
      <c r="BX44" s="121">
        <f t="shared" si="77"/>
        <v>0</v>
      </c>
      <c r="BY44" s="121">
        <f t="shared" si="78"/>
        <v>0</v>
      </c>
      <c r="BZ44" s="121">
        <f t="shared" si="79"/>
        <v>0</v>
      </c>
      <c r="CA44" s="121">
        <f t="shared" si="80"/>
        <v>0</v>
      </c>
      <c r="CB44" s="121">
        <f t="shared" si="81"/>
        <v>0</v>
      </c>
      <c r="CC44" s="121">
        <f t="shared" si="82"/>
        <v>0</v>
      </c>
      <c r="CD44" s="121">
        <f t="shared" si="83"/>
        <v>0</v>
      </c>
      <c r="CE44" s="121">
        <f t="shared" si="84"/>
        <v>0</v>
      </c>
      <c r="CF44" s="121">
        <f t="shared" si="85"/>
        <v>19822</v>
      </c>
      <c r="CG44" s="121">
        <f t="shared" si="86"/>
        <v>0</v>
      </c>
      <c r="CH44" s="121">
        <f t="shared" si="87"/>
        <v>0</v>
      </c>
      <c r="CI44" s="121">
        <f t="shared" si="88"/>
        <v>0</v>
      </c>
    </row>
    <row r="45" spans="1:87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 t="shared" si="47"/>
        <v>0</v>
      </c>
      <c r="E45" s="121">
        <f t="shared" si="48"/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 t="shared" si="49"/>
        <v>30531</v>
      </c>
      <c r="M45" s="121">
        <f t="shared" si="50"/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 t="shared" si="51"/>
        <v>30531</v>
      </c>
      <c r="S45" s="121">
        <v>30531</v>
      </c>
      <c r="T45" s="121">
        <v>0</v>
      </c>
      <c r="U45" s="121">
        <v>0</v>
      </c>
      <c r="V45" s="121">
        <v>0</v>
      </c>
      <c r="W45" s="121">
        <f t="shared" si="52"/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66637</v>
      </c>
      <c r="AC45" s="121">
        <v>0</v>
      </c>
      <c r="AD45" s="121">
        <v>0</v>
      </c>
      <c r="AE45" s="121">
        <f t="shared" si="53"/>
        <v>30531</v>
      </c>
      <c r="AF45" s="121">
        <f t="shared" si="54"/>
        <v>0</v>
      </c>
      <c r="AG45" s="121">
        <f t="shared" si="55"/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 t="shared" si="56"/>
        <v>19675</v>
      </c>
      <c r="AO45" s="121">
        <f t="shared" si="57"/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 t="shared" si="58"/>
        <v>19675</v>
      </c>
      <c r="AU45" s="121">
        <v>19675</v>
      </c>
      <c r="AV45" s="121">
        <v>0</v>
      </c>
      <c r="AW45" s="121">
        <v>0</v>
      </c>
      <c r="AX45" s="121">
        <v>0</v>
      </c>
      <c r="AY45" s="121">
        <f t="shared" si="59"/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 t="shared" si="60"/>
        <v>19675</v>
      </c>
      <c r="BH45" s="121">
        <f t="shared" si="61"/>
        <v>0</v>
      </c>
      <c r="BI45" s="121">
        <f t="shared" si="62"/>
        <v>0</v>
      </c>
      <c r="BJ45" s="121">
        <f t="shared" si="63"/>
        <v>0</v>
      </c>
      <c r="BK45" s="121">
        <f t="shared" si="64"/>
        <v>0</v>
      </c>
      <c r="BL45" s="121">
        <f t="shared" si="65"/>
        <v>0</v>
      </c>
      <c r="BM45" s="121">
        <f t="shared" si="66"/>
        <v>0</v>
      </c>
      <c r="BN45" s="121">
        <f t="shared" si="67"/>
        <v>0</v>
      </c>
      <c r="BO45" s="121">
        <f t="shared" si="68"/>
        <v>0</v>
      </c>
      <c r="BP45" s="121">
        <f t="shared" si="69"/>
        <v>50206</v>
      </c>
      <c r="BQ45" s="121">
        <f t="shared" si="70"/>
        <v>0</v>
      </c>
      <c r="BR45" s="121">
        <f t="shared" si="71"/>
        <v>0</v>
      </c>
      <c r="BS45" s="121">
        <f t="shared" si="72"/>
        <v>0</v>
      </c>
      <c r="BT45" s="121">
        <f t="shared" si="73"/>
        <v>0</v>
      </c>
      <c r="BU45" s="121">
        <f t="shared" si="74"/>
        <v>0</v>
      </c>
      <c r="BV45" s="121">
        <f t="shared" si="75"/>
        <v>50206</v>
      </c>
      <c r="BW45" s="121">
        <f t="shared" si="76"/>
        <v>50206</v>
      </c>
      <c r="BX45" s="121">
        <f t="shared" si="77"/>
        <v>0</v>
      </c>
      <c r="BY45" s="121">
        <f t="shared" si="78"/>
        <v>0</v>
      </c>
      <c r="BZ45" s="121">
        <f t="shared" si="79"/>
        <v>0</v>
      </c>
      <c r="CA45" s="121">
        <f t="shared" si="80"/>
        <v>0</v>
      </c>
      <c r="CB45" s="121">
        <f t="shared" si="81"/>
        <v>0</v>
      </c>
      <c r="CC45" s="121">
        <f t="shared" si="82"/>
        <v>0</v>
      </c>
      <c r="CD45" s="121">
        <f t="shared" si="83"/>
        <v>0</v>
      </c>
      <c r="CE45" s="121">
        <f t="shared" si="84"/>
        <v>0</v>
      </c>
      <c r="CF45" s="121">
        <f t="shared" si="85"/>
        <v>66637</v>
      </c>
      <c r="CG45" s="121">
        <f t="shared" si="86"/>
        <v>0</v>
      </c>
      <c r="CH45" s="121">
        <f t="shared" si="87"/>
        <v>0</v>
      </c>
      <c r="CI45" s="121">
        <f t="shared" si="88"/>
        <v>50206</v>
      </c>
    </row>
    <row r="46" spans="1:87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 t="shared" si="47"/>
        <v>0</v>
      </c>
      <c r="E46" s="121">
        <f t="shared" si="48"/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10529</v>
      </c>
      <c r="L46" s="121">
        <f t="shared" si="49"/>
        <v>0</v>
      </c>
      <c r="M46" s="121">
        <f t="shared" si="50"/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 t="shared" si="51"/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 t="shared" si="52"/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60287</v>
      </c>
      <c r="AC46" s="121">
        <v>0</v>
      </c>
      <c r="AD46" s="121">
        <v>0</v>
      </c>
      <c r="AE46" s="121">
        <f t="shared" si="53"/>
        <v>0</v>
      </c>
      <c r="AF46" s="121">
        <f t="shared" si="54"/>
        <v>0</v>
      </c>
      <c r="AG46" s="121">
        <f t="shared" si="55"/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 t="shared" si="56"/>
        <v>0</v>
      </c>
      <c r="AO46" s="121">
        <f t="shared" si="57"/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 t="shared" si="58"/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 t="shared" si="59"/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12355</v>
      </c>
      <c r="BE46" s="121">
        <v>0</v>
      </c>
      <c r="BF46" s="121">
        <v>0</v>
      </c>
      <c r="BG46" s="121">
        <f t="shared" si="60"/>
        <v>0</v>
      </c>
      <c r="BH46" s="121">
        <f t="shared" si="61"/>
        <v>0</v>
      </c>
      <c r="BI46" s="121">
        <f t="shared" si="62"/>
        <v>0</v>
      </c>
      <c r="BJ46" s="121">
        <f t="shared" si="63"/>
        <v>0</v>
      </c>
      <c r="BK46" s="121">
        <f t="shared" si="64"/>
        <v>0</v>
      </c>
      <c r="BL46" s="121">
        <f t="shared" si="65"/>
        <v>0</v>
      </c>
      <c r="BM46" s="121">
        <f t="shared" si="66"/>
        <v>0</v>
      </c>
      <c r="BN46" s="121">
        <f t="shared" si="67"/>
        <v>0</v>
      </c>
      <c r="BO46" s="121">
        <f t="shared" si="68"/>
        <v>10529</v>
      </c>
      <c r="BP46" s="121">
        <f t="shared" si="69"/>
        <v>0</v>
      </c>
      <c r="BQ46" s="121">
        <f t="shared" si="70"/>
        <v>0</v>
      </c>
      <c r="BR46" s="121">
        <f t="shared" si="71"/>
        <v>0</v>
      </c>
      <c r="BS46" s="121">
        <f t="shared" si="72"/>
        <v>0</v>
      </c>
      <c r="BT46" s="121">
        <f t="shared" si="73"/>
        <v>0</v>
      </c>
      <c r="BU46" s="121">
        <f t="shared" si="74"/>
        <v>0</v>
      </c>
      <c r="BV46" s="121">
        <f t="shared" si="75"/>
        <v>0</v>
      </c>
      <c r="BW46" s="121">
        <f t="shared" si="76"/>
        <v>0</v>
      </c>
      <c r="BX46" s="121">
        <f t="shared" si="77"/>
        <v>0</v>
      </c>
      <c r="BY46" s="121">
        <f t="shared" si="78"/>
        <v>0</v>
      </c>
      <c r="BZ46" s="121">
        <f t="shared" si="79"/>
        <v>0</v>
      </c>
      <c r="CA46" s="121">
        <f t="shared" si="80"/>
        <v>0</v>
      </c>
      <c r="CB46" s="121">
        <f t="shared" si="81"/>
        <v>0</v>
      </c>
      <c r="CC46" s="121">
        <f t="shared" si="82"/>
        <v>0</v>
      </c>
      <c r="CD46" s="121">
        <f t="shared" si="83"/>
        <v>0</v>
      </c>
      <c r="CE46" s="121">
        <f t="shared" si="84"/>
        <v>0</v>
      </c>
      <c r="CF46" s="121">
        <f t="shared" si="85"/>
        <v>72642</v>
      </c>
      <c r="CG46" s="121">
        <f t="shared" si="86"/>
        <v>0</v>
      </c>
      <c r="CH46" s="121">
        <f t="shared" si="87"/>
        <v>0</v>
      </c>
      <c r="CI46" s="121">
        <f t="shared" si="88"/>
        <v>0</v>
      </c>
    </row>
    <row r="47" spans="1:87" s="136" customFormat="1" ht="13.5" customHeight="1" x14ac:dyDescent="0.15">
      <c r="A47" s="119" t="s">
        <v>31</v>
      </c>
      <c r="B47" s="120" t="s">
        <v>331</v>
      </c>
      <c r="C47" s="119" t="s">
        <v>332</v>
      </c>
      <c r="D47" s="121">
        <f t="shared" si="47"/>
        <v>0</v>
      </c>
      <c r="E47" s="121">
        <f t="shared" si="48"/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 t="shared" si="49"/>
        <v>0</v>
      </c>
      <c r="M47" s="121">
        <f t="shared" si="50"/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 t="shared" si="51"/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 t="shared" si="52"/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 t="shared" si="53"/>
        <v>0</v>
      </c>
      <c r="AF47" s="121">
        <f t="shared" si="54"/>
        <v>0</v>
      </c>
      <c r="AG47" s="121">
        <f t="shared" si="55"/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 t="shared" si="56"/>
        <v>992983</v>
      </c>
      <c r="AO47" s="121">
        <f t="shared" si="57"/>
        <v>962</v>
      </c>
      <c r="AP47" s="121">
        <v>962</v>
      </c>
      <c r="AQ47" s="121">
        <v>0</v>
      </c>
      <c r="AR47" s="121">
        <v>0</v>
      </c>
      <c r="AS47" s="121">
        <v>0</v>
      </c>
      <c r="AT47" s="121">
        <f t="shared" si="58"/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 t="shared" si="59"/>
        <v>992021</v>
      </c>
      <c r="AZ47" s="121">
        <v>195395</v>
      </c>
      <c r="BA47" s="121">
        <v>793520</v>
      </c>
      <c r="BB47" s="121">
        <v>946</v>
      </c>
      <c r="BC47" s="121">
        <v>2160</v>
      </c>
      <c r="BD47" s="121">
        <v>0</v>
      </c>
      <c r="BE47" s="121">
        <v>0</v>
      </c>
      <c r="BF47" s="121">
        <v>243187</v>
      </c>
      <c r="BG47" s="121">
        <f t="shared" si="60"/>
        <v>1236170</v>
      </c>
      <c r="BH47" s="121">
        <f t="shared" si="61"/>
        <v>0</v>
      </c>
      <c r="BI47" s="121">
        <f t="shared" si="62"/>
        <v>0</v>
      </c>
      <c r="BJ47" s="121">
        <f t="shared" si="63"/>
        <v>0</v>
      </c>
      <c r="BK47" s="121">
        <f t="shared" si="64"/>
        <v>0</v>
      </c>
      <c r="BL47" s="121">
        <f t="shared" si="65"/>
        <v>0</v>
      </c>
      <c r="BM47" s="121">
        <f t="shared" si="66"/>
        <v>0</v>
      </c>
      <c r="BN47" s="121">
        <f t="shared" si="67"/>
        <v>0</v>
      </c>
      <c r="BO47" s="121">
        <f t="shared" si="68"/>
        <v>0</v>
      </c>
      <c r="BP47" s="121">
        <f t="shared" si="69"/>
        <v>992983</v>
      </c>
      <c r="BQ47" s="121">
        <f t="shared" si="70"/>
        <v>962</v>
      </c>
      <c r="BR47" s="121">
        <f t="shared" si="71"/>
        <v>962</v>
      </c>
      <c r="BS47" s="121">
        <f t="shared" si="72"/>
        <v>0</v>
      </c>
      <c r="BT47" s="121">
        <f t="shared" si="73"/>
        <v>0</v>
      </c>
      <c r="BU47" s="121">
        <f t="shared" si="74"/>
        <v>0</v>
      </c>
      <c r="BV47" s="121">
        <f t="shared" si="75"/>
        <v>0</v>
      </c>
      <c r="BW47" s="121">
        <f t="shared" si="76"/>
        <v>0</v>
      </c>
      <c r="BX47" s="121">
        <f t="shared" si="77"/>
        <v>0</v>
      </c>
      <c r="BY47" s="121">
        <f t="shared" si="78"/>
        <v>0</v>
      </c>
      <c r="BZ47" s="121">
        <f t="shared" si="79"/>
        <v>0</v>
      </c>
      <c r="CA47" s="121">
        <f t="shared" si="80"/>
        <v>992021</v>
      </c>
      <c r="CB47" s="121">
        <f t="shared" si="81"/>
        <v>195395</v>
      </c>
      <c r="CC47" s="121">
        <f t="shared" si="82"/>
        <v>793520</v>
      </c>
      <c r="CD47" s="121">
        <f t="shared" si="83"/>
        <v>946</v>
      </c>
      <c r="CE47" s="121">
        <f t="shared" si="84"/>
        <v>2160</v>
      </c>
      <c r="CF47" s="121">
        <f t="shared" si="85"/>
        <v>0</v>
      </c>
      <c r="CG47" s="121">
        <f t="shared" si="86"/>
        <v>0</v>
      </c>
      <c r="CH47" s="121">
        <f t="shared" si="87"/>
        <v>243187</v>
      </c>
      <c r="CI47" s="121">
        <f t="shared" si="88"/>
        <v>1236170</v>
      </c>
    </row>
    <row r="48" spans="1:87" s="136" customFormat="1" ht="13.5" customHeight="1" x14ac:dyDescent="0.15">
      <c r="A48" s="119" t="s">
        <v>31</v>
      </c>
      <c r="B48" s="120" t="s">
        <v>359</v>
      </c>
      <c r="C48" s="119" t="s">
        <v>360</v>
      </c>
      <c r="D48" s="121">
        <f t="shared" si="47"/>
        <v>0</v>
      </c>
      <c r="E48" s="121">
        <f t="shared" si="48"/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 t="shared" si="49"/>
        <v>0</v>
      </c>
      <c r="M48" s="121">
        <f t="shared" si="50"/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 t="shared" si="51"/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 t="shared" si="52"/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 t="shared" si="53"/>
        <v>0</v>
      </c>
      <c r="AF48" s="121">
        <f t="shared" si="54"/>
        <v>0</v>
      </c>
      <c r="AG48" s="121">
        <f t="shared" si="55"/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 t="shared" si="56"/>
        <v>110890</v>
      </c>
      <c r="AO48" s="121">
        <f t="shared" si="57"/>
        <v>51995</v>
      </c>
      <c r="AP48" s="121">
        <v>6235</v>
      </c>
      <c r="AQ48" s="121">
        <v>0</v>
      </c>
      <c r="AR48" s="121">
        <v>45760</v>
      </c>
      <c r="AS48" s="121">
        <v>0</v>
      </c>
      <c r="AT48" s="121">
        <f t="shared" si="58"/>
        <v>48778</v>
      </c>
      <c r="AU48" s="121">
        <v>0</v>
      </c>
      <c r="AV48" s="121">
        <v>48778</v>
      </c>
      <c r="AW48" s="121">
        <v>0</v>
      </c>
      <c r="AX48" s="121">
        <v>0</v>
      </c>
      <c r="AY48" s="121">
        <f t="shared" si="59"/>
        <v>10117</v>
      </c>
      <c r="AZ48" s="121">
        <v>1381</v>
      </c>
      <c r="BA48" s="121">
        <v>1018</v>
      </c>
      <c r="BB48" s="121">
        <v>2256</v>
      </c>
      <c r="BC48" s="121">
        <v>5462</v>
      </c>
      <c r="BD48" s="121">
        <v>0</v>
      </c>
      <c r="BE48" s="121">
        <v>0</v>
      </c>
      <c r="BF48" s="121">
        <v>0</v>
      </c>
      <c r="BG48" s="121">
        <f t="shared" si="60"/>
        <v>110890</v>
      </c>
      <c r="BH48" s="121">
        <f t="shared" si="61"/>
        <v>0</v>
      </c>
      <c r="BI48" s="121">
        <f t="shared" si="62"/>
        <v>0</v>
      </c>
      <c r="BJ48" s="121">
        <f t="shared" si="63"/>
        <v>0</v>
      </c>
      <c r="BK48" s="121">
        <f t="shared" si="64"/>
        <v>0</v>
      </c>
      <c r="BL48" s="121">
        <f t="shared" si="65"/>
        <v>0</v>
      </c>
      <c r="BM48" s="121">
        <f t="shared" si="66"/>
        <v>0</v>
      </c>
      <c r="BN48" s="121">
        <f t="shared" si="67"/>
        <v>0</v>
      </c>
      <c r="BO48" s="121">
        <f t="shared" si="68"/>
        <v>0</v>
      </c>
      <c r="BP48" s="121">
        <f t="shared" si="69"/>
        <v>110890</v>
      </c>
      <c r="BQ48" s="121">
        <f t="shared" si="70"/>
        <v>51995</v>
      </c>
      <c r="BR48" s="121">
        <f t="shared" si="71"/>
        <v>6235</v>
      </c>
      <c r="BS48" s="121">
        <f t="shared" si="72"/>
        <v>0</v>
      </c>
      <c r="BT48" s="121">
        <f t="shared" si="73"/>
        <v>45760</v>
      </c>
      <c r="BU48" s="121">
        <f t="shared" si="74"/>
        <v>0</v>
      </c>
      <c r="BV48" s="121">
        <f t="shared" si="75"/>
        <v>48778</v>
      </c>
      <c r="BW48" s="121">
        <f t="shared" si="76"/>
        <v>0</v>
      </c>
      <c r="BX48" s="121">
        <f t="shared" si="77"/>
        <v>48778</v>
      </c>
      <c r="BY48" s="121">
        <f t="shared" si="78"/>
        <v>0</v>
      </c>
      <c r="BZ48" s="121">
        <f t="shared" si="79"/>
        <v>0</v>
      </c>
      <c r="CA48" s="121">
        <f t="shared" si="80"/>
        <v>10117</v>
      </c>
      <c r="CB48" s="121">
        <f t="shared" si="81"/>
        <v>1381</v>
      </c>
      <c r="CC48" s="121">
        <f t="shared" si="82"/>
        <v>1018</v>
      </c>
      <c r="CD48" s="121">
        <f t="shared" si="83"/>
        <v>2256</v>
      </c>
      <c r="CE48" s="121">
        <f t="shared" si="84"/>
        <v>5462</v>
      </c>
      <c r="CF48" s="121">
        <f t="shared" si="85"/>
        <v>0</v>
      </c>
      <c r="CG48" s="121">
        <f t="shared" si="86"/>
        <v>0</v>
      </c>
      <c r="CH48" s="121">
        <f t="shared" si="87"/>
        <v>0</v>
      </c>
      <c r="CI48" s="121">
        <f t="shared" si="88"/>
        <v>110890</v>
      </c>
    </row>
    <row r="49" spans="1:87" s="136" customFormat="1" ht="13.5" customHeight="1" x14ac:dyDescent="0.15">
      <c r="A49" s="119" t="s">
        <v>31</v>
      </c>
      <c r="B49" s="120" t="s">
        <v>417</v>
      </c>
      <c r="C49" s="119" t="s">
        <v>418</v>
      </c>
      <c r="D49" s="121">
        <f t="shared" si="47"/>
        <v>32175</v>
      </c>
      <c r="E49" s="121">
        <f t="shared" si="48"/>
        <v>32175</v>
      </c>
      <c r="F49" s="121">
        <v>0</v>
      </c>
      <c r="G49" s="121">
        <v>32175</v>
      </c>
      <c r="H49" s="121">
        <v>0</v>
      </c>
      <c r="I49" s="121">
        <v>0</v>
      </c>
      <c r="J49" s="121">
        <v>0</v>
      </c>
      <c r="K49" s="121">
        <v>0</v>
      </c>
      <c r="L49" s="121">
        <f t="shared" si="49"/>
        <v>53320</v>
      </c>
      <c r="M49" s="121">
        <f t="shared" si="50"/>
        <v>28827</v>
      </c>
      <c r="N49" s="121">
        <v>6246</v>
      </c>
      <c r="O49" s="121">
        <v>13601</v>
      </c>
      <c r="P49" s="121">
        <v>8980</v>
      </c>
      <c r="Q49" s="121">
        <v>0</v>
      </c>
      <c r="R49" s="121">
        <f t="shared" si="51"/>
        <v>12770</v>
      </c>
      <c r="S49" s="121">
        <v>2549</v>
      </c>
      <c r="T49" s="121">
        <v>10221</v>
      </c>
      <c r="U49" s="121">
        <v>0</v>
      </c>
      <c r="V49" s="121">
        <v>0</v>
      </c>
      <c r="W49" s="121">
        <f t="shared" si="52"/>
        <v>11723</v>
      </c>
      <c r="X49" s="121">
        <v>0</v>
      </c>
      <c r="Y49" s="121">
        <v>1821</v>
      </c>
      <c r="Z49" s="121">
        <v>3051</v>
      </c>
      <c r="AA49" s="121">
        <v>6851</v>
      </c>
      <c r="AB49" s="121">
        <v>0</v>
      </c>
      <c r="AC49" s="121">
        <v>0</v>
      </c>
      <c r="AD49" s="121">
        <v>0</v>
      </c>
      <c r="AE49" s="121">
        <f t="shared" si="53"/>
        <v>85495</v>
      </c>
      <c r="AF49" s="121">
        <f t="shared" si="54"/>
        <v>0</v>
      </c>
      <c r="AG49" s="121">
        <f t="shared" si="55"/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 t="shared" si="56"/>
        <v>5220</v>
      </c>
      <c r="AO49" s="121">
        <f t="shared" si="57"/>
        <v>2991</v>
      </c>
      <c r="AP49" s="121">
        <v>0</v>
      </c>
      <c r="AQ49" s="121">
        <v>2991</v>
      </c>
      <c r="AR49" s="121">
        <v>0</v>
      </c>
      <c r="AS49" s="121">
        <v>0</v>
      </c>
      <c r="AT49" s="121">
        <f t="shared" si="58"/>
        <v>2229</v>
      </c>
      <c r="AU49" s="121">
        <v>0</v>
      </c>
      <c r="AV49" s="121">
        <v>2229</v>
      </c>
      <c r="AW49" s="121">
        <v>0</v>
      </c>
      <c r="AX49" s="121">
        <v>0</v>
      </c>
      <c r="AY49" s="121">
        <f t="shared" si="59"/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242</v>
      </c>
      <c r="BG49" s="121">
        <f t="shared" si="60"/>
        <v>5462</v>
      </c>
      <c r="BH49" s="121">
        <f t="shared" si="61"/>
        <v>32175</v>
      </c>
      <c r="BI49" s="121">
        <f t="shared" si="62"/>
        <v>32175</v>
      </c>
      <c r="BJ49" s="121">
        <f t="shared" si="63"/>
        <v>0</v>
      </c>
      <c r="BK49" s="121">
        <f t="shared" si="64"/>
        <v>32175</v>
      </c>
      <c r="BL49" s="121">
        <f t="shared" si="65"/>
        <v>0</v>
      </c>
      <c r="BM49" s="121">
        <f t="shared" si="66"/>
        <v>0</v>
      </c>
      <c r="BN49" s="121">
        <f t="shared" si="67"/>
        <v>0</v>
      </c>
      <c r="BO49" s="121">
        <f t="shared" si="68"/>
        <v>0</v>
      </c>
      <c r="BP49" s="121">
        <f t="shared" si="69"/>
        <v>58540</v>
      </c>
      <c r="BQ49" s="121">
        <f t="shared" si="70"/>
        <v>31818</v>
      </c>
      <c r="BR49" s="121">
        <f t="shared" si="71"/>
        <v>6246</v>
      </c>
      <c r="BS49" s="121">
        <f t="shared" si="72"/>
        <v>16592</v>
      </c>
      <c r="BT49" s="121">
        <f t="shared" si="73"/>
        <v>8980</v>
      </c>
      <c r="BU49" s="121">
        <f t="shared" si="74"/>
        <v>0</v>
      </c>
      <c r="BV49" s="121">
        <f t="shared" si="75"/>
        <v>14999</v>
      </c>
      <c r="BW49" s="121">
        <f t="shared" si="76"/>
        <v>2549</v>
      </c>
      <c r="BX49" s="121">
        <f t="shared" si="77"/>
        <v>12450</v>
      </c>
      <c r="BY49" s="121">
        <f t="shared" si="78"/>
        <v>0</v>
      </c>
      <c r="BZ49" s="121">
        <f t="shared" si="79"/>
        <v>0</v>
      </c>
      <c r="CA49" s="121">
        <f t="shared" si="80"/>
        <v>11723</v>
      </c>
      <c r="CB49" s="121">
        <f t="shared" si="81"/>
        <v>0</v>
      </c>
      <c r="CC49" s="121">
        <f t="shared" si="82"/>
        <v>1821</v>
      </c>
      <c r="CD49" s="121">
        <f t="shared" si="83"/>
        <v>3051</v>
      </c>
      <c r="CE49" s="121">
        <f t="shared" si="84"/>
        <v>6851</v>
      </c>
      <c r="CF49" s="121">
        <f t="shared" si="85"/>
        <v>0</v>
      </c>
      <c r="CG49" s="121">
        <f t="shared" si="86"/>
        <v>0</v>
      </c>
      <c r="CH49" s="121">
        <f t="shared" si="87"/>
        <v>242</v>
      </c>
      <c r="CI49" s="121">
        <f t="shared" si="88"/>
        <v>90957</v>
      </c>
    </row>
    <row r="50" spans="1:87" s="136" customFormat="1" ht="13.5" customHeight="1" x14ac:dyDescent="0.15">
      <c r="A50" s="119" t="s">
        <v>31</v>
      </c>
      <c r="B50" s="120" t="s">
        <v>353</v>
      </c>
      <c r="C50" s="119" t="s">
        <v>354</v>
      </c>
      <c r="D50" s="121">
        <f t="shared" si="47"/>
        <v>172060</v>
      </c>
      <c r="E50" s="121">
        <f t="shared" si="48"/>
        <v>172060</v>
      </c>
      <c r="F50" s="121">
        <v>0</v>
      </c>
      <c r="G50" s="121">
        <v>172060</v>
      </c>
      <c r="H50" s="121">
        <v>0</v>
      </c>
      <c r="I50" s="121">
        <v>0</v>
      </c>
      <c r="J50" s="121">
        <v>0</v>
      </c>
      <c r="K50" s="121">
        <v>0</v>
      </c>
      <c r="L50" s="121">
        <f t="shared" si="49"/>
        <v>464283</v>
      </c>
      <c r="M50" s="121">
        <f t="shared" si="50"/>
        <v>56845</v>
      </c>
      <c r="N50" s="121">
        <v>0</v>
      </c>
      <c r="O50" s="121">
        <v>0</v>
      </c>
      <c r="P50" s="121">
        <v>56845</v>
      </c>
      <c r="Q50" s="121">
        <v>0</v>
      </c>
      <c r="R50" s="121">
        <f t="shared" si="51"/>
        <v>145121</v>
      </c>
      <c r="S50" s="121">
        <v>0</v>
      </c>
      <c r="T50" s="121">
        <v>145121</v>
      </c>
      <c r="U50" s="121">
        <v>0</v>
      </c>
      <c r="V50" s="121">
        <v>0</v>
      </c>
      <c r="W50" s="121">
        <f t="shared" si="52"/>
        <v>262317</v>
      </c>
      <c r="X50" s="121">
        <v>0</v>
      </c>
      <c r="Y50" s="121">
        <v>262317</v>
      </c>
      <c r="Z50" s="121">
        <v>0</v>
      </c>
      <c r="AA50" s="121">
        <v>0</v>
      </c>
      <c r="AB50" s="121">
        <v>0</v>
      </c>
      <c r="AC50" s="121">
        <v>0</v>
      </c>
      <c r="AD50" s="121">
        <v>53455</v>
      </c>
      <c r="AE50" s="121">
        <f t="shared" si="53"/>
        <v>689798</v>
      </c>
      <c r="AF50" s="121">
        <f t="shared" si="54"/>
        <v>0</v>
      </c>
      <c r="AG50" s="121">
        <f t="shared" si="55"/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 t="shared" si="56"/>
        <v>0</v>
      </c>
      <c r="AO50" s="121">
        <f t="shared" si="57"/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 t="shared" si="58"/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 t="shared" si="59"/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 t="shared" si="60"/>
        <v>0</v>
      </c>
      <c r="BH50" s="121">
        <f t="shared" si="61"/>
        <v>172060</v>
      </c>
      <c r="BI50" s="121">
        <f t="shared" si="62"/>
        <v>172060</v>
      </c>
      <c r="BJ50" s="121">
        <f t="shared" si="63"/>
        <v>0</v>
      </c>
      <c r="BK50" s="121">
        <f t="shared" si="64"/>
        <v>172060</v>
      </c>
      <c r="BL50" s="121">
        <f t="shared" si="65"/>
        <v>0</v>
      </c>
      <c r="BM50" s="121">
        <f t="shared" si="66"/>
        <v>0</v>
      </c>
      <c r="BN50" s="121">
        <f t="shared" si="67"/>
        <v>0</v>
      </c>
      <c r="BO50" s="121">
        <f t="shared" si="68"/>
        <v>0</v>
      </c>
      <c r="BP50" s="121">
        <f t="shared" si="69"/>
        <v>464283</v>
      </c>
      <c r="BQ50" s="121">
        <f t="shared" si="70"/>
        <v>56845</v>
      </c>
      <c r="BR50" s="121">
        <f t="shared" si="71"/>
        <v>0</v>
      </c>
      <c r="BS50" s="121">
        <f t="shared" si="72"/>
        <v>0</v>
      </c>
      <c r="BT50" s="121">
        <f t="shared" si="73"/>
        <v>56845</v>
      </c>
      <c r="BU50" s="121">
        <f t="shared" si="74"/>
        <v>0</v>
      </c>
      <c r="BV50" s="121">
        <f t="shared" si="75"/>
        <v>145121</v>
      </c>
      <c r="BW50" s="121">
        <f t="shared" si="76"/>
        <v>0</v>
      </c>
      <c r="BX50" s="121">
        <f t="shared" si="77"/>
        <v>145121</v>
      </c>
      <c r="BY50" s="121">
        <f t="shared" si="78"/>
        <v>0</v>
      </c>
      <c r="BZ50" s="121">
        <f t="shared" si="79"/>
        <v>0</v>
      </c>
      <c r="CA50" s="121">
        <f t="shared" si="80"/>
        <v>262317</v>
      </c>
      <c r="CB50" s="121">
        <f t="shared" si="81"/>
        <v>0</v>
      </c>
      <c r="CC50" s="121">
        <f t="shared" si="82"/>
        <v>262317</v>
      </c>
      <c r="CD50" s="121">
        <f t="shared" si="83"/>
        <v>0</v>
      </c>
      <c r="CE50" s="121">
        <f t="shared" si="84"/>
        <v>0</v>
      </c>
      <c r="CF50" s="121">
        <f t="shared" si="85"/>
        <v>0</v>
      </c>
      <c r="CG50" s="121">
        <f t="shared" si="86"/>
        <v>0</v>
      </c>
      <c r="CH50" s="121">
        <f t="shared" si="87"/>
        <v>53455</v>
      </c>
      <c r="CI50" s="121">
        <f t="shared" si="88"/>
        <v>689798</v>
      </c>
    </row>
    <row r="51" spans="1:87" s="136" customFormat="1" ht="13.5" customHeight="1" x14ac:dyDescent="0.15">
      <c r="A51" s="119" t="s">
        <v>31</v>
      </c>
      <c r="B51" s="120" t="s">
        <v>399</v>
      </c>
      <c r="C51" s="119" t="s">
        <v>423</v>
      </c>
      <c r="D51" s="121">
        <f t="shared" si="47"/>
        <v>3245</v>
      </c>
      <c r="E51" s="121">
        <f t="shared" si="48"/>
        <v>3245</v>
      </c>
      <c r="F51" s="121">
        <v>0</v>
      </c>
      <c r="G51" s="121">
        <v>3245</v>
      </c>
      <c r="H51" s="121">
        <v>0</v>
      </c>
      <c r="I51" s="121">
        <v>0</v>
      </c>
      <c r="J51" s="121">
        <v>0</v>
      </c>
      <c r="K51" s="121">
        <v>0</v>
      </c>
      <c r="L51" s="121">
        <f t="shared" si="49"/>
        <v>227655</v>
      </c>
      <c r="M51" s="121">
        <f t="shared" si="50"/>
        <v>135408</v>
      </c>
      <c r="N51" s="121">
        <v>39826</v>
      </c>
      <c r="O51" s="121">
        <v>0</v>
      </c>
      <c r="P51" s="121">
        <v>79652</v>
      </c>
      <c r="Q51" s="121">
        <v>15930</v>
      </c>
      <c r="R51" s="121">
        <f t="shared" si="51"/>
        <v>11237</v>
      </c>
      <c r="S51" s="121">
        <v>2980</v>
      </c>
      <c r="T51" s="121">
        <v>6259</v>
      </c>
      <c r="U51" s="121">
        <v>1998</v>
      </c>
      <c r="V51" s="121">
        <v>0</v>
      </c>
      <c r="W51" s="121">
        <f t="shared" si="52"/>
        <v>81010</v>
      </c>
      <c r="X51" s="121">
        <v>0</v>
      </c>
      <c r="Y51" s="121">
        <v>77901</v>
      </c>
      <c r="Z51" s="121">
        <v>1538</v>
      </c>
      <c r="AA51" s="121">
        <v>1571</v>
      </c>
      <c r="AB51" s="121">
        <v>0</v>
      </c>
      <c r="AC51" s="121">
        <v>0</v>
      </c>
      <c r="AD51" s="121">
        <v>56898</v>
      </c>
      <c r="AE51" s="121">
        <f t="shared" si="53"/>
        <v>287798</v>
      </c>
      <c r="AF51" s="121">
        <f t="shared" si="54"/>
        <v>0</v>
      </c>
      <c r="AG51" s="121">
        <f t="shared" si="55"/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 t="shared" si="56"/>
        <v>0</v>
      </c>
      <c r="AO51" s="121">
        <f t="shared" si="57"/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 t="shared" si="58"/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 t="shared" si="59"/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 t="shared" si="60"/>
        <v>0</v>
      </c>
      <c r="BH51" s="121">
        <f t="shared" si="61"/>
        <v>3245</v>
      </c>
      <c r="BI51" s="121">
        <f t="shared" si="62"/>
        <v>3245</v>
      </c>
      <c r="BJ51" s="121">
        <f t="shared" si="63"/>
        <v>0</v>
      </c>
      <c r="BK51" s="121">
        <f t="shared" si="64"/>
        <v>3245</v>
      </c>
      <c r="BL51" s="121">
        <f t="shared" si="65"/>
        <v>0</v>
      </c>
      <c r="BM51" s="121">
        <f t="shared" si="66"/>
        <v>0</v>
      </c>
      <c r="BN51" s="121">
        <f t="shared" si="67"/>
        <v>0</v>
      </c>
      <c r="BO51" s="121">
        <f t="shared" si="68"/>
        <v>0</v>
      </c>
      <c r="BP51" s="121">
        <f t="shared" si="69"/>
        <v>227655</v>
      </c>
      <c r="BQ51" s="121">
        <f t="shared" si="70"/>
        <v>135408</v>
      </c>
      <c r="BR51" s="121">
        <f t="shared" si="71"/>
        <v>39826</v>
      </c>
      <c r="BS51" s="121">
        <f t="shared" si="72"/>
        <v>0</v>
      </c>
      <c r="BT51" s="121">
        <f t="shared" si="73"/>
        <v>79652</v>
      </c>
      <c r="BU51" s="121">
        <f t="shared" si="74"/>
        <v>15930</v>
      </c>
      <c r="BV51" s="121">
        <f t="shared" si="75"/>
        <v>11237</v>
      </c>
      <c r="BW51" s="121">
        <f t="shared" si="76"/>
        <v>2980</v>
      </c>
      <c r="BX51" s="121">
        <f t="shared" si="77"/>
        <v>6259</v>
      </c>
      <c r="BY51" s="121">
        <f t="shared" si="78"/>
        <v>1998</v>
      </c>
      <c r="BZ51" s="121">
        <f t="shared" si="79"/>
        <v>0</v>
      </c>
      <c r="CA51" s="121">
        <f t="shared" si="80"/>
        <v>81010</v>
      </c>
      <c r="CB51" s="121">
        <f t="shared" si="81"/>
        <v>0</v>
      </c>
      <c r="CC51" s="121">
        <f t="shared" si="82"/>
        <v>77901</v>
      </c>
      <c r="CD51" s="121">
        <f t="shared" si="83"/>
        <v>1538</v>
      </c>
      <c r="CE51" s="121">
        <f t="shared" si="84"/>
        <v>1571</v>
      </c>
      <c r="CF51" s="121">
        <f t="shared" si="85"/>
        <v>0</v>
      </c>
      <c r="CG51" s="121">
        <f t="shared" si="86"/>
        <v>0</v>
      </c>
      <c r="CH51" s="121">
        <f t="shared" si="87"/>
        <v>56898</v>
      </c>
      <c r="CI51" s="121">
        <f t="shared" si="88"/>
        <v>287798</v>
      </c>
    </row>
    <row r="52" spans="1:87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 t="shared" si="47"/>
        <v>0</v>
      </c>
      <c r="E52" s="121">
        <f t="shared" si="48"/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 t="shared" si="49"/>
        <v>0</v>
      </c>
      <c r="M52" s="121">
        <f t="shared" si="50"/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 t="shared" si="51"/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 t="shared" si="52"/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 t="shared" si="53"/>
        <v>0</v>
      </c>
      <c r="AF52" s="121">
        <f t="shared" si="54"/>
        <v>0</v>
      </c>
      <c r="AG52" s="121">
        <f t="shared" si="55"/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 t="shared" si="56"/>
        <v>88677</v>
      </c>
      <c r="AO52" s="121">
        <f t="shared" si="57"/>
        <v>36790</v>
      </c>
      <c r="AP52" s="121">
        <v>36790</v>
      </c>
      <c r="AQ52" s="121">
        <v>0</v>
      </c>
      <c r="AR52" s="121">
        <v>0</v>
      </c>
      <c r="AS52" s="121">
        <v>0</v>
      </c>
      <c r="AT52" s="121">
        <f t="shared" si="58"/>
        <v>43254</v>
      </c>
      <c r="AU52" s="121">
        <v>0</v>
      </c>
      <c r="AV52" s="121">
        <v>43254</v>
      </c>
      <c r="AW52" s="121">
        <v>0</v>
      </c>
      <c r="AX52" s="121">
        <v>0</v>
      </c>
      <c r="AY52" s="121">
        <f t="shared" si="59"/>
        <v>8633</v>
      </c>
      <c r="AZ52" s="121">
        <v>8633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29094</v>
      </c>
      <c r="BG52" s="121">
        <f t="shared" si="60"/>
        <v>117771</v>
      </c>
      <c r="BH52" s="121">
        <f t="shared" si="61"/>
        <v>0</v>
      </c>
      <c r="BI52" s="121">
        <f t="shared" si="62"/>
        <v>0</v>
      </c>
      <c r="BJ52" s="121">
        <f t="shared" si="63"/>
        <v>0</v>
      </c>
      <c r="BK52" s="121">
        <f t="shared" si="64"/>
        <v>0</v>
      </c>
      <c r="BL52" s="121">
        <f t="shared" si="65"/>
        <v>0</v>
      </c>
      <c r="BM52" s="121">
        <f t="shared" si="66"/>
        <v>0</v>
      </c>
      <c r="BN52" s="121">
        <f t="shared" si="67"/>
        <v>0</v>
      </c>
      <c r="BO52" s="121">
        <f t="shared" si="68"/>
        <v>0</v>
      </c>
      <c r="BP52" s="121">
        <f t="shared" si="69"/>
        <v>88677</v>
      </c>
      <c r="BQ52" s="121">
        <f t="shared" si="70"/>
        <v>36790</v>
      </c>
      <c r="BR52" s="121">
        <f t="shared" si="71"/>
        <v>36790</v>
      </c>
      <c r="BS52" s="121">
        <f t="shared" si="72"/>
        <v>0</v>
      </c>
      <c r="BT52" s="121">
        <f t="shared" si="73"/>
        <v>0</v>
      </c>
      <c r="BU52" s="121">
        <f t="shared" si="74"/>
        <v>0</v>
      </c>
      <c r="BV52" s="121">
        <f t="shared" si="75"/>
        <v>43254</v>
      </c>
      <c r="BW52" s="121">
        <f t="shared" si="76"/>
        <v>0</v>
      </c>
      <c r="BX52" s="121">
        <f t="shared" si="77"/>
        <v>43254</v>
      </c>
      <c r="BY52" s="121">
        <f t="shared" si="78"/>
        <v>0</v>
      </c>
      <c r="BZ52" s="121">
        <f t="shared" si="79"/>
        <v>0</v>
      </c>
      <c r="CA52" s="121">
        <f t="shared" si="80"/>
        <v>8633</v>
      </c>
      <c r="CB52" s="121">
        <f t="shared" si="81"/>
        <v>8633</v>
      </c>
      <c r="CC52" s="121">
        <f t="shared" si="82"/>
        <v>0</v>
      </c>
      <c r="CD52" s="121">
        <f t="shared" si="83"/>
        <v>0</v>
      </c>
      <c r="CE52" s="121">
        <f t="shared" si="84"/>
        <v>0</v>
      </c>
      <c r="CF52" s="121">
        <f t="shared" si="85"/>
        <v>0</v>
      </c>
      <c r="CG52" s="121">
        <f t="shared" si="86"/>
        <v>0</v>
      </c>
      <c r="CH52" s="121">
        <f t="shared" si="87"/>
        <v>29094</v>
      </c>
      <c r="CI52" s="121">
        <f t="shared" si="88"/>
        <v>117771</v>
      </c>
    </row>
    <row r="53" spans="1:87" s="136" customFormat="1" ht="13.5" customHeight="1" x14ac:dyDescent="0.15">
      <c r="A53" s="119" t="s">
        <v>31</v>
      </c>
      <c r="B53" s="120" t="s">
        <v>385</v>
      </c>
      <c r="C53" s="119" t="s">
        <v>386</v>
      </c>
      <c r="D53" s="121">
        <f t="shared" si="47"/>
        <v>30187</v>
      </c>
      <c r="E53" s="121">
        <f t="shared" si="48"/>
        <v>30187</v>
      </c>
      <c r="F53" s="121">
        <v>0</v>
      </c>
      <c r="G53" s="121">
        <v>30187</v>
      </c>
      <c r="H53" s="121">
        <v>0</v>
      </c>
      <c r="I53" s="121">
        <v>0</v>
      </c>
      <c r="J53" s="121">
        <v>0</v>
      </c>
      <c r="K53" s="121">
        <v>0</v>
      </c>
      <c r="L53" s="121">
        <f t="shared" si="49"/>
        <v>319268</v>
      </c>
      <c r="M53" s="121">
        <f t="shared" si="50"/>
        <v>247222</v>
      </c>
      <c r="N53" s="121">
        <v>29706</v>
      </c>
      <c r="O53" s="121">
        <v>90515</v>
      </c>
      <c r="P53" s="121">
        <v>127001</v>
      </c>
      <c r="Q53" s="121">
        <v>0</v>
      </c>
      <c r="R53" s="121">
        <f t="shared" si="51"/>
        <v>72046</v>
      </c>
      <c r="S53" s="121">
        <v>4354</v>
      </c>
      <c r="T53" s="121">
        <v>61083</v>
      </c>
      <c r="U53" s="121">
        <v>6609</v>
      </c>
      <c r="V53" s="121">
        <v>0</v>
      </c>
      <c r="W53" s="121">
        <f t="shared" si="52"/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120077</v>
      </c>
      <c r="AE53" s="121">
        <f t="shared" si="53"/>
        <v>469532</v>
      </c>
      <c r="AF53" s="121">
        <f t="shared" si="54"/>
        <v>0</v>
      </c>
      <c r="AG53" s="121">
        <f t="shared" si="55"/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 t="shared" si="56"/>
        <v>0</v>
      </c>
      <c r="AO53" s="121">
        <f t="shared" si="57"/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 t="shared" si="58"/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 t="shared" si="59"/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 t="shared" si="60"/>
        <v>0</v>
      </c>
      <c r="BH53" s="121">
        <f t="shared" si="61"/>
        <v>30187</v>
      </c>
      <c r="BI53" s="121">
        <f t="shared" si="62"/>
        <v>30187</v>
      </c>
      <c r="BJ53" s="121">
        <f t="shared" si="63"/>
        <v>0</v>
      </c>
      <c r="BK53" s="121">
        <f t="shared" si="64"/>
        <v>30187</v>
      </c>
      <c r="BL53" s="121">
        <f t="shared" si="65"/>
        <v>0</v>
      </c>
      <c r="BM53" s="121">
        <f t="shared" si="66"/>
        <v>0</v>
      </c>
      <c r="BN53" s="121">
        <f t="shared" si="67"/>
        <v>0</v>
      </c>
      <c r="BO53" s="121">
        <f t="shared" si="68"/>
        <v>0</v>
      </c>
      <c r="BP53" s="121">
        <f t="shared" si="69"/>
        <v>319268</v>
      </c>
      <c r="BQ53" s="121">
        <f t="shared" si="70"/>
        <v>247222</v>
      </c>
      <c r="BR53" s="121">
        <f t="shared" si="71"/>
        <v>29706</v>
      </c>
      <c r="BS53" s="121">
        <f t="shared" si="72"/>
        <v>90515</v>
      </c>
      <c r="BT53" s="121">
        <f t="shared" si="73"/>
        <v>127001</v>
      </c>
      <c r="BU53" s="121">
        <f t="shared" si="74"/>
        <v>0</v>
      </c>
      <c r="BV53" s="121">
        <f t="shared" si="75"/>
        <v>72046</v>
      </c>
      <c r="BW53" s="121">
        <f t="shared" si="76"/>
        <v>4354</v>
      </c>
      <c r="BX53" s="121">
        <f t="shared" si="77"/>
        <v>61083</v>
      </c>
      <c r="BY53" s="121">
        <f t="shared" si="78"/>
        <v>6609</v>
      </c>
      <c r="BZ53" s="121">
        <f t="shared" si="79"/>
        <v>0</v>
      </c>
      <c r="CA53" s="121">
        <f t="shared" si="80"/>
        <v>0</v>
      </c>
      <c r="CB53" s="121">
        <f t="shared" si="81"/>
        <v>0</v>
      </c>
      <c r="CC53" s="121">
        <f t="shared" si="82"/>
        <v>0</v>
      </c>
      <c r="CD53" s="121">
        <f t="shared" si="83"/>
        <v>0</v>
      </c>
      <c r="CE53" s="121">
        <f t="shared" si="84"/>
        <v>0</v>
      </c>
      <c r="CF53" s="121">
        <f t="shared" si="85"/>
        <v>0</v>
      </c>
      <c r="CG53" s="121">
        <f t="shared" si="86"/>
        <v>0</v>
      </c>
      <c r="CH53" s="121">
        <f t="shared" si="87"/>
        <v>120077</v>
      </c>
      <c r="CI53" s="121">
        <f t="shared" si="88"/>
        <v>469532</v>
      </c>
    </row>
    <row r="54" spans="1:87" s="136" customFormat="1" ht="13.5" customHeight="1" x14ac:dyDescent="0.15">
      <c r="A54" s="119" t="s">
        <v>31</v>
      </c>
      <c r="B54" s="120" t="s">
        <v>361</v>
      </c>
      <c r="C54" s="119" t="s">
        <v>362</v>
      </c>
      <c r="D54" s="121">
        <f t="shared" si="47"/>
        <v>19124</v>
      </c>
      <c r="E54" s="121">
        <f t="shared" si="48"/>
        <v>19124</v>
      </c>
      <c r="F54" s="121">
        <v>0</v>
      </c>
      <c r="G54" s="121">
        <v>19124</v>
      </c>
      <c r="H54" s="121">
        <v>0</v>
      </c>
      <c r="I54" s="121">
        <v>0</v>
      </c>
      <c r="J54" s="121">
        <v>0</v>
      </c>
      <c r="K54" s="121">
        <v>0</v>
      </c>
      <c r="L54" s="121">
        <f t="shared" si="49"/>
        <v>147642</v>
      </c>
      <c r="M54" s="121">
        <f t="shared" si="50"/>
        <v>106344</v>
      </c>
      <c r="N54" s="121">
        <v>19745</v>
      </c>
      <c r="O54" s="121">
        <v>50523</v>
      </c>
      <c r="P54" s="121">
        <v>36076</v>
      </c>
      <c r="Q54" s="121">
        <v>0</v>
      </c>
      <c r="R54" s="121">
        <f t="shared" si="51"/>
        <v>31174</v>
      </c>
      <c r="S54" s="121">
        <v>8893</v>
      </c>
      <c r="T54" s="121">
        <v>22281</v>
      </c>
      <c r="U54" s="121">
        <v>0</v>
      </c>
      <c r="V54" s="121">
        <v>0</v>
      </c>
      <c r="W54" s="121">
        <f t="shared" si="52"/>
        <v>10124</v>
      </c>
      <c r="X54" s="121">
        <v>231</v>
      </c>
      <c r="Y54" s="121">
        <v>1149</v>
      </c>
      <c r="Z54" s="121">
        <v>6036</v>
      </c>
      <c r="AA54" s="121">
        <v>2708</v>
      </c>
      <c r="AB54" s="121">
        <v>0</v>
      </c>
      <c r="AC54" s="121">
        <v>0</v>
      </c>
      <c r="AD54" s="121">
        <v>13558</v>
      </c>
      <c r="AE54" s="121">
        <f t="shared" si="53"/>
        <v>180324</v>
      </c>
      <c r="AF54" s="121">
        <f t="shared" si="54"/>
        <v>0</v>
      </c>
      <c r="AG54" s="121">
        <f t="shared" si="55"/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 t="shared" si="56"/>
        <v>0</v>
      </c>
      <c r="AO54" s="121">
        <f t="shared" si="57"/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 t="shared" si="58"/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 t="shared" si="59"/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 t="shared" si="60"/>
        <v>0</v>
      </c>
      <c r="BH54" s="121">
        <f t="shared" si="61"/>
        <v>19124</v>
      </c>
      <c r="BI54" s="121">
        <f t="shared" si="62"/>
        <v>19124</v>
      </c>
      <c r="BJ54" s="121">
        <f t="shared" si="63"/>
        <v>0</v>
      </c>
      <c r="BK54" s="121">
        <f t="shared" si="64"/>
        <v>19124</v>
      </c>
      <c r="BL54" s="121">
        <f t="shared" si="65"/>
        <v>0</v>
      </c>
      <c r="BM54" s="121">
        <f t="shared" si="66"/>
        <v>0</v>
      </c>
      <c r="BN54" s="121">
        <f t="shared" si="67"/>
        <v>0</v>
      </c>
      <c r="BO54" s="121">
        <f t="shared" si="68"/>
        <v>0</v>
      </c>
      <c r="BP54" s="121">
        <f t="shared" si="69"/>
        <v>147642</v>
      </c>
      <c r="BQ54" s="121">
        <f t="shared" si="70"/>
        <v>106344</v>
      </c>
      <c r="BR54" s="121">
        <f t="shared" si="71"/>
        <v>19745</v>
      </c>
      <c r="BS54" s="121">
        <f t="shared" si="72"/>
        <v>50523</v>
      </c>
      <c r="BT54" s="121">
        <f t="shared" si="73"/>
        <v>36076</v>
      </c>
      <c r="BU54" s="121">
        <f t="shared" si="74"/>
        <v>0</v>
      </c>
      <c r="BV54" s="121">
        <f t="shared" si="75"/>
        <v>31174</v>
      </c>
      <c r="BW54" s="121">
        <f t="shared" si="76"/>
        <v>8893</v>
      </c>
      <c r="BX54" s="121">
        <f t="shared" si="77"/>
        <v>22281</v>
      </c>
      <c r="BY54" s="121">
        <f t="shared" si="78"/>
        <v>0</v>
      </c>
      <c r="BZ54" s="121">
        <f t="shared" si="79"/>
        <v>0</v>
      </c>
      <c r="CA54" s="121">
        <f t="shared" si="80"/>
        <v>10124</v>
      </c>
      <c r="CB54" s="121">
        <f t="shared" si="81"/>
        <v>231</v>
      </c>
      <c r="CC54" s="121">
        <f t="shared" si="82"/>
        <v>1149</v>
      </c>
      <c r="CD54" s="121">
        <f t="shared" si="83"/>
        <v>6036</v>
      </c>
      <c r="CE54" s="121">
        <f t="shared" si="84"/>
        <v>2708</v>
      </c>
      <c r="CF54" s="121">
        <f t="shared" si="85"/>
        <v>0</v>
      </c>
      <c r="CG54" s="121">
        <f t="shared" si="86"/>
        <v>0</v>
      </c>
      <c r="CH54" s="121">
        <f t="shared" si="87"/>
        <v>13558</v>
      </c>
      <c r="CI54" s="121">
        <f t="shared" si="88"/>
        <v>180324</v>
      </c>
    </row>
    <row r="55" spans="1:87" s="136" customFormat="1" ht="13.5" customHeight="1" x14ac:dyDescent="0.15">
      <c r="A55" s="119" t="s">
        <v>31</v>
      </c>
      <c r="B55" s="120" t="s">
        <v>345</v>
      </c>
      <c r="C55" s="119" t="s">
        <v>346</v>
      </c>
      <c r="D55" s="121">
        <f t="shared" si="47"/>
        <v>1815</v>
      </c>
      <c r="E55" s="121">
        <f t="shared" si="48"/>
        <v>1815</v>
      </c>
      <c r="F55" s="121">
        <v>0</v>
      </c>
      <c r="G55" s="121">
        <v>1815</v>
      </c>
      <c r="H55" s="121">
        <v>0</v>
      </c>
      <c r="I55" s="121">
        <v>0</v>
      </c>
      <c r="J55" s="121">
        <v>0</v>
      </c>
      <c r="K55" s="121">
        <v>0</v>
      </c>
      <c r="L55" s="121">
        <f t="shared" si="49"/>
        <v>539277</v>
      </c>
      <c r="M55" s="121">
        <f t="shared" si="50"/>
        <v>42644</v>
      </c>
      <c r="N55" s="121">
        <v>42644</v>
      </c>
      <c r="O55" s="121">
        <v>0</v>
      </c>
      <c r="P55" s="121">
        <v>0</v>
      </c>
      <c r="Q55" s="121">
        <v>0</v>
      </c>
      <c r="R55" s="121">
        <f t="shared" si="51"/>
        <v>19420</v>
      </c>
      <c r="S55" s="121">
        <v>0</v>
      </c>
      <c r="T55" s="121">
        <v>19420</v>
      </c>
      <c r="U55" s="121">
        <v>0</v>
      </c>
      <c r="V55" s="121">
        <v>0</v>
      </c>
      <c r="W55" s="121">
        <f t="shared" si="52"/>
        <v>477213</v>
      </c>
      <c r="X55" s="121">
        <v>0</v>
      </c>
      <c r="Y55" s="121">
        <v>434157</v>
      </c>
      <c r="Z55" s="121">
        <v>42910</v>
      </c>
      <c r="AA55" s="121">
        <v>146</v>
      </c>
      <c r="AB55" s="121">
        <v>0</v>
      </c>
      <c r="AC55" s="121">
        <v>0</v>
      </c>
      <c r="AD55" s="121">
        <v>62403</v>
      </c>
      <c r="AE55" s="121">
        <f t="shared" si="53"/>
        <v>603495</v>
      </c>
      <c r="AF55" s="121">
        <f t="shared" si="54"/>
        <v>0</v>
      </c>
      <c r="AG55" s="121">
        <f t="shared" si="55"/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 t="shared" si="56"/>
        <v>0</v>
      </c>
      <c r="AO55" s="121">
        <f t="shared" si="57"/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 t="shared" si="58"/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 t="shared" si="59"/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 t="shared" si="60"/>
        <v>0</v>
      </c>
      <c r="BH55" s="121">
        <f t="shared" si="61"/>
        <v>1815</v>
      </c>
      <c r="BI55" s="121">
        <f t="shared" si="62"/>
        <v>1815</v>
      </c>
      <c r="BJ55" s="121">
        <f t="shared" si="63"/>
        <v>0</v>
      </c>
      <c r="BK55" s="121">
        <f t="shared" si="64"/>
        <v>1815</v>
      </c>
      <c r="BL55" s="121">
        <f t="shared" si="65"/>
        <v>0</v>
      </c>
      <c r="BM55" s="121">
        <f t="shared" si="66"/>
        <v>0</v>
      </c>
      <c r="BN55" s="121">
        <f t="shared" si="67"/>
        <v>0</v>
      </c>
      <c r="BO55" s="121">
        <f t="shared" si="68"/>
        <v>0</v>
      </c>
      <c r="BP55" s="121">
        <f t="shared" si="69"/>
        <v>539277</v>
      </c>
      <c r="BQ55" s="121">
        <f t="shared" si="70"/>
        <v>42644</v>
      </c>
      <c r="BR55" s="121">
        <f t="shared" si="71"/>
        <v>42644</v>
      </c>
      <c r="BS55" s="121">
        <f t="shared" si="72"/>
        <v>0</v>
      </c>
      <c r="BT55" s="121">
        <f t="shared" si="73"/>
        <v>0</v>
      </c>
      <c r="BU55" s="121">
        <f t="shared" si="74"/>
        <v>0</v>
      </c>
      <c r="BV55" s="121">
        <f t="shared" si="75"/>
        <v>19420</v>
      </c>
      <c r="BW55" s="121">
        <f t="shared" si="76"/>
        <v>0</v>
      </c>
      <c r="BX55" s="121">
        <f t="shared" si="77"/>
        <v>19420</v>
      </c>
      <c r="BY55" s="121">
        <f t="shared" si="78"/>
        <v>0</v>
      </c>
      <c r="BZ55" s="121">
        <f t="shared" si="79"/>
        <v>0</v>
      </c>
      <c r="CA55" s="121">
        <f t="shared" si="80"/>
        <v>477213</v>
      </c>
      <c r="CB55" s="121">
        <f t="shared" si="81"/>
        <v>0</v>
      </c>
      <c r="CC55" s="121">
        <f t="shared" si="82"/>
        <v>434157</v>
      </c>
      <c r="CD55" s="121">
        <f t="shared" si="83"/>
        <v>42910</v>
      </c>
      <c r="CE55" s="121">
        <f t="shared" si="84"/>
        <v>146</v>
      </c>
      <c r="CF55" s="121">
        <f t="shared" si="85"/>
        <v>0</v>
      </c>
      <c r="CG55" s="121">
        <f t="shared" si="86"/>
        <v>0</v>
      </c>
      <c r="CH55" s="121">
        <f t="shared" si="87"/>
        <v>62403</v>
      </c>
      <c r="CI55" s="121">
        <f t="shared" si="88"/>
        <v>603495</v>
      </c>
    </row>
    <row r="56" spans="1:87" s="136" customFormat="1" ht="13.5" customHeight="1" x14ac:dyDescent="0.15">
      <c r="A56" s="119" t="s">
        <v>31</v>
      </c>
      <c r="B56" s="120" t="s">
        <v>333</v>
      </c>
      <c r="C56" s="119" t="s">
        <v>334</v>
      </c>
      <c r="D56" s="121">
        <f t="shared" si="47"/>
        <v>42833</v>
      </c>
      <c r="E56" s="121">
        <f t="shared" si="48"/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42833</v>
      </c>
      <c r="K56" s="121">
        <v>0</v>
      </c>
      <c r="L56" s="121">
        <f t="shared" si="49"/>
        <v>128</v>
      </c>
      <c r="M56" s="121">
        <f t="shared" si="50"/>
        <v>128</v>
      </c>
      <c r="N56" s="121">
        <v>128</v>
      </c>
      <c r="O56" s="121">
        <v>0</v>
      </c>
      <c r="P56" s="121">
        <v>0</v>
      </c>
      <c r="Q56" s="121">
        <v>0</v>
      </c>
      <c r="R56" s="121">
        <f t="shared" si="51"/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 t="shared" si="52"/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0</v>
      </c>
      <c r="AC56" s="121">
        <v>0</v>
      </c>
      <c r="AD56" s="121">
        <v>319338</v>
      </c>
      <c r="AE56" s="121">
        <f t="shared" si="53"/>
        <v>362299</v>
      </c>
      <c r="AF56" s="121">
        <f t="shared" si="54"/>
        <v>0</v>
      </c>
      <c r="AG56" s="121">
        <f t="shared" si="55"/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 t="shared" si="56"/>
        <v>0</v>
      </c>
      <c r="AO56" s="121">
        <f t="shared" si="57"/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 t="shared" si="58"/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 t="shared" si="59"/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 t="shared" si="60"/>
        <v>0</v>
      </c>
      <c r="BH56" s="121">
        <f t="shared" si="61"/>
        <v>42833</v>
      </c>
      <c r="BI56" s="121">
        <f t="shared" si="62"/>
        <v>0</v>
      </c>
      <c r="BJ56" s="121">
        <f t="shared" si="63"/>
        <v>0</v>
      </c>
      <c r="BK56" s="121">
        <f t="shared" si="64"/>
        <v>0</v>
      </c>
      <c r="BL56" s="121">
        <f t="shared" si="65"/>
        <v>0</v>
      </c>
      <c r="BM56" s="121">
        <f t="shared" si="66"/>
        <v>0</v>
      </c>
      <c r="BN56" s="121">
        <f t="shared" si="67"/>
        <v>42833</v>
      </c>
      <c r="BO56" s="121">
        <f t="shared" si="68"/>
        <v>0</v>
      </c>
      <c r="BP56" s="121">
        <f t="shared" si="69"/>
        <v>128</v>
      </c>
      <c r="BQ56" s="121">
        <f t="shared" si="70"/>
        <v>128</v>
      </c>
      <c r="BR56" s="121">
        <f t="shared" si="71"/>
        <v>128</v>
      </c>
      <c r="BS56" s="121">
        <f t="shared" si="72"/>
        <v>0</v>
      </c>
      <c r="BT56" s="121">
        <f t="shared" si="73"/>
        <v>0</v>
      </c>
      <c r="BU56" s="121">
        <f t="shared" si="74"/>
        <v>0</v>
      </c>
      <c r="BV56" s="121">
        <f t="shared" si="75"/>
        <v>0</v>
      </c>
      <c r="BW56" s="121">
        <f t="shared" si="76"/>
        <v>0</v>
      </c>
      <c r="BX56" s="121">
        <f t="shared" si="77"/>
        <v>0</v>
      </c>
      <c r="BY56" s="121">
        <f t="shared" si="78"/>
        <v>0</v>
      </c>
      <c r="BZ56" s="121">
        <f t="shared" si="79"/>
        <v>0</v>
      </c>
      <c r="CA56" s="121">
        <f t="shared" si="80"/>
        <v>0</v>
      </c>
      <c r="CB56" s="121">
        <f t="shared" si="81"/>
        <v>0</v>
      </c>
      <c r="CC56" s="121">
        <f t="shared" si="82"/>
        <v>0</v>
      </c>
      <c r="CD56" s="121">
        <f t="shared" si="83"/>
        <v>0</v>
      </c>
      <c r="CE56" s="121">
        <f t="shared" si="84"/>
        <v>0</v>
      </c>
      <c r="CF56" s="121">
        <f t="shared" si="85"/>
        <v>0</v>
      </c>
      <c r="CG56" s="121">
        <f t="shared" si="86"/>
        <v>0</v>
      </c>
      <c r="CH56" s="121">
        <f t="shared" si="87"/>
        <v>319338</v>
      </c>
      <c r="CI56" s="121">
        <f t="shared" si="88"/>
        <v>362299</v>
      </c>
    </row>
    <row r="57" spans="1:87" s="136" customFormat="1" ht="13.5" customHeight="1" x14ac:dyDescent="0.15">
      <c r="A57" s="119" t="s">
        <v>31</v>
      </c>
      <c r="B57" s="120" t="s">
        <v>403</v>
      </c>
      <c r="C57" s="119" t="s">
        <v>404</v>
      </c>
      <c r="D57" s="121">
        <f t="shared" si="47"/>
        <v>14246</v>
      </c>
      <c r="E57" s="121">
        <f t="shared" si="48"/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14246</v>
      </c>
      <c r="K57" s="121">
        <v>0</v>
      </c>
      <c r="L57" s="121">
        <f t="shared" si="49"/>
        <v>46003</v>
      </c>
      <c r="M57" s="121">
        <f t="shared" si="50"/>
        <v>46003</v>
      </c>
      <c r="N57" s="121">
        <v>46003</v>
      </c>
      <c r="O57" s="121">
        <v>0</v>
      </c>
      <c r="P57" s="121">
        <v>0</v>
      </c>
      <c r="Q57" s="121">
        <v>0</v>
      </c>
      <c r="R57" s="121">
        <f t="shared" si="51"/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 t="shared" si="52"/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0</v>
      </c>
      <c r="AC57" s="121">
        <v>0</v>
      </c>
      <c r="AD57" s="121">
        <v>42587</v>
      </c>
      <c r="AE57" s="121">
        <f t="shared" si="53"/>
        <v>102836</v>
      </c>
      <c r="AF57" s="121">
        <f t="shared" si="54"/>
        <v>0</v>
      </c>
      <c r="AG57" s="121">
        <f t="shared" si="55"/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 t="shared" si="56"/>
        <v>0</v>
      </c>
      <c r="AO57" s="121">
        <f t="shared" si="57"/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 t="shared" si="58"/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 t="shared" si="59"/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 t="shared" si="60"/>
        <v>0</v>
      </c>
      <c r="BH57" s="121">
        <f t="shared" si="61"/>
        <v>14246</v>
      </c>
      <c r="BI57" s="121">
        <f t="shared" si="62"/>
        <v>0</v>
      </c>
      <c r="BJ57" s="121">
        <f t="shared" si="63"/>
        <v>0</v>
      </c>
      <c r="BK57" s="121">
        <f t="shared" si="64"/>
        <v>0</v>
      </c>
      <c r="BL57" s="121">
        <f t="shared" si="65"/>
        <v>0</v>
      </c>
      <c r="BM57" s="121">
        <f t="shared" si="66"/>
        <v>0</v>
      </c>
      <c r="BN57" s="121">
        <f t="shared" si="67"/>
        <v>14246</v>
      </c>
      <c r="BO57" s="121">
        <f t="shared" si="68"/>
        <v>0</v>
      </c>
      <c r="BP57" s="121">
        <f t="shared" si="69"/>
        <v>46003</v>
      </c>
      <c r="BQ57" s="121">
        <f t="shared" si="70"/>
        <v>46003</v>
      </c>
      <c r="BR57" s="121">
        <f t="shared" si="71"/>
        <v>46003</v>
      </c>
      <c r="BS57" s="121">
        <f t="shared" si="72"/>
        <v>0</v>
      </c>
      <c r="BT57" s="121">
        <f t="shared" si="73"/>
        <v>0</v>
      </c>
      <c r="BU57" s="121">
        <f t="shared" si="74"/>
        <v>0</v>
      </c>
      <c r="BV57" s="121">
        <f t="shared" si="75"/>
        <v>0</v>
      </c>
      <c r="BW57" s="121">
        <f t="shared" si="76"/>
        <v>0</v>
      </c>
      <c r="BX57" s="121">
        <f t="shared" si="77"/>
        <v>0</v>
      </c>
      <c r="BY57" s="121">
        <f t="shared" si="78"/>
        <v>0</v>
      </c>
      <c r="BZ57" s="121">
        <f t="shared" si="79"/>
        <v>0</v>
      </c>
      <c r="CA57" s="121">
        <f t="shared" si="80"/>
        <v>0</v>
      </c>
      <c r="CB57" s="121">
        <f t="shared" si="81"/>
        <v>0</v>
      </c>
      <c r="CC57" s="121">
        <f t="shared" si="82"/>
        <v>0</v>
      </c>
      <c r="CD57" s="121">
        <f t="shared" si="83"/>
        <v>0</v>
      </c>
      <c r="CE57" s="121">
        <f t="shared" si="84"/>
        <v>0</v>
      </c>
      <c r="CF57" s="121">
        <f t="shared" si="85"/>
        <v>0</v>
      </c>
      <c r="CG57" s="121">
        <f t="shared" si="86"/>
        <v>0</v>
      </c>
      <c r="CH57" s="121">
        <f t="shared" si="87"/>
        <v>42587</v>
      </c>
      <c r="CI57" s="121">
        <f t="shared" si="88"/>
        <v>102836</v>
      </c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xmlns:xlrd2="http://schemas.microsoft.com/office/spreadsheetml/2017/richdata2" ref="A8:XFD57">
    <sortCondition ref="A8:A57"/>
    <sortCondition ref="B8:B57"/>
    <sortCondition ref="C8:C5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56" man="1"/>
    <brk id="67" min="1" max="5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71" t="s">
        <v>269</v>
      </c>
      <c r="B2" s="161" t="s">
        <v>270</v>
      </c>
      <c r="C2" s="173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72"/>
      <c r="B3" s="162"/>
      <c r="C3" s="174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72"/>
      <c r="B4" s="162"/>
      <c r="C4" s="170"/>
      <c r="D4" s="108" t="s">
        <v>308</v>
      </c>
      <c r="E4" s="101"/>
      <c r="F4" s="107"/>
      <c r="G4" s="108" t="s">
        <v>309</v>
      </c>
      <c r="H4" s="101"/>
      <c r="I4" s="107"/>
      <c r="J4" s="171" t="s">
        <v>316</v>
      </c>
      <c r="K4" s="169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71" t="s">
        <v>316</v>
      </c>
      <c r="S4" s="169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71" t="s">
        <v>316</v>
      </c>
      <c r="AA4" s="169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71" t="s">
        <v>316</v>
      </c>
      <c r="AI4" s="169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71" t="s">
        <v>316</v>
      </c>
      <c r="AQ4" s="169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71" t="s">
        <v>316</v>
      </c>
      <c r="AY4" s="169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72"/>
      <c r="B5" s="162"/>
      <c r="C5" s="170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72"/>
      <c r="K5" s="170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72"/>
      <c r="S5" s="170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72"/>
      <c r="AA5" s="170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72"/>
      <c r="AI5" s="170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72"/>
      <c r="AQ5" s="170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72"/>
      <c r="AY5" s="170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72"/>
      <c r="B6" s="162"/>
      <c r="C6" s="170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72"/>
      <c r="K6" s="170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72"/>
      <c r="S6" s="170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72"/>
      <c r="AA6" s="170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72"/>
      <c r="AI6" s="170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72"/>
      <c r="AQ6" s="170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72"/>
      <c r="AY6" s="170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279</v>
      </c>
      <c r="D7" s="140">
        <f t="shared" ref="D7:D46" si="0">SUM(L7,T7,AB7,AJ7,AR7,AZ7)</f>
        <v>374589</v>
      </c>
      <c r="E7" s="140">
        <f t="shared" ref="E7:E46" si="1">SUM(M7,U7,AC7,AK7,AS7,BA7)</f>
        <v>2054615</v>
      </c>
      <c r="F7" s="140">
        <f t="shared" ref="F7:F46" si="2">SUM(D7:E7)</f>
        <v>2429204</v>
      </c>
      <c r="G7" s="140">
        <f t="shared" ref="G7:G46" si="3">SUM(O7,W7,AE7,AM7,AU7,BC7)</f>
        <v>0</v>
      </c>
      <c r="H7" s="140">
        <f t="shared" ref="H7:H46" si="4">SUM(P7,X7,AF7,AN7,AV7,BD7)</f>
        <v>1396347</v>
      </c>
      <c r="I7" s="140">
        <f t="shared" ref="I7:I46" si="5">SUM(G7:H7)</f>
        <v>1396347</v>
      </c>
      <c r="J7" s="141">
        <f>COUNTIF(J$8:J$207,"&lt;&gt;")</f>
        <v>30</v>
      </c>
      <c r="K7" s="141">
        <f>COUNTIF(K$8:K$207,"&lt;&gt;")</f>
        <v>30</v>
      </c>
      <c r="L7" s="140">
        <f>SUM(L$8:L$207)</f>
        <v>168508</v>
      </c>
      <c r="M7" s="140">
        <f>SUM(M$8:M$207)</f>
        <v>1579976</v>
      </c>
      <c r="N7" s="140">
        <f t="shared" ref="N7:N46" si="6">IF(AND(L7&lt;&gt;"",M7&lt;&gt;""),SUM(L7:M7),"")</f>
        <v>1748484</v>
      </c>
      <c r="O7" s="140">
        <f>SUM(O$8:O$207)</f>
        <v>0</v>
      </c>
      <c r="P7" s="140">
        <f>SUM(P$8:P$207)</f>
        <v>1052862</v>
      </c>
      <c r="Q7" s="140">
        <f t="shared" ref="Q7:Q46" si="7">IF(AND(O7&lt;&gt;"",P7&lt;&gt;""),SUM(O7:P7),"")</f>
        <v>1052862</v>
      </c>
      <c r="R7" s="141">
        <f>COUNTIF(R$8:R$207,"&lt;&gt;")</f>
        <v>17</v>
      </c>
      <c r="S7" s="141">
        <f>COUNTIF(S$8:S$207,"&lt;&gt;")</f>
        <v>17</v>
      </c>
      <c r="T7" s="140">
        <f>SUM(T$8:T$207)</f>
        <v>195552</v>
      </c>
      <c r="U7" s="140">
        <f>SUM(U$8:U$207)</f>
        <v>474639</v>
      </c>
      <c r="V7" s="140">
        <f t="shared" ref="V7:V46" si="8">IF(AND(T7&lt;&gt;"",U7&lt;&gt;""),SUM(T7:U7),"")</f>
        <v>670191</v>
      </c>
      <c r="W7" s="140">
        <f>SUM(W$8:W$207)</f>
        <v>0</v>
      </c>
      <c r="X7" s="140">
        <f>SUM(X$8:X$207)</f>
        <v>343485</v>
      </c>
      <c r="Y7" s="140">
        <f t="shared" ref="Y7:Y46" si="9">IF(AND(W7&lt;&gt;"",X7&lt;&gt;""),SUM(W7:X7),"")</f>
        <v>343485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10529</v>
      </c>
      <c r="AC7" s="140">
        <f>SUM(AC$8:AC$207)</f>
        <v>0</v>
      </c>
      <c r="AD7" s="140">
        <f t="shared" ref="AD7:AD46" si="10">IF(AND(AB7&lt;&gt;"",AC7&lt;&gt;""),SUM(AB7:AC7),"")</f>
        <v>10529</v>
      </c>
      <c r="AE7" s="140">
        <f>SUM(AE$8:AE$207)</f>
        <v>0</v>
      </c>
      <c r="AF7" s="140">
        <f>SUM(AF$8:AF$207)</f>
        <v>0</v>
      </c>
      <c r="AG7" s="140">
        <f t="shared" ref="AG7:AG46" si="11"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 t="shared" ref="AL7:AL46" si="12"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 t="shared" ref="AO7:AO46" si="13"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 t="shared" ref="AT7:AT46" si="14"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 t="shared" ref="AW7:AW46" si="15"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 t="shared" ref="BB7:BB46" si="16"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 t="shared" ref="BE7:BE46" si="17">IF(AND(BC7&lt;&gt;"",BD7&lt;&gt;""),SUM(BC7:BD7),"")</f>
        <v>0</v>
      </c>
    </row>
    <row r="8" spans="1:5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 t="shared" si="0"/>
        <v>0</v>
      </c>
      <c r="E8" s="121">
        <f t="shared" si="1"/>
        <v>0</v>
      </c>
      <c r="F8" s="121">
        <f t="shared" si="2"/>
        <v>0</v>
      </c>
      <c r="G8" s="121">
        <f t="shared" si="3"/>
        <v>0</v>
      </c>
      <c r="H8" s="121">
        <f t="shared" si="4"/>
        <v>31062</v>
      </c>
      <c r="I8" s="121">
        <f t="shared" si="5"/>
        <v>31062</v>
      </c>
      <c r="J8" s="120" t="s">
        <v>327</v>
      </c>
      <c r="K8" s="119" t="s">
        <v>328</v>
      </c>
      <c r="L8" s="121">
        <v>0</v>
      </c>
      <c r="M8" s="121">
        <v>0</v>
      </c>
      <c r="N8" s="121">
        <f t="shared" si="6"/>
        <v>0</v>
      </c>
      <c r="O8" s="121">
        <v>0</v>
      </c>
      <c r="P8" s="121">
        <v>31062</v>
      </c>
      <c r="Q8" s="121">
        <f t="shared" si="7"/>
        <v>31062</v>
      </c>
      <c r="R8" s="120"/>
      <c r="S8" s="119"/>
      <c r="T8" s="121"/>
      <c r="U8" s="121"/>
      <c r="V8" s="121" t="str">
        <f t="shared" si="8"/>
        <v/>
      </c>
      <c r="W8" s="121"/>
      <c r="X8" s="121"/>
      <c r="Y8" s="121" t="str">
        <f t="shared" si="9"/>
        <v/>
      </c>
      <c r="Z8" s="120"/>
      <c r="AA8" s="119"/>
      <c r="AB8" s="121"/>
      <c r="AC8" s="121"/>
      <c r="AD8" s="121" t="str">
        <f t="shared" si="10"/>
        <v/>
      </c>
      <c r="AE8" s="121"/>
      <c r="AF8" s="121"/>
      <c r="AG8" s="121" t="str">
        <f t="shared" si="11"/>
        <v/>
      </c>
      <c r="AH8" s="120"/>
      <c r="AI8" s="119"/>
      <c r="AJ8" s="121"/>
      <c r="AK8" s="121"/>
      <c r="AL8" s="121" t="str">
        <f t="shared" si="12"/>
        <v/>
      </c>
      <c r="AM8" s="121"/>
      <c r="AN8" s="121"/>
      <c r="AO8" s="121" t="str">
        <f t="shared" si="13"/>
        <v/>
      </c>
      <c r="AP8" s="120"/>
      <c r="AQ8" s="119"/>
      <c r="AR8" s="121"/>
      <c r="AS8" s="121"/>
      <c r="AT8" s="121" t="str">
        <f t="shared" si="14"/>
        <v/>
      </c>
      <c r="AU8" s="121"/>
      <c r="AV8" s="121"/>
      <c r="AW8" s="121" t="str">
        <f t="shared" si="15"/>
        <v/>
      </c>
      <c r="AX8" s="120"/>
      <c r="AY8" s="119"/>
      <c r="AZ8" s="121"/>
      <c r="BA8" s="121"/>
      <c r="BB8" s="121" t="str">
        <f t="shared" si="16"/>
        <v/>
      </c>
      <c r="BC8" s="121"/>
      <c r="BD8" s="121"/>
      <c r="BE8" s="121" t="str">
        <f t="shared" si="17"/>
        <v/>
      </c>
    </row>
    <row r="9" spans="1:5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 t="shared" si="0"/>
        <v>86139</v>
      </c>
      <c r="E9" s="121">
        <f t="shared" si="1"/>
        <v>0</v>
      </c>
      <c r="F9" s="121">
        <f t="shared" si="2"/>
        <v>86139</v>
      </c>
      <c r="G9" s="121">
        <f t="shared" si="3"/>
        <v>0</v>
      </c>
      <c r="H9" s="121">
        <f t="shared" si="4"/>
        <v>444721</v>
      </c>
      <c r="I9" s="121">
        <f t="shared" si="5"/>
        <v>444721</v>
      </c>
      <c r="J9" s="120" t="s">
        <v>331</v>
      </c>
      <c r="K9" s="119" t="s">
        <v>332</v>
      </c>
      <c r="L9" s="121">
        <v>0</v>
      </c>
      <c r="M9" s="121">
        <v>0</v>
      </c>
      <c r="N9" s="121">
        <f t="shared" si="6"/>
        <v>0</v>
      </c>
      <c r="O9" s="121">
        <v>0</v>
      </c>
      <c r="P9" s="121">
        <v>444721</v>
      </c>
      <c r="Q9" s="121">
        <f t="shared" si="7"/>
        <v>444721</v>
      </c>
      <c r="R9" s="120" t="s">
        <v>333</v>
      </c>
      <c r="S9" s="119" t="s">
        <v>334</v>
      </c>
      <c r="T9" s="121">
        <v>86139</v>
      </c>
      <c r="U9" s="121">
        <v>0</v>
      </c>
      <c r="V9" s="121">
        <f t="shared" si="8"/>
        <v>86139</v>
      </c>
      <c r="W9" s="121">
        <v>0</v>
      </c>
      <c r="X9" s="121">
        <v>0</v>
      </c>
      <c r="Y9" s="121">
        <f t="shared" si="9"/>
        <v>0</v>
      </c>
      <c r="Z9" s="120"/>
      <c r="AA9" s="119"/>
      <c r="AB9" s="121"/>
      <c r="AC9" s="121"/>
      <c r="AD9" s="121" t="str">
        <f t="shared" si="10"/>
        <v/>
      </c>
      <c r="AE9" s="121"/>
      <c r="AF9" s="121"/>
      <c r="AG9" s="121" t="str">
        <f t="shared" si="11"/>
        <v/>
      </c>
      <c r="AH9" s="120"/>
      <c r="AI9" s="119"/>
      <c r="AJ9" s="121"/>
      <c r="AK9" s="121"/>
      <c r="AL9" s="121" t="str">
        <f t="shared" si="12"/>
        <v/>
      </c>
      <c r="AM9" s="121"/>
      <c r="AN9" s="121"/>
      <c r="AO9" s="121" t="str">
        <f t="shared" si="13"/>
        <v/>
      </c>
      <c r="AP9" s="120"/>
      <c r="AQ9" s="119"/>
      <c r="AR9" s="121"/>
      <c r="AS9" s="121"/>
      <c r="AT9" s="121" t="str">
        <f t="shared" si="14"/>
        <v/>
      </c>
      <c r="AU9" s="121"/>
      <c r="AV9" s="121"/>
      <c r="AW9" s="121" t="str">
        <f t="shared" si="15"/>
        <v/>
      </c>
      <c r="AX9" s="120"/>
      <c r="AY9" s="119"/>
      <c r="AZ9" s="121"/>
      <c r="BA9" s="121"/>
      <c r="BB9" s="121" t="str">
        <f t="shared" si="16"/>
        <v/>
      </c>
      <c r="BC9" s="121"/>
      <c r="BD9" s="121"/>
      <c r="BE9" s="121" t="str">
        <f t="shared" si="17"/>
        <v/>
      </c>
    </row>
    <row r="10" spans="1:57" s="136" customFormat="1" ht="13.5" customHeight="1" x14ac:dyDescent="0.15">
      <c r="A10" s="119" t="s">
        <v>31</v>
      </c>
      <c r="B10" s="120" t="s">
        <v>335</v>
      </c>
      <c r="C10" s="119" t="s">
        <v>336</v>
      </c>
      <c r="D10" s="121">
        <f t="shared" si="0"/>
        <v>0</v>
      </c>
      <c r="E10" s="121">
        <f t="shared" si="1"/>
        <v>0</v>
      </c>
      <c r="F10" s="121">
        <f t="shared" si="2"/>
        <v>0</v>
      </c>
      <c r="G10" s="121">
        <f t="shared" si="3"/>
        <v>0</v>
      </c>
      <c r="H10" s="121">
        <f t="shared" si="4"/>
        <v>0</v>
      </c>
      <c r="I10" s="121">
        <f t="shared" si="5"/>
        <v>0</v>
      </c>
      <c r="J10" s="120"/>
      <c r="K10" s="119"/>
      <c r="L10" s="121"/>
      <c r="M10" s="121"/>
      <c r="N10" s="121" t="str">
        <f t="shared" si="6"/>
        <v/>
      </c>
      <c r="O10" s="121"/>
      <c r="P10" s="121"/>
      <c r="Q10" s="121" t="str">
        <f t="shared" si="7"/>
        <v/>
      </c>
      <c r="R10" s="120"/>
      <c r="S10" s="119"/>
      <c r="T10" s="121"/>
      <c r="U10" s="121"/>
      <c r="V10" s="121" t="str">
        <f t="shared" si="8"/>
        <v/>
      </c>
      <c r="W10" s="121"/>
      <c r="X10" s="121"/>
      <c r="Y10" s="121" t="str">
        <f t="shared" si="9"/>
        <v/>
      </c>
      <c r="Z10" s="120"/>
      <c r="AA10" s="119"/>
      <c r="AB10" s="121"/>
      <c r="AC10" s="121"/>
      <c r="AD10" s="121" t="str">
        <f t="shared" si="10"/>
        <v/>
      </c>
      <c r="AE10" s="121"/>
      <c r="AF10" s="121"/>
      <c r="AG10" s="121" t="str">
        <f t="shared" si="11"/>
        <v/>
      </c>
      <c r="AH10" s="120"/>
      <c r="AI10" s="119"/>
      <c r="AJ10" s="121"/>
      <c r="AK10" s="121"/>
      <c r="AL10" s="121" t="str">
        <f t="shared" si="12"/>
        <v/>
      </c>
      <c r="AM10" s="121"/>
      <c r="AN10" s="121"/>
      <c r="AO10" s="121" t="str">
        <f t="shared" si="13"/>
        <v/>
      </c>
      <c r="AP10" s="120"/>
      <c r="AQ10" s="119"/>
      <c r="AR10" s="121"/>
      <c r="AS10" s="121"/>
      <c r="AT10" s="121" t="str">
        <f t="shared" si="14"/>
        <v/>
      </c>
      <c r="AU10" s="121"/>
      <c r="AV10" s="121"/>
      <c r="AW10" s="121" t="str">
        <f t="shared" si="15"/>
        <v/>
      </c>
      <c r="AX10" s="120"/>
      <c r="AY10" s="119"/>
      <c r="AZ10" s="121"/>
      <c r="BA10" s="121"/>
      <c r="BB10" s="121" t="str">
        <f t="shared" si="16"/>
        <v/>
      </c>
      <c r="BC10" s="121"/>
      <c r="BD10" s="121"/>
      <c r="BE10" s="121" t="str">
        <f t="shared" si="17"/>
        <v/>
      </c>
    </row>
    <row r="11" spans="1:57" s="136" customFormat="1" ht="13.5" customHeight="1" x14ac:dyDescent="0.15">
      <c r="A11" s="119" t="s">
        <v>31</v>
      </c>
      <c r="B11" s="120" t="s">
        <v>337</v>
      </c>
      <c r="C11" s="119" t="s">
        <v>338</v>
      </c>
      <c r="D11" s="121">
        <f t="shared" si="0"/>
        <v>102517</v>
      </c>
      <c r="E11" s="121">
        <f t="shared" si="1"/>
        <v>0</v>
      </c>
      <c r="F11" s="121">
        <f t="shared" si="2"/>
        <v>102517</v>
      </c>
      <c r="G11" s="121">
        <f t="shared" si="3"/>
        <v>0</v>
      </c>
      <c r="H11" s="121">
        <f t="shared" si="4"/>
        <v>0</v>
      </c>
      <c r="I11" s="121">
        <f t="shared" si="5"/>
        <v>0</v>
      </c>
      <c r="J11" s="120" t="s">
        <v>333</v>
      </c>
      <c r="K11" s="119" t="s">
        <v>334</v>
      </c>
      <c r="L11" s="121">
        <v>102517</v>
      </c>
      <c r="M11" s="121">
        <v>0</v>
      </c>
      <c r="N11" s="121">
        <f t="shared" si="6"/>
        <v>102517</v>
      </c>
      <c r="O11" s="121">
        <v>0</v>
      </c>
      <c r="P11" s="121">
        <v>0</v>
      </c>
      <c r="Q11" s="121">
        <f t="shared" si="7"/>
        <v>0</v>
      </c>
      <c r="R11" s="120"/>
      <c r="S11" s="119"/>
      <c r="T11" s="121"/>
      <c r="U11" s="121"/>
      <c r="V11" s="121" t="str">
        <f t="shared" si="8"/>
        <v/>
      </c>
      <c r="W11" s="121"/>
      <c r="X11" s="121"/>
      <c r="Y11" s="121" t="str">
        <f t="shared" si="9"/>
        <v/>
      </c>
      <c r="Z11" s="120"/>
      <c r="AA11" s="119"/>
      <c r="AB11" s="121"/>
      <c r="AC11" s="121"/>
      <c r="AD11" s="121" t="str">
        <f t="shared" si="10"/>
        <v/>
      </c>
      <c r="AE11" s="121"/>
      <c r="AF11" s="121"/>
      <c r="AG11" s="121" t="str">
        <f t="shared" si="11"/>
        <v/>
      </c>
      <c r="AH11" s="120"/>
      <c r="AI11" s="119"/>
      <c r="AJ11" s="121"/>
      <c r="AK11" s="121"/>
      <c r="AL11" s="121" t="str">
        <f t="shared" si="12"/>
        <v/>
      </c>
      <c r="AM11" s="121"/>
      <c r="AN11" s="121"/>
      <c r="AO11" s="121" t="str">
        <f t="shared" si="13"/>
        <v/>
      </c>
      <c r="AP11" s="120"/>
      <c r="AQ11" s="119"/>
      <c r="AR11" s="121"/>
      <c r="AS11" s="121"/>
      <c r="AT11" s="121" t="str">
        <f t="shared" si="14"/>
        <v/>
      </c>
      <c r="AU11" s="121"/>
      <c r="AV11" s="121"/>
      <c r="AW11" s="121" t="str">
        <f t="shared" si="15"/>
        <v/>
      </c>
      <c r="AX11" s="120"/>
      <c r="AY11" s="119"/>
      <c r="AZ11" s="121"/>
      <c r="BA11" s="121"/>
      <c r="BB11" s="121" t="str">
        <f t="shared" si="16"/>
        <v/>
      </c>
      <c r="BC11" s="121"/>
      <c r="BD11" s="121"/>
      <c r="BE11" s="121" t="str">
        <f t="shared" si="17"/>
        <v/>
      </c>
    </row>
    <row r="12" spans="1:57" s="136" customFormat="1" ht="13.5" customHeight="1" x14ac:dyDescent="0.15">
      <c r="A12" s="119" t="s">
        <v>31</v>
      </c>
      <c r="B12" s="120" t="s">
        <v>339</v>
      </c>
      <c r="C12" s="119" t="s">
        <v>340</v>
      </c>
      <c r="D12" s="121">
        <f t="shared" si="0"/>
        <v>0</v>
      </c>
      <c r="E12" s="121">
        <f t="shared" si="1"/>
        <v>0</v>
      </c>
      <c r="F12" s="121">
        <f t="shared" si="2"/>
        <v>0</v>
      </c>
      <c r="G12" s="121">
        <f t="shared" si="3"/>
        <v>0</v>
      </c>
      <c r="H12" s="121">
        <f t="shared" si="4"/>
        <v>0</v>
      </c>
      <c r="I12" s="121">
        <f t="shared" si="5"/>
        <v>0</v>
      </c>
      <c r="J12" s="120"/>
      <c r="K12" s="119"/>
      <c r="L12" s="121"/>
      <c r="M12" s="121"/>
      <c r="N12" s="121" t="str">
        <f t="shared" si="6"/>
        <v/>
      </c>
      <c r="O12" s="121"/>
      <c r="P12" s="121"/>
      <c r="Q12" s="121" t="str">
        <f t="shared" si="7"/>
        <v/>
      </c>
      <c r="R12" s="120"/>
      <c r="S12" s="119"/>
      <c r="T12" s="121"/>
      <c r="U12" s="121"/>
      <c r="V12" s="121" t="str">
        <f t="shared" si="8"/>
        <v/>
      </c>
      <c r="W12" s="121"/>
      <c r="X12" s="121"/>
      <c r="Y12" s="121" t="str">
        <f t="shared" si="9"/>
        <v/>
      </c>
      <c r="Z12" s="120"/>
      <c r="AA12" s="119"/>
      <c r="AB12" s="121"/>
      <c r="AC12" s="121"/>
      <c r="AD12" s="121" t="str">
        <f t="shared" si="10"/>
        <v/>
      </c>
      <c r="AE12" s="121"/>
      <c r="AF12" s="121"/>
      <c r="AG12" s="121" t="str">
        <f t="shared" si="11"/>
        <v/>
      </c>
      <c r="AH12" s="120"/>
      <c r="AI12" s="119"/>
      <c r="AJ12" s="121"/>
      <c r="AK12" s="121"/>
      <c r="AL12" s="121" t="str">
        <f t="shared" si="12"/>
        <v/>
      </c>
      <c r="AM12" s="121"/>
      <c r="AN12" s="121"/>
      <c r="AO12" s="121" t="str">
        <f t="shared" si="13"/>
        <v/>
      </c>
      <c r="AP12" s="120"/>
      <c r="AQ12" s="119"/>
      <c r="AR12" s="121"/>
      <c r="AS12" s="121"/>
      <c r="AT12" s="121" t="str">
        <f t="shared" si="14"/>
        <v/>
      </c>
      <c r="AU12" s="121"/>
      <c r="AV12" s="121"/>
      <c r="AW12" s="121" t="str">
        <f t="shared" si="15"/>
        <v/>
      </c>
      <c r="AX12" s="120"/>
      <c r="AY12" s="119"/>
      <c r="AZ12" s="121"/>
      <c r="BA12" s="121"/>
      <c r="BB12" s="121" t="str">
        <f t="shared" si="16"/>
        <v/>
      </c>
      <c r="BC12" s="121"/>
      <c r="BD12" s="121"/>
      <c r="BE12" s="121" t="str">
        <f t="shared" si="17"/>
        <v/>
      </c>
    </row>
    <row r="13" spans="1:57" s="136" customFormat="1" ht="13.5" customHeight="1" x14ac:dyDescent="0.15">
      <c r="A13" s="119" t="s">
        <v>31</v>
      </c>
      <c r="B13" s="120" t="s">
        <v>341</v>
      </c>
      <c r="C13" s="119" t="s">
        <v>342</v>
      </c>
      <c r="D13" s="121">
        <f t="shared" si="0"/>
        <v>0</v>
      </c>
      <c r="E13" s="121">
        <f t="shared" si="1"/>
        <v>0</v>
      </c>
      <c r="F13" s="121">
        <f t="shared" si="2"/>
        <v>0</v>
      </c>
      <c r="G13" s="121">
        <f t="shared" si="3"/>
        <v>0</v>
      </c>
      <c r="H13" s="121">
        <f t="shared" si="4"/>
        <v>0</v>
      </c>
      <c r="I13" s="121">
        <f t="shared" si="5"/>
        <v>0</v>
      </c>
      <c r="J13" s="120"/>
      <c r="K13" s="119"/>
      <c r="L13" s="121"/>
      <c r="M13" s="121"/>
      <c r="N13" s="121" t="str">
        <f t="shared" si="6"/>
        <v/>
      </c>
      <c r="O13" s="121"/>
      <c r="P13" s="121"/>
      <c r="Q13" s="121" t="str">
        <f t="shared" si="7"/>
        <v/>
      </c>
      <c r="R13" s="120"/>
      <c r="S13" s="119"/>
      <c r="T13" s="121"/>
      <c r="U13" s="121"/>
      <c r="V13" s="121" t="str">
        <f t="shared" si="8"/>
        <v/>
      </c>
      <c r="W13" s="121"/>
      <c r="X13" s="121"/>
      <c r="Y13" s="121" t="str">
        <f t="shared" si="9"/>
        <v/>
      </c>
      <c r="Z13" s="120"/>
      <c r="AA13" s="119"/>
      <c r="AB13" s="121"/>
      <c r="AC13" s="121"/>
      <c r="AD13" s="121" t="str">
        <f t="shared" si="10"/>
        <v/>
      </c>
      <c r="AE13" s="121"/>
      <c r="AF13" s="121"/>
      <c r="AG13" s="121" t="str">
        <f t="shared" si="11"/>
        <v/>
      </c>
      <c r="AH13" s="120"/>
      <c r="AI13" s="119"/>
      <c r="AJ13" s="121"/>
      <c r="AK13" s="121"/>
      <c r="AL13" s="121" t="str">
        <f t="shared" si="12"/>
        <v/>
      </c>
      <c r="AM13" s="121"/>
      <c r="AN13" s="121"/>
      <c r="AO13" s="121" t="str">
        <f t="shared" si="13"/>
        <v/>
      </c>
      <c r="AP13" s="120"/>
      <c r="AQ13" s="119"/>
      <c r="AR13" s="121"/>
      <c r="AS13" s="121"/>
      <c r="AT13" s="121" t="str">
        <f t="shared" si="14"/>
        <v/>
      </c>
      <c r="AU13" s="121"/>
      <c r="AV13" s="121"/>
      <c r="AW13" s="121" t="str">
        <f t="shared" si="15"/>
        <v/>
      </c>
      <c r="AX13" s="120"/>
      <c r="AY13" s="119"/>
      <c r="AZ13" s="121"/>
      <c r="BA13" s="121"/>
      <c r="BB13" s="121" t="str">
        <f t="shared" si="16"/>
        <v/>
      </c>
      <c r="BC13" s="121"/>
      <c r="BD13" s="121"/>
      <c r="BE13" s="121" t="str">
        <f t="shared" si="17"/>
        <v/>
      </c>
    </row>
    <row r="14" spans="1:57" s="136" customFormat="1" ht="13.5" customHeight="1" x14ac:dyDescent="0.15">
      <c r="A14" s="119" t="s">
        <v>31</v>
      </c>
      <c r="B14" s="120" t="s">
        <v>343</v>
      </c>
      <c r="C14" s="119" t="s">
        <v>344</v>
      </c>
      <c r="D14" s="121">
        <f t="shared" si="0"/>
        <v>0</v>
      </c>
      <c r="E14" s="121">
        <f t="shared" si="1"/>
        <v>188344</v>
      </c>
      <c r="F14" s="121">
        <f t="shared" si="2"/>
        <v>188344</v>
      </c>
      <c r="G14" s="121">
        <f t="shared" si="3"/>
        <v>0</v>
      </c>
      <c r="H14" s="121">
        <f t="shared" si="4"/>
        <v>0</v>
      </c>
      <c r="I14" s="121">
        <f t="shared" si="5"/>
        <v>0</v>
      </c>
      <c r="J14" s="120" t="s">
        <v>345</v>
      </c>
      <c r="K14" s="119" t="s">
        <v>346</v>
      </c>
      <c r="L14" s="121">
        <v>0</v>
      </c>
      <c r="M14" s="121">
        <v>188344</v>
      </c>
      <c r="N14" s="121">
        <f t="shared" si="6"/>
        <v>188344</v>
      </c>
      <c r="O14" s="121">
        <v>0</v>
      </c>
      <c r="P14" s="121">
        <v>0</v>
      </c>
      <c r="Q14" s="121">
        <f t="shared" si="7"/>
        <v>0</v>
      </c>
      <c r="R14" s="120"/>
      <c r="S14" s="119"/>
      <c r="T14" s="121"/>
      <c r="U14" s="121"/>
      <c r="V14" s="121" t="str">
        <f t="shared" si="8"/>
        <v/>
      </c>
      <c r="W14" s="121"/>
      <c r="X14" s="121"/>
      <c r="Y14" s="121" t="str">
        <f t="shared" si="9"/>
        <v/>
      </c>
      <c r="Z14" s="120"/>
      <c r="AA14" s="119"/>
      <c r="AB14" s="121"/>
      <c r="AC14" s="121"/>
      <c r="AD14" s="121" t="str">
        <f t="shared" si="10"/>
        <v/>
      </c>
      <c r="AE14" s="121"/>
      <c r="AF14" s="121"/>
      <c r="AG14" s="121" t="str">
        <f t="shared" si="11"/>
        <v/>
      </c>
      <c r="AH14" s="120"/>
      <c r="AI14" s="119"/>
      <c r="AJ14" s="121"/>
      <c r="AK14" s="121"/>
      <c r="AL14" s="121" t="str">
        <f t="shared" si="12"/>
        <v/>
      </c>
      <c r="AM14" s="121"/>
      <c r="AN14" s="121"/>
      <c r="AO14" s="121" t="str">
        <f t="shared" si="13"/>
        <v/>
      </c>
      <c r="AP14" s="120"/>
      <c r="AQ14" s="119"/>
      <c r="AR14" s="121"/>
      <c r="AS14" s="121"/>
      <c r="AT14" s="121" t="str">
        <f t="shared" si="14"/>
        <v/>
      </c>
      <c r="AU14" s="121"/>
      <c r="AV14" s="121"/>
      <c r="AW14" s="121" t="str">
        <f t="shared" si="15"/>
        <v/>
      </c>
      <c r="AX14" s="120"/>
      <c r="AY14" s="119"/>
      <c r="AZ14" s="121"/>
      <c r="BA14" s="121"/>
      <c r="BB14" s="121" t="str">
        <f t="shared" si="16"/>
        <v/>
      </c>
      <c r="BC14" s="121"/>
      <c r="BD14" s="121"/>
      <c r="BE14" s="121" t="str">
        <f t="shared" si="17"/>
        <v/>
      </c>
    </row>
    <row r="15" spans="1:57" s="136" customFormat="1" ht="13.5" customHeight="1" x14ac:dyDescent="0.15">
      <c r="A15" s="119" t="s">
        <v>31</v>
      </c>
      <c r="B15" s="120" t="s">
        <v>347</v>
      </c>
      <c r="C15" s="119" t="s">
        <v>348</v>
      </c>
      <c r="D15" s="121">
        <f t="shared" si="0"/>
        <v>0</v>
      </c>
      <c r="E15" s="121">
        <f t="shared" si="1"/>
        <v>189713</v>
      </c>
      <c r="F15" s="121">
        <f t="shared" si="2"/>
        <v>189713</v>
      </c>
      <c r="G15" s="121">
        <f t="shared" si="3"/>
        <v>0</v>
      </c>
      <c r="H15" s="121">
        <f t="shared" si="4"/>
        <v>262822</v>
      </c>
      <c r="I15" s="121">
        <f t="shared" si="5"/>
        <v>262822</v>
      </c>
      <c r="J15" s="120" t="s">
        <v>345</v>
      </c>
      <c r="K15" s="119" t="s">
        <v>346</v>
      </c>
      <c r="L15" s="121">
        <v>0</v>
      </c>
      <c r="M15" s="121">
        <v>189713</v>
      </c>
      <c r="N15" s="121">
        <f t="shared" si="6"/>
        <v>189713</v>
      </c>
      <c r="O15" s="121">
        <v>0</v>
      </c>
      <c r="P15" s="121">
        <v>0</v>
      </c>
      <c r="Q15" s="121">
        <f t="shared" si="7"/>
        <v>0</v>
      </c>
      <c r="R15" s="120" t="s">
        <v>331</v>
      </c>
      <c r="S15" s="119" t="s">
        <v>332</v>
      </c>
      <c r="T15" s="121">
        <v>0</v>
      </c>
      <c r="U15" s="121">
        <v>0</v>
      </c>
      <c r="V15" s="121">
        <f t="shared" si="8"/>
        <v>0</v>
      </c>
      <c r="W15" s="121">
        <v>0</v>
      </c>
      <c r="X15" s="121">
        <v>262822</v>
      </c>
      <c r="Y15" s="121">
        <f t="shared" si="9"/>
        <v>262822</v>
      </c>
      <c r="Z15" s="120"/>
      <c r="AA15" s="119"/>
      <c r="AB15" s="121"/>
      <c r="AC15" s="121"/>
      <c r="AD15" s="121" t="str">
        <f t="shared" si="10"/>
        <v/>
      </c>
      <c r="AE15" s="121"/>
      <c r="AF15" s="121"/>
      <c r="AG15" s="121" t="str">
        <f t="shared" si="11"/>
        <v/>
      </c>
      <c r="AH15" s="120"/>
      <c r="AI15" s="119"/>
      <c r="AJ15" s="121"/>
      <c r="AK15" s="121"/>
      <c r="AL15" s="121" t="str">
        <f t="shared" si="12"/>
        <v/>
      </c>
      <c r="AM15" s="121"/>
      <c r="AN15" s="121"/>
      <c r="AO15" s="121" t="str">
        <f t="shared" si="13"/>
        <v/>
      </c>
      <c r="AP15" s="120"/>
      <c r="AQ15" s="119"/>
      <c r="AR15" s="121"/>
      <c r="AS15" s="121"/>
      <c r="AT15" s="121" t="str">
        <f t="shared" si="14"/>
        <v/>
      </c>
      <c r="AU15" s="121"/>
      <c r="AV15" s="121"/>
      <c r="AW15" s="121" t="str">
        <f t="shared" si="15"/>
        <v/>
      </c>
      <c r="AX15" s="120"/>
      <c r="AY15" s="119"/>
      <c r="AZ15" s="121"/>
      <c r="BA15" s="121"/>
      <c r="BB15" s="121" t="str">
        <f t="shared" si="16"/>
        <v/>
      </c>
      <c r="BC15" s="121"/>
      <c r="BD15" s="121"/>
      <c r="BE15" s="121" t="str">
        <f t="shared" si="17"/>
        <v/>
      </c>
    </row>
    <row r="16" spans="1:57" s="136" customFormat="1" ht="13.5" customHeight="1" x14ac:dyDescent="0.15">
      <c r="A16" s="119" t="s">
        <v>31</v>
      </c>
      <c r="B16" s="120" t="s">
        <v>349</v>
      </c>
      <c r="C16" s="119" t="s">
        <v>350</v>
      </c>
      <c r="D16" s="121">
        <f t="shared" si="0"/>
        <v>0</v>
      </c>
      <c r="E16" s="121">
        <f t="shared" si="1"/>
        <v>0</v>
      </c>
      <c r="F16" s="121">
        <f t="shared" si="2"/>
        <v>0</v>
      </c>
      <c r="G16" s="121">
        <f t="shared" si="3"/>
        <v>0</v>
      </c>
      <c r="H16" s="121">
        <f t="shared" si="4"/>
        <v>0</v>
      </c>
      <c r="I16" s="121">
        <f t="shared" si="5"/>
        <v>0</v>
      </c>
      <c r="J16" s="120"/>
      <c r="K16" s="119"/>
      <c r="L16" s="121"/>
      <c r="M16" s="121"/>
      <c r="N16" s="121" t="str">
        <f t="shared" si="6"/>
        <v/>
      </c>
      <c r="O16" s="121"/>
      <c r="P16" s="121"/>
      <c r="Q16" s="121" t="str">
        <f t="shared" si="7"/>
        <v/>
      </c>
      <c r="R16" s="120"/>
      <c r="S16" s="119"/>
      <c r="T16" s="121"/>
      <c r="U16" s="121"/>
      <c r="V16" s="121" t="str">
        <f t="shared" si="8"/>
        <v/>
      </c>
      <c r="W16" s="121"/>
      <c r="X16" s="121"/>
      <c r="Y16" s="121" t="str">
        <f t="shared" si="9"/>
        <v/>
      </c>
      <c r="Z16" s="120"/>
      <c r="AA16" s="119"/>
      <c r="AB16" s="121"/>
      <c r="AC16" s="121"/>
      <c r="AD16" s="121" t="str">
        <f t="shared" si="10"/>
        <v/>
      </c>
      <c r="AE16" s="121"/>
      <c r="AF16" s="121"/>
      <c r="AG16" s="121" t="str">
        <f t="shared" si="11"/>
        <v/>
      </c>
      <c r="AH16" s="120"/>
      <c r="AI16" s="119"/>
      <c r="AJ16" s="121"/>
      <c r="AK16" s="121"/>
      <c r="AL16" s="121" t="str">
        <f t="shared" si="12"/>
        <v/>
      </c>
      <c r="AM16" s="121"/>
      <c r="AN16" s="121"/>
      <c r="AO16" s="121" t="str">
        <f t="shared" si="13"/>
        <v/>
      </c>
      <c r="AP16" s="120"/>
      <c r="AQ16" s="119"/>
      <c r="AR16" s="121"/>
      <c r="AS16" s="121"/>
      <c r="AT16" s="121" t="str">
        <f t="shared" si="14"/>
        <v/>
      </c>
      <c r="AU16" s="121"/>
      <c r="AV16" s="121"/>
      <c r="AW16" s="121" t="str">
        <f t="shared" si="15"/>
        <v/>
      </c>
      <c r="AX16" s="120"/>
      <c r="AY16" s="119"/>
      <c r="AZ16" s="121"/>
      <c r="BA16" s="121"/>
      <c r="BB16" s="121" t="str">
        <f t="shared" si="16"/>
        <v/>
      </c>
      <c r="BC16" s="121"/>
      <c r="BD16" s="121"/>
      <c r="BE16" s="121" t="str">
        <f t="shared" si="17"/>
        <v/>
      </c>
    </row>
    <row r="17" spans="1:57" s="136" customFormat="1" ht="13.5" customHeight="1" x14ac:dyDescent="0.15">
      <c r="A17" s="119" t="s">
        <v>31</v>
      </c>
      <c r="B17" s="120" t="s">
        <v>351</v>
      </c>
      <c r="C17" s="119" t="s">
        <v>352</v>
      </c>
      <c r="D17" s="121">
        <f t="shared" si="0"/>
        <v>20658</v>
      </c>
      <c r="E17" s="121">
        <f t="shared" si="1"/>
        <v>315837</v>
      </c>
      <c r="F17" s="121">
        <f t="shared" si="2"/>
        <v>336495</v>
      </c>
      <c r="G17" s="121">
        <f t="shared" si="3"/>
        <v>0</v>
      </c>
      <c r="H17" s="121">
        <f t="shared" si="4"/>
        <v>286935</v>
      </c>
      <c r="I17" s="121">
        <f t="shared" si="5"/>
        <v>286935</v>
      </c>
      <c r="J17" s="120" t="s">
        <v>331</v>
      </c>
      <c r="K17" s="119" t="s">
        <v>332</v>
      </c>
      <c r="L17" s="121">
        <v>0</v>
      </c>
      <c r="M17" s="121">
        <v>0</v>
      </c>
      <c r="N17" s="121">
        <f t="shared" si="6"/>
        <v>0</v>
      </c>
      <c r="O17" s="121">
        <v>0</v>
      </c>
      <c r="P17" s="121">
        <v>286935</v>
      </c>
      <c r="Q17" s="121">
        <f t="shared" si="7"/>
        <v>286935</v>
      </c>
      <c r="R17" s="120" t="s">
        <v>353</v>
      </c>
      <c r="S17" s="119" t="s">
        <v>354</v>
      </c>
      <c r="T17" s="121">
        <v>20658</v>
      </c>
      <c r="U17" s="121">
        <v>315837</v>
      </c>
      <c r="V17" s="121">
        <f t="shared" si="8"/>
        <v>336495</v>
      </c>
      <c r="W17" s="121">
        <v>0</v>
      </c>
      <c r="X17" s="121">
        <v>0</v>
      </c>
      <c r="Y17" s="121">
        <f t="shared" si="9"/>
        <v>0</v>
      </c>
      <c r="Z17" s="120"/>
      <c r="AA17" s="119"/>
      <c r="AB17" s="121"/>
      <c r="AC17" s="121"/>
      <c r="AD17" s="121" t="str">
        <f t="shared" si="10"/>
        <v/>
      </c>
      <c r="AE17" s="121"/>
      <c r="AF17" s="121"/>
      <c r="AG17" s="121" t="str">
        <f t="shared" si="11"/>
        <v/>
      </c>
      <c r="AH17" s="120"/>
      <c r="AI17" s="119"/>
      <c r="AJ17" s="121"/>
      <c r="AK17" s="121"/>
      <c r="AL17" s="121" t="str">
        <f t="shared" si="12"/>
        <v/>
      </c>
      <c r="AM17" s="121"/>
      <c r="AN17" s="121"/>
      <c r="AO17" s="121" t="str">
        <f t="shared" si="13"/>
        <v/>
      </c>
      <c r="AP17" s="120"/>
      <c r="AQ17" s="119"/>
      <c r="AR17" s="121"/>
      <c r="AS17" s="121"/>
      <c r="AT17" s="121" t="str">
        <f t="shared" si="14"/>
        <v/>
      </c>
      <c r="AU17" s="121"/>
      <c r="AV17" s="121"/>
      <c r="AW17" s="121" t="str">
        <f t="shared" si="15"/>
        <v/>
      </c>
      <c r="AX17" s="120"/>
      <c r="AY17" s="119"/>
      <c r="AZ17" s="121"/>
      <c r="BA17" s="121"/>
      <c r="BB17" s="121" t="str">
        <f t="shared" si="16"/>
        <v/>
      </c>
      <c r="BC17" s="121"/>
      <c r="BD17" s="121"/>
      <c r="BE17" s="121" t="str">
        <f t="shared" si="17"/>
        <v/>
      </c>
    </row>
    <row r="18" spans="1:57" s="136" customFormat="1" ht="13.5" customHeight="1" x14ac:dyDescent="0.15">
      <c r="A18" s="119" t="s">
        <v>31</v>
      </c>
      <c r="B18" s="120" t="s">
        <v>355</v>
      </c>
      <c r="C18" s="119" t="s">
        <v>356</v>
      </c>
      <c r="D18" s="121">
        <f t="shared" si="0"/>
        <v>0</v>
      </c>
      <c r="E18" s="121">
        <f t="shared" si="1"/>
        <v>0</v>
      </c>
      <c r="F18" s="121">
        <f t="shared" si="2"/>
        <v>0</v>
      </c>
      <c r="G18" s="121">
        <f t="shared" si="3"/>
        <v>0</v>
      </c>
      <c r="H18" s="121">
        <f t="shared" si="4"/>
        <v>74177</v>
      </c>
      <c r="I18" s="121">
        <f t="shared" si="5"/>
        <v>74177</v>
      </c>
      <c r="J18" s="120" t="s">
        <v>331</v>
      </c>
      <c r="K18" s="119" t="s">
        <v>332</v>
      </c>
      <c r="L18" s="121">
        <v>0</v>
      </c>
      <c r="M18" s="121">
        <v>0</v>
      </c>
      <c r="N18" s="121">
        <f t="shared" si="6"/>
        <v>0</v>
      </c>
      <c r="O18" s="121">
        <v>0</v>
      </c>
      <c r="P18" s="121">
        <v>74177</v>
      </c>
      <c r="Q18" s="121">
        <f t="shared" si="7"/>
        <v>74177</v>
      </c>
      <c r="R18" s="120"/>
      <c r="S18" s="119"/>
      <c r="T18" s="121"/>
      <c r="U18" s="121"/>
      <c r="V18" s="121" t="str">
        <f t="shared" si="8"/>
        <v/>
      </c>
      <c r="W18" s="121"/>
      <c r="X18" s="121"/>
      <c r="Y18" s="121" t="str">
        <f t="shared" si="9"/>
        <v/>
      </c>
      <c r="Z18" s="120"/>
      <c r="AA18" s="119"/>
      <c r="AB18" s="121"/>
      <c r="AC18" s="121"/>
      <c r="AD18" s="121" t="str">
        <f t="shared" si="10"/>
        <v/>
      </c>
      <c r="AE18" s="121"/>
      <c r="AF18" s="121"/>
      <c r="AG18" s="121" t="str">
        <f t="shared" si="11"/>
        <v/>
      </c>
      <c r="AH18" s="120"/>
      <c r="AI18" s="119"/>
      <c r="AJ18" s="121"/>
      <c r="AK18" s="121"/>
      <c r="AL18" s="121" t="str">
        <f t="shared" si="12"/>
        <v/>
      </c>
      <c r="AM18" s="121"/>
      <c r="AN18" s="121"/>
      <c r="AO18" s="121" t="str">
        <f t="shared" si="13"/>
        <v/>
      </c>
      <c r="AP18" s="120"/>
      <c r="AQ18" s="119"/>
      <c r="AR18" s="121"/>
      <c r="AS18" s="121"/>
      <c r="AT18" s="121" t="str">
        <f t="shared" si="14"/>
        <v/>
      </c>
      <c r="AU18" s="121"/>
      <c r="AV18" s="121"/>
      <c r="AW18" s="121" t="str">
        <f t="shared" si="15"/>
        <v/>
      </c>
      <c r="AX18" s="120"/>
      <c r="AY18" s="119"/>
      <c r="AZ18" s="121"/>
      <c r="BA18" s="121"/>
      <c r="BB18" s="121" t="str">
        <f t="shared" si="16"/>
        <v/>
      </c>
      <c r="BC18" s="121"/>
      <c r="BD18" s="121"/>
      <c r="BE18" s="121" t="str">
        <f t="shared" si="17"/>
        <v/>
      </c>
    </row>
    <row r="19" spans="1:57" s="136" customFormat="1" ht="13.5" customHeight="1" x14ac:dyDescent="0.15">
      <c r="A19" s="119" t="s">
        <v>31</v>
      </c>
      <c r="B19" s="120" t="s">
        <v>357</v>
      </c>
      <c r="C19" s="119" t="s">
        <v>358</v>
      </c>
      <c r="D19" s="121">
        <f t="shared" si="0"/>
        <v>0</v>
      </c>
      <c r="E19" s="121">
        <f t="shared" si="1"/>
        <v>96176</v>
      </c>
      <c r="F19" s="121">
        <f t="shared" si="2"/>
        <v>96176</v>
      </c>
      <c r="G19" s="121">
        <f t="shared" si="3"/>
        <v>0</v>
      </c>
      <c r="H19" s="121">
        <f t="shared" si="4"/>
        <v>65098</v>
      </c>
      <c r="I19" s="121">
        <f t="shared" si="5"/>
        <v>65098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 t="shared" si="6"/>
        <v>0</v>
      </c>
      <c r="O19" s="121">
        <v>0</v>
      </c>
      <c r="P19" s="121">
        <v>65098</v>
      </c>
      <c r="Q19" s="121">
        <f t="shared" si="7"/>
        <v>65098</v>
      </c>
      <c r="R19" s="120" t="s">
        <v>361</v>
      </c>
      <c r="S19" s="119" t="s">
        <v>362</v>
      </c>
      <c r="T19" s="121">
        <v>0</v>
      </c>
      <c r="U19" s="121">
        <v>96176</v>
      </c>
      <c r="V19" s="121">
        <f t="shared" si="8"/>
        <v>96176</v>
      </c>
      <c r="W19" s="121">
        <v>0</v>
      </c>
      <c r="X19" s="121">
        <v>0</v>
      </c>
      <c r="Y19" s="121">
        <f t="shared" si="9"/>
        <v>0</v>
      </c>
      <c r="Z19" s="120"/>
      <c r="AA19" s="119"/>
      <c r="AB19" s="121"/>
      <c r="AC19" s="121"/>
      <c r="AD19" s="121" t="str">
        <f t="shared" si="10"/>
        <v/>
      </c>
      <c r="AE19" s="121"/>
      <c r="AF19" s="121"/>
      <c r="AG19" s="121" t="str">
        <f t="shared" si="11"/>
        <v/>
      </c>
      <c r="AH19" s="120"/>
      <c r="AI19" s="119"/>
      <c r="AJ19" s="121"/>
      <c r="AK19" s="121"/>
      <c r="AL19" s="121" t="str">
        <f t="shared" si="12"/>
        <v/>
      </c>
      <c r="AM19" s="121"/>
      <c r="AN19" s="121"/>
      <c r="AO19" s="121" t="str">
        <f t="shared" si="13"/>
        <v/>
      </c>
      <c r="AP19" s="120"/>
      <c r="AQ19" s="119"/>
      <c r="AR19" s="121"/>
      <c r="AS19" s="121"/>
      <c r="AT19" s="121" t="str">
        <f t="shared" si="14"/>
        <v/>
      </c>
      <c r="AU19" s="121"/>
      <c r="AV19" s="121"/>
      <c r="AW19" s="121" t="str">
        <f t="shared" si="15"/>
        <v/>
      </c>
      <c r="AX19" s="120"/>
      <c r="AY19" s="119"/>
      <c r="AZ19" s="121"/>
      <c r="BA19" s="121"/>
      <c r="BB19" s="121" t="str">
        <f t="shared" si="16"/>
        <v/>
      </c>
      <c r="BC19" s="121"/>
      <c r="BD19" s="121"/>
      <c r="BE19" s="121" t="str">
        <f t="shared" si="17"/>
        <v/>
      </c>
    </row>
    <row r="20" spans="1:57" s="136" customFormat="1" ht="13.5" customHeight="1" x14ac:dyDescent="0.15">
      <c r="A20" s="119" t="s">
        <v>31</v>
      </c>
      <c r="B20" s="120" t="s">
        <v>363</v>
      </c>
      <c r="C20" s="119" t="s">
        <v>364</v>
      </c>
      <c r="D20" s="121">
        <f t="shared" si="0"/>
        <v>0</v>
      </c>
      <c r="E20" s="121">
        <f t="shared" si="1"/>
        <v>3486</v>
      </c>
      <c r="F20" s="121">
        <f t="shared" si="2"/>
        <v>3486</v>
      </c>
      <c r="G20" s="121">
        <f t="shared" si="3"/>
        <v>0</v>
      </c>
      <c r="H20" s="121">
        <f t="shared" si="4"/>
        <v>23715</v>
      </c>
      <c r="I20" s="121">
        <f t="shared" si="5"/>
        <v>23715</v>
      </c>
      <c r="J20" s="120" t="s">
        <v>327</v>
      </c>
      <c r="K20" s="119" t="s">
        <v>328</v>
      </c>
      <c r="L20" s="121">
        <v>0</v>
      </c>
      <c r="M20" s="121">
        <v>0</v>
      </c>
      <c r="N20" s="121">
        <f t="shared" si="6"/>
        <v>0</v>
      </c>
      <c r="O20" s="121">
        <v>0</v>
      </c>
      <c r="P20" s="121">
        <v>23715</v>
      </c>
      <c r="Q20" s="121">
        <f t="shared" si="7"/>
        <v>23715</v>
      </c>
      <c r="R20" s="120" t="s">
        <v>333</v>
      </c>
      <c r="S20" s="119" t="s">
        <v>334</v>
      </c>
      <c r="T20" s="121">
        <v>0</v>
      </c>
      <c r="U20" s="121">
        <v>3486</v>
      </c>
      <c r="V20" s="121">
        <f t="shared" si="8"/>
        <v>3486</v>
      </c>
      <c r="W20" s="121">
        <v>0</v>
      </c>
      <c r="X20" s="121">
        <v>0</v>
      </c>
      <c r="Y20" s="121">
        <f t="shared" si="9"/>
        <v>0</v>
      </c>
      <c r="Z20" s="120"/>
      <c r="AA20" s="119"/>
      <c r="AB20" s="121"/>
      <c r="AC20" s="121"/>
      <c r="AD20" s="121" t="str">
        <f t="shared" si="10"/>
        <v/>
      </c>
      <c r="AE20" s="121"/>
      <c r="AF20" s="121"/>
      <c r="AG20" s="121" t="str">
        <f t="shared" si="11"/>
        <v/>
      </c>
      <c r="AH20" s="120"/>
      <c r="AI20" s="119"/>
      <c r="AJ20" s="121"/>
      <c r="AK20" s="121"/>
      <c r="AL20" s="121" t="str">
        <f t="shared" si="12"/>
        <v/>
      </c>
      <c r="AM20" s="121"/>
      <c r="AN20" s="121"/>
      <c r="AO20" s="121" t="str">
        <f t="shared" si="13"/>
        <v/>
      </c>
      <c r="AP20" s="120"/>
      <c r="AQ20" s="119"/>
      <c r="AR20" s="121"/>
      <c r="AS20" s="121"/>
      <c r="AT20" s="121" t="str">
        <f t="shared" si="14"/>
        <v/>
      </c>
      <c r="AU20" s="121"/>
      <c r="AV20" s="121"/>
      <c r="AW20" s="121" t="str">
        <f t="shared" si="15"/>
        <v/>
      </c>
      <c r="AX20" s="120"/>
      <c r="AY20" s="119"/>
      <c r="AZ20" s="121"/>
      <c r="BA20" s="121"/>
      <c r="BB20" s="121" t="str">
        <f t="shared" si="16"/>
        <v/>
      </c>
      <c r="BC20" s="121"/>
      <c r="BD20" s="121"/>
      <c r="BE20" s="121" t="str">
        <f t="shared" si="17"/>
        <v/>
      </c>
    </row>
    <row r="21" spans="1:57" s="136" customFormat="1" ht="13.5" customHeight="1" x14ac:dyDescent="0.15">
      <c r="A21" s="119" t="s">
        <v>31</v>
      </c>
      <c r="B21" s="120" t="s">
        <v>365</v>
      </c>
      <c r="C21" s="119" t="s">
        <v>366</v>
      </c>
      <c r="D21" s="121">
        <f t="shared" si="0"/>
        <v>0</v>
      </c>
      <c r="E21" s="121">
        <f t="shared" si="1"/>
        <v>0</v>
      </c>
      <c r="F21" s="121">
        <f t="shared" si="2"/>
        <v>0</v>
      </c>
      <c r="G21" s="121">
        <f t="shared" si="3"/>
        <v>0</v>
      </c>
      <c r="H21" s="121">
        <f t="shared" si="4"/>
        <v>0</v>
      </c>
      <c r="I21" s="121">
        <f t="shared" si="5"/>
        <v>0</v>
      </c>
      <c r="J21" s="120"/>
      <c r="K21" s="119"/>
      <c r="L21" s="121"/>
      <c r="M21" s="121"/>
      <c r="N21" s="121" t="str">
        <f t="shared" si="6"/>
        <v/>
      </c>
      <c r="O21" s="121"/>
      <c r="P21" s="121"/>
      <c r="Q21" s="121" t="str">
        <f t="shared" si="7"/>
        <v/>
      </c>
      <c r="R21" s="120"/>
      <c r="S21" s="119"/>
      <c r="T21" s="121"/>
      <c r="U21" s="121"/>
      <c r="V21" s="121" t="str">
        <f t="shared" si="8"/>
        <v/>
      </c>
      <c r="W21" s="121"/>
      <c r="X21" s="121"/>
      <c r="Y21" s="121" t="str">
        <f t="shared" si="9"/>
        <v/>
      </c>
      <c r="Z21" s="120"/>
      <c r="AA21" s="119"/>
      <c r="AB21" s="121"/>
      <c r="AC21" s="121"/>
      <c r="AD21" s="121" t="str">
        <f t="shared" si="10"/>
        <v/>
      </c>
      <c r="AE21" s="121"/>
      <c r="AF21" s="121"/>
      <c r="AG21" s="121" t="str">
        <f t="shared" si="11"/>
        <v/>
      </c>
      <c r="AH21" s="120"/>
      <c r="AI21" s="119"/>
      <c r="AJ21" s="121"/>
      <c r="AK21" s="121"/>
      <c r="AL21" s="121" t="str">
        <f t="shared" si="12"/>
        <v/>
      </c>
      <c r="AM21" s="121"/>
      <c r="AN21" s="121"/>
      <c r="AO21" s="121" t="str">
        <f t="shared" si="13"/>
        <v/>
      </c>
      <c r="AP21" s="120"/>
      <c r="AQ21" s="119"/>
      <c r="AR21" s="121"/>
      <c r="AS21" s="121"/>
      <c r="AT21" s="121" t="str">
        <f t="shared" si="14"/>
        <v/>
      </c>
      <c r="AU21" s="121"/>
      <c r="AV21" s="121"/>
      <c r="AW21" s="121" t="str">
        <f t="shared" si="15"/>
        <v/>
      </c>
      <c r="AX21" s="120"/>
      <c r="AY21" s="119"/>
      <c r="AZ21" s="121"/>
      <c r="BA21" s="121"/>
      <c r="BB21" s="121" t="str">
        <f t="shared" si="16"/>
        <v/>
      </c>
      <c r="BC21" s="121"/>
      <c r="BD21" s="121"/>
      <c r="BE21" s="121" t="str">
        <f t="shared" si="17"/>
        <v/>
      </c>
    </row>
    <row r="22" spans="1:57" s="136" customFormat="1" ht="13.5" customHeight="1" x14ac:dyDescent="0.15">
      <c r="A22" s="119" t="s">
        <v>31</v>
      </c>
      <c r="B22" s="120" t="s">
        <v>367</v>
      </c>
      <c r="C22" s="119" t="s">
        <v>368</v>
      </c>
      <c r="D22" s="121">
        <f t="shared" si="0"/>
        <v>0</v>
      </c>
      <c r="E22" s="121">
        <f t="shared" si="1"/>
        <v>25792</v>
      </c>
      <c r="F22" s="121">
        <f t="shared" si="2"/>
        <v>25792</v>
      </c>
      <c r="G22" s="121">
        <f t="shared" si="3"/>
        <v>0</v>
      </c>
      <c r="H22" s="121">
        <f t="shared" si="4"/>
        <v>0</v>
      </c>
      <c r="I22" s="121">
        <f t="shared" si="5"/>
        <v>0</v>
      </c>
      <c r="J22" s="120" t="s">
        <v>333</v>
      </c>
      <c r="K22" s="119" t="s">
        <v>334</v>
      </c>
      <c r="L22" s="121">
        <v>0</v>
      </c>
      <c r="M22" s="121">
        <v>25792</v>
      </c>
      <c r="N22" s="121">
        <f t="shared" si="6"/>
        <v>25792</v>
      </c>
      <c r="O22" s="121">
        <v>0</v>
      </c>
      <c r="P22" s="121">
        <v>0</v>
      </c>
      <c r="Q22" s="121">
        <f t="shared" si="7"/>
        <v>0</v>
      </c>
      <c r="R22" s="120"/>
      <c r="S22" s="119"/>
      <c r="T22" s="121"/>
      <c r="U22" s="121"/>
      <c r="V22" s="121" t="str">
        <f t="shared" si="8"/>
        <v/>
      </c>
      <c r="W22" s="121"/>
      <c r="X22" s="121"/>
      <c r="Y22" s="121" t="str">
        <f t="shared" si="9"/>
        <v/>
      </c>
      <c r="Z22" s="120"/>
      <c r="AA22" s="119"/>
      <c r="AB22" s="121"/>
      <c r="AC22" s="121"/>
      <c r="AD22" s="121" t="str">
        <f t="shared" si="10"/>
        <v/>
      </c>
      <c r="AE22" s="121"/>
      <c r="AF22" s="121"/>
      <c r="AG22" s="121" t="str">
        <f t="shared" si="11"/>
        <v/>
      </c>
      <c r="AH22" s="120"/>
      <c r="AI22" s="119"/>
      <c r="AJ22" s="121"/>
      <c r="AK22" s="121"/>
      <c r="AL22" s="121" t="str">
        <f t="shared" si="12"/>
        <v/>
      </c>
      <c r="AM22" s="121"/>
      <c r="AN22" s="121"/>
      <c r="AO22" s="121" t="str">
        <f t="shared" si="13"/>
        <v/>
      </c>
      <c r="AP22" s="120"/>
      <c r="AQ22" s="119"/>
      <c r="AR22" s="121"/>
      <c r="AS22" s="121"/>
      <c r="AT22" s="121" t="str">
        <f t="shared" si="14"/>
        <v/>
      </c>
      <c r="AU22" s="121"/>
      <c r="AV22" s="121"/>
      <c r="AW22" s="121" t="str">
        <f t="shared" si="15"/>
        <v/>
      </c>
      <c r="AX22" s="120"/>
      <c r="AY22" s="119"/>
      <c r="AZ22" s="121"/>
      <c r="BA22" s="121"/>
      <c r="BB22" s="121" t="str">
        <f t="shared" si="16"/>
        <v/>
      </c>
      <c r="BC22" s="121"/>
      <c r="BD22" s="121"/>
      <c r="BE22" s="121" t="str">
        <f t="shared" si="17"/>
        <v/>
      </c>
    </row>
    <row r="23" spans="1:57" s="136" customFormat="1" ht="13.5" customHeight="1" x14ac:dyDescent="0.15">
      <c r="A23" s="119" t="s">
        <v>31</v>
      </c>
      <c r="B23" s="120" t="s">
        <v>369</v>
      </c>
      <c r="C23" s="119" t="s">
        <v>370</v>
      </c>
      <c r="D23" s="121">
        <f t="shared" si="0"/>
        <v>0</v>
      </c>
      <c r="E23" s="121">
        <f t="shared" si="1"/>
        <v>0</v>
      </c>
      <c r="F23" s="121">
        <f t="shared" si="2"/>
        <v>0</v>
      </c>
      <c r="G23" s="121">
        <f t="shared" si="3"/>
        <v>0</v>
      </c>
      <c r="H23" s="121">
        <f t="shared" si="4"/>
        <v>0</v>
      </c>
      <c r="I23" s="121">
        <f t="shared" si="5"/>
        <v>0</v>
      </c>
      <c r="J23" s="120"/>
      <c r="K23" s="119"/>
      <c r="L23" s="121"/>
      <c r="M23" s="121"/>
      <c r="N23" s="121" t="str">
        <f t="shared" si="6"/>
        <v/>
      </c>
      <c r="O23" s="121"/>
      <c r="P23" s="121"/>
      <c r="Q23" s="121" t="str">
        <f t="shared" si="7"/>
        <v/>
      </c>
      <c r="R23" s="120"/>
      <c r="S23" s="119"/>
      <c r="T23" s="121"/>
      <c r="U23" s="121"/>
      <c r="V23" s="121" t="str">
        <f t="shared" si="8"/>
        <v/>
      </c>
      <c r="W23" s="121"/>
      <c r="X23" s="121"/>
      <c r="Y23" s="121" t="str">
        <f t="shared" si="9"/>
        <v/>
      </c>
      <c r="Z23" s="120"/>
      <c r="AA23" s="119"/>
      <c r="AB23" s="121"/>
      <c r="AC23" s="121"/>
      <c r="AD23" s="121" t="str">
        <f t="shared" si="10"/>
        <v/>
      </c>
      <c r="AE23" s="121"/>
      <c r="AF23" s="121"/>
      <c r="AG23" s="121" t="str">
        <f t="shared" si="11"/>
        <v/>
      </c>
      <c r="AH23" s="120"/>
      <c r="AI23" s="119"/>
      <c r="AJ23" s="121"/>
      <c r="AK23" s="121"/>
      <c r="AL23" s="121" t="str">
        <f t="shared" si="12"/>
        <v/>
      </c>
      <c r="AM23" s="121"/>
      <c r="AN23" s="121"/>
      <c r="AO23" s="121" t="str">
        <f t="shared" si="13"/>
        <v/>
      </c>
      <c r="AP23" s="120"/>
      <c r="AQ23" s="119"/>
      <c r="AR23" s="121"/>
      <c r="AS23" s="121"/>
      <c r="AT23" s="121" t="str">
        <f t="shared" si="14"/>
        <v/>
      </c>
      <c r="AU23" s="121"/>
      <c r="AV23" s="121"/>
      <c r="AW23" s="121" t="str">
        <f t="shared" si="15"/>
        <v/>
      </c>
      <c r="AX23" s="120"/>
      <c r="AY23" s="119"/>
      <c r="AZ23" s="121"/>
      <c r="BA23" s="121"/>
      <c r="BB23" s="121" t="str">
        <f t="shared" si="16"/>
        <v/>
      </c>
      <c r="BC23" s="121"/>
      <c r="BD23" s="121"/>
      <c r="BE23" s="121" t="str">
        <f t="shared" si="17"/>
        <v/>
      </c>
    </row>
    <row r="24" spans="1:57" s="136" customFormat="1" ht="13.5" customHeight="1" x14ac:dyDescent="0.15">
      <c r="A24" s="119" t="s">
        <v>31</v>
      </c>
      <c r="B24" s="120" t="s">
        <v>371</v>
      </c>
      <c r="C24" s="119" t="s">
        <v>372</v>
      </c>
      <c r="D24" s="121">
        <f t="shared" si="0"/>
        <v>9372</v>
      </c>
      <c r="E24" s="121">
        <f t="shared" si="1"/>
        <v>0</v>
      </c>
      <c r="F24" s="121">
        <f t="shared" si="2"/>
        <v>9372</v>
      </c>
      <c r="G24" s="121">
        <f t="shared" si="3"/>
        <v>0</v>
      </c>
      <c r="H24" s="121">
        <f t="shared" si="4"/>
        <v>0</v>
      </c>
      <c r="I24" s="121">
        <f t="shared" si="5"/>
        <v>0</v>
      </c>
      <c r="J24" s="120" t="s">
        <v>333</v>
      </c>
      <c r="K24" s="119" t="s">
        <v>334</v>
      </c>
      <c r="L24" s="121">
        <v>9372</v>
      </c>
      <c r="M24" s="121">
        <v>0</v>
      </c>
      <c r="N24" s="121">
        <f t="shared" si="6"/>
        <v>9372</v>
      </c>
      <c r="O24" s="121">
        <v>0</v>
      </c>
      <c r="P24" s="121">
        <v>0</v>
      </c>
      <c r="Q24" s="121">
        <f t="shared" si="7"/>
        <v>0</v>
      </c>
      <c r="R24" s="120"/>
      <c r="S24" s="119"/>
      <c r="T24" s="121"/>
      <c r="U24" s="121"/>
      <c r="V24" s="121" t="str">
        <f t="shared" si="8"/>
        <v/>
      </c>
      <c r="W24" s="121"/>
      <c r="X24" s="121"/>
      <c r="Y24" s="121" t="str">
        <f t="shared" si="9"/>
        <v/>
      </c>
      <c r="Z24" s="120"/>
      <c r="AA24" s="119"/>
      <c r="AB24" s="121"/>
      <c r="AC24" s="121"/>
      <c r="AD24" s="121" t="str">
        <f t="shared" si="10"/>
        <v/>
      </c>
      <c r="AE24" s="121"/>
      <c r="AF24" s="121"/>
      <c r="AG24" s="121" t="str">
        <f t="shared" si="11"/>
        <v/>
      </c>
      <c r="AH24" s="120"/>
      <c r="AI24" s="119"/>
      <c r="AJ24" s="121"/>
      <c r="AK24" s="121"/>
      <c r="AL24" s="121" t="str">
        <f t="shared" si="12"/>
        <v/>
      </c>
      <c r="AM24" s="121"/>
      <c r="AN24" s="121"/>
      <c r="AO24" s="121" t="str">
        <f t="shared" si="13"/>
        <v/>
      </c>
      <c r="AP24" s="120"/>
      <c r="AQ24" s="119"/>
      <c r="AR24" s="121"/>
      <c r="AS24" s="121"/>
      <c r="AT24" s="121" t="str">
        <f t="shared" si="14"/>
        <v/>
      </c>
      <c r="AU24" s="121"/>
      <c r="AV24" s="121"/>
      <c r="AW24" s="121" t="str">
        <f t="shared" si="15"/>
        <v/>
      </c>
      <c r="AX24" s="120"/>
      <c r="AY24" s="119"/>
      <c r="AZ24" s="121"/>
      <c r="BA24" s="121"/>
      <c r="BB24" s="121" t="str">
        <f t="shared" si="16"/>
        <v/>
      </c>
      <c r="BC24" s="121"/>
      <c r="BD24" s="121"/>
      <c r="BE24" s="121" t="str">
        <f t="shared" si="17"/>
        <v/>
      </c>
    </row>
    <row r="25" spans="1:57" s="136" customFormat="1" ht="13.5" customHeight="1" x14ac:dyDescent="0.15">
      <c r="A25" s="119" t="s">
        <v>31</v>
      </c>
      <c r="B25" s="120" t="s">
        <v>373</v>
      </c>
      <c r="C25" s="119" t="s">
        <v>374</v>
      </c>
      <c r="D25" s="121">
        <f t="shared" si="0"/>
        <v>10547</v>
      </c>
      <c r="E25" s="121">
        <f t="shared" si="1"/>
        <v>0</v>
      </c>
      <c r="F25" s="121">
        <f t="shared" si="2"/>
        <v>10547</v>
      </c>
      <c r="G25" s="121">
        <f t="shared" si="3"/>
        <v>0</v>
      </c>
      <c r="H25" s="121">
        <f t="shared" si="4"/>
        <v>0</v>
      </c>
      <c r="I25" s="121">
        <f t="shared" si="5"/>
        <v>0</v>
      </c>
      <c r="J25" s="120" t="s">
        <v>333</v>
      </c>
      <c r="K25" s="119" t="s">
        <v>334</v>
      </c>
      <c r="L25" s="121">
        <v>10547</v>
      </c>
      <c r="M25" s="121">
        <v>0</v>
      </c>
      <c r="N25" s="121">
        <f t="shared" si="6"/>
        <v>10547</v>
      </c>
      <c r="O25" s="121">
        <v>0</v>
      </c>
      <c r="P25" s="121">
        <v>0</v>
      </c>
      <c r="Q25" s="121">
        <f t="shared" si="7"/>
        <v>0</v>
      </c>
      <c r="R25" s="120"/>
      <c r="S25" s="119"/>
      <c r="T25" s="121"/>
      <c r="U25" s="121"/>
      <c r="V25" s="121" t="str">
        <f t="shared" si="8"/>
        <v/>
      </c>
      <c r="W25" s="121"/>
      <c r="X25" s="121"/>
      <c r="Y25" s="121" t="str">
        <f t="shared" si="9"/>
        <v/>
      </c>
      <c r="Z25" s="120"/>
      <c r="AA25" s="119"/>
      <c r="AB25" s="121"/>
      <c r="AC25" s="121"/>
      <c r="AD25" s="121" t="str">
        <f t="shared" si="10"/>
        <v/>
      </c>
      <c r="AE25" s="121"/>
      <c r="AF25" s="121"/>
      <c r="AG25" s="121" t="str">
        <f t="shared" si="11"/>
        <v/>
      </c>
      <c r="AH25" s="120"/>
      <c r="AI25" s="119"/>
      <c r="AJ25" s="121"/>
      <c r="AK25" s="121"/>
      <c r="AL25" s="121" t="str">
        <f t="shared" si="12"/>
        <v/>
      </c>
      <c r="AM25" s="121"/>
      <c r="AN25" s="121"/>
      <c r="AO25" s="121" t="str">
        <f t="shared" si="13"/>
        <v/>
      </c>
      <c r="AP25" s="120"/>
      <c r="AQ25" s="119"/>
      <c r="AR25" s="121"/>
      <c r="AS25" s="121"/>
      <c r="AT25" s="121" t="str">
        <f t="shared" si="14"/>
        <v/>
      </c>
      <c r="AU25" s="121"/>
      <c r="AV25" s="121"/>
      <c r="AW25" s="121" t="str">
        <f t="shared" si="15"/>
        <v/>
      </c>
      <c r="AX25" s="120"/>
      <c r="AY25" s="119"/>
      <c r="AZ25" s="121"/>
      <c r="BA25" s="121"/>
      <c r="BB25" s="121" t="str">
        <f t="shared" si="16"/>
        <v/>
      </c>
      <c r="BC25" s="121"/>
      <c r="BD25" s="121"/>
      <c r="BE25" s="121" t="str">
        <f t="shared" si="17"/>
        <v/>
      </c>
    </row>
    <row r="26" spans="1:57" s="136" customFormat="1" ht="13.5" customHeight="1" x14ac:dyDescent="0.15">
      <c r="A26" s="119" t="s">
        <v>31</v>
      </c>
      <c r="B26" s="120" t="s">
        <v>375</v>
      </c>
      <c r="C26" s="119" t="s">
        <v>376</v>
      </c>
      <c r="D26" s="121">
        <f t="shared" si="0"/>
        <v>0</v>
      </c>
      <c r="E26" s="121">
        <f t="shared" si="1"/>
        <v>7787</v>
      </c>
      <c r="F26" s="121">
        <f t="shared" si="2"/>
        <v>7787</v>
      </c>
      <c r="G26" s="121">
        <f t="shared" si="3"/>
        <v>0</v>
      </c>
      <c r="H26" s="121">
        <f t="shared" si="4"/>
        <v>0</v>
      </c>
      <c r="I26" s="121">
        <f t="shared" si="5"/>
        <v>0</v>
      </c>
      <c r="J26" s="120" t="s">
        <v>333</v>
      </c>
      <c r="K26" s="119" t="s">
        <v>334</v>
      </c>
      <c r="L26" s="121">
        <v>0</v>
      </c>
      <c r="M26" s="121">
        <v>7787</v>
      </c>
      <c r="N26" s="121">
        <f t="shared" si="6"/>
        <v>7787</v>
      </c>
      <c r="O26" s="121">
        <v>0</v>
      </c>
      <c r="P26" s="121">
        <v>0</v>
      </c>
      <c r="Q26" s="121">
        <f t="shared" si="7"/>
        <v>0</v>
      </c>
      <c r="R26" s="120"/>
      <c r="S26" s="119"/>
      <c r="T26" s="121"/>
      <c r="U26" s="121"/>
      <c r="V26" s="121" t="str">
        <f t="shared" si="8"/>
        <v/>
      </c>
      <c r="W26" s="121"/>
      <c r="X26" s="121"/>
      <c r="Y26" s="121" t="str">
        <f t="shared" si="9"/>
        <v/>
      </c>
      <c r="Z26" s="120"/>
      <c r="AA26" s="119"/>
      <c r="AB26" s="121"/>
      <c r="AC26" s="121"/>
      <c r="AD26" s="121" t="str">
        <f t="shared" si="10"/>
        <v/>
      </c>
      <c r="AE26" s="121"/>
      <c r="AF26" s="121"/>
      <c r="AG26" s="121" t="str">
        <f t="shared" si="11"/>
        <v/>
      </c>
      <c r="AH26" s="120"/>
      <c r="AI26" s="119"/>
      <c r="AJ26" s="121"/>
      <c r="AK26" s="121"/>
      <c r="AL26" s="121" t="str">
        <f t="shared" si="12"/>
        <v/>
      </c>
      <c r="AM26" s="121"/>
      <c r="AN26" s="121"/>
      <c r="AO26" s="121" t="str">
        <f t="shared" si="13"/>
        <v/>
      </c>
      <c r="AP26" s="120"/>
      <c r="AQ26" s="119"/>
      <c r="AR26" s="121"/>
      <c r="AS26" s="121"/>
      <c r="AT26" s="121" t="str">
        <f t="shared" si="14"/>
        <v/>
      </c>
      <c r="AU26" s="121"/>
      <c r="AV26" s="121"/>
      <c r="AW26" s="121" t="str">
        <f t="shared" si="15"/>
        <v/>
      </c>
      <c r="AX26" s="120"/>
      <c r="AY26" s="119"/>
      <c r="AZ26" s="121"/>
      <c r="BA26" s="121"/>
      <c r="BB26" s="121" t="str">
        <f t="shared" si="16"/>
        <v/>
      </c>
      <c r="BC26" s="121"/>
      <c r="BD26" s="121"/>
      <c r="BE26" s="121" t="str">
        <f t="shared" si="17"/>
        <v/>
      </c>
    </row>
    <row r="27" spans="1:57" s="136" customFormat="1" ht="13.5" customHeight="1" x14ac:dyDescent="0.15">
      <c r="A27" s="119" t="s">
        <v>31</v>
      </c>
      <c r="B27" s="120" t="s">
        <v>377</v>
      </c>
      <c r="C27" s="119" t="s">
        <v>378</v>
      </c>
      <c r="D27" s="121">
        <f t="shared" si="0"/>
        <v>0</v>
      </c>
      <c r="E27" s="121">
        <f t="shared" si="1"/>
        <v>225438</v>
      </c>
      <c r="F27" s="121">
        <f t="shared" si="2"/>
        <v>225438</v>
      </c>
      <c r="G27" s="121">
        <f t="shared" si="3"/>
        <v>0</v>
      </c>
      <c r="H27" s="121">
        <f t="shared" si="4"/>
        <v>0</v>
      </c>
      <c r="I27" s="121">
        <f t="shared" si="5"/>
        <v>0</v>
      </c>
      <c r="J27" s="120" t="s">
        <v>345</v>
      </c>
      <c r="K27" s="119" t="s">
        <v>346</v>
      </c>
      <c r="L27" s="121">
        <v>0</v>
      </c>
      <c r="M27" s="121">
        <v>225438</v>
      </c>
      <c r="N27" s="121">
        <f t="shared" si="6"/>
        <v>225438</v>
      </c>
      <c r="O27" s="121">
        <v>0</v>
      </c>
      <c r="P27" s="121">
        <v>0</v>
      </c>
      <c r="Q27" s="121">
        <f t="shared" si="7"/>
        <v>0</v>
      </c>
      <c r="R27" s="120"/>
      <c r="S27" s="119"/>
      <c r="T27" s="121"/>
      <c r="U27" s="121"/>
      <c r="V27" s="121" t="str">
        <f t="shared" si="8"/>
        <v/>
      </c>
      <c r="W27" s="121"/>
      <c r="X27" s="121"/>
      <c r="Y27" s="121" t="str">
        <f t="shared" si="9"/>
        <v/>
      </c>
      <c r="Z27" s="120"/>
      <c r="AA27" s="119"/>
      <c r="AB27" s="121"/>
      <c r="AC27" s="121"/>
      <c r="AD27" s="121" t="str">
        <f t="shared" si="10"/>
        <v/>
      </c>
      <c r="AE27" s="121"/>
      <c r="AF27" s="121"/>
      <c r="AG27" s="121" t="str">
        <f t="shared" si="11"/>
        <v/>
      </c>
      <c r="AH27" s="120"/>
      <c r="AI27" s="119"/>
      <c r="AJ27" s="121"/>
      <c r="AK27" s="121"/>
      <c r="AL27" s="121" t="str">
        <f t="shared" si="12"/>
        <v/>
      </c>
      <c r="AM27" s="121"/>
      <c r="AN27" s="121"/>
      <c r="AO27" s="121" t="str">
        <f t="shared" si="13"/>
        <v/>
      </c>
      <c r="AP27" s="120"/>
      <c r="AQ27" s="119"/>
      <c r="AR27" s="121"/>
      <c r="AS27" s="121"/>
      <c r="AT27" s="121" t="str">
        <f t="shared" si="14"/>
        <v/>
      </c>
      <c r="AU27" s="121"/>
      <c r="AV27" s="121"/>
      <c r="AW27" s="121" t="str">
        <f t="shared" si="15"/>
        <v/>
      </c>
      <c r="AX27" s="120"/>
      <c r="AY27" s="119"/>
      <c r="AZ27" s="121"/>
      <c r="BA27" s="121"/>
      <c r="BB27" s="121" t="str">
        <f t="shared" si="16"/>
        <v/>
      </c>
      <c r="BC27" s="121"/>
      <c r="BD27" s="121"/>
      <c r="BE27" s="121" t="str">
        <f t="shared" si="17"/>
        <v/>
      </c>
    </row>
    <row r="28" spans="1:57" s="136" customFormat="1" ht="13.5" customHeight="1" x14ac:dyDescent="0.15">
      <c r="A28" s="119" t="s">
        <v>31</v>
      </c>
      <c r="B28" s="120" t="s">
        <v>379</v>
      </c>
      <c r="C28" s="119" t="s">
        <v>380</v>
      </c>
      <c r="D28" s="121">
        <f t="shared" si="0"/>
        <v>2200</v>
      </c>
      <c r="E28" s="121">
        <f t="shared" si="1"/>
        <v>26863</v>
      </c>
      <c r="F28" s="121">
        <f t="shared" si="2"/>
        <v>29063</v>
      </c>
      <c r="G28" s="121">
        <f t="shared" si="3"/>
        <v>0</v>
      </c>
      <c r="H28" s="121">
        <f t="shared" si="4"/>
        <v>11319</v>
      </c>
      <c r="I28" s="121">
        <f t="shared" si="5"/>
        <v>11319</v>
      </c>
      <c r="J28" s="120" t="s">
        <v>361</v>
      </c>
      <c r="K28" s="119" t="s">
        <v>362</v>
      </c>
      <c r="L28" s="121">
        <v>2200</v>
      </c>
      <c r="M28" s="121">
        <v>26863</v>
      </c>
      <c r="N28" s="121">
        <f t="shared" si="6"/>
        <v>29063</v>
      </c>
      <c r="O28" s="121">
        <v>0</v>
      </c>
      <c r="P28" s="121">
        <v>0</v>
      </c>
      <c r="Q28" s="121">
        <f t="shared" si="7"/>
        <v>0</v>
      </c>
      <c r="R28" s="120" t="s">
        <v>359</v>
      </c>
      <c r="S28" s="119" t="s">
        <v>360</v>
      </c>
      <c r="T28" s="121">
        <v>0</v>
      </c>
      <c r="U28" s="121">
        <v>0</v>
      </c>
      <c r="V28" s="121">
        <f t="shared" si="8"/>
        <v>0</v>
      </c>
      <c r="W28" s="121">
        <v>0</v>
      </c>
      <c r="X28" s="121">
        <v>11319</v>
      </c>
      <c r="Y28" s="121">
        <f t="shared" si="9"/>
        <v>11319</v>
      </c>
      <c r="Z28" s="120"/>
      <c r="AA28" s="119"/>
      <c r="AB28" s="121"/>
      <c r="AC28" s="121"/>
      <c r="AD28" s="121" t="str">
        <f t="shared" si="10"/>
        <v/>
      </c>
      <c r="AE28" s="121"/>
      <c r="AF28" s="121"/>
      <c r="AG28" s="121" t="str">
        <f t="shared" si="11"/>
        <v/>
      </c>
      <c r="AH28" s="120"/>
      <c r="AI28" s="119"/>
      <c r="AJ28" s="121"/>
      <c r="AK28" s="121"/>
      <c r="AL28" s="121" t="str">
        <f t="shared" si="12"/>
        <v/>
      </c>
      <c r="AM28" s="121"/>
      <c r="AN28" s="121"/>
      <c r="AO28" s="121" t="str">
        <f t="shared" si="13"/>
        <v/>
      </c>
      <c r="AP28" s="120"/>
      <c r="AQ28" s="119"/>
      <c r="AR28" s="121"/>
      <c r="AS28" s="121"/>
      <c r="AT28" s="121" t="str">
        <f t="shared" si="14"/>
        <v/>
      </c>
      <c r="AU28" s="121"/>
      <c r="AV28" s="121"/>
      <c r="AW28" s="121" t="str">
        <f t="shared" si="15"/>
        <v/>
      </c>
      <c r="AX28" s="120"/>
      <c r="AY28" s="119"/>
      <c r="AZ28" s="121"/>
      <c r="BA28" s="121"/>
      <c r="BB28" s="121" t="str">
        <f t="shared" si="16"/>
        <v/>
      </c>
      <c r="BC28" s="121"/>
      <c r="BD28" s="121"/>
      <c r="BE28" s="121" t="str">
        <f t="shared" si="17"/>
        <v/>
      </c>
    </row>
    <row r="29" spans="1:57" s="136" customFormat="1" ht="13.5" customHeight="1" x14ac:dyDescent="0.15">
      <c r="A29" s="119" t="s">
        <v>31</v>
      </c>
      <c r="B29" s="120" t="s">
        <v>381</v>
      </c>
      <c r="C29" s="119" t="s">
        <v>382</v>
      </c>
      <c r="D29" s="121">
        <f t="shared" si="0"/>
        <v>2268</v>
      </c>
      <c r="E29" s="121">
        <f t="shared" si="1"/>
        <v>27415</v>
      </c>
      <c r="F29" s="121">
        <f t="shared" si="2"/>
        <v>29683</v>
      </c>
      <c r="G29" s="121">
        <f t="shared" si="3"/>
        <v>0</v>
      </c>
      <c r="H29" s="121">
        <f t="shared" si="4"/>
        <v>11166</v>
      </c>
      <c r="I29" s="121">
        <f t="shared" si="5"/>
        <v>11166</v>
      </c>
      <c r="J29" s="120" t="s">
        <v>361</v>
      </c>
      <c r="K29" s="119" t="s">
        <v>362</v>
      </c>
      <c r="L29" s="121">
        <v>2268</v>
      </c>
      <c r="M29" s="121">
        <v>27415</v>
      </c>
      <c r="N29" s="121">
        <f t="shared" si="6"/>
        <v>29683</v>
      </c>
      <c r="O29" s="121">
        <v>0</v>
      </c>
      <c r="P29" s="121">
        <v>0</v>
      </c>
      <c r="Q29" s="121">
        <f t="shared" si="7"/>
        <v>0</v>
      </c>
      <c r="R29" s="120" t="s">
        <v>359</v>
      </c>
      <c r="S29" s="119" t="s">
        <v>360</v>
      </c>
      <c r="T29" s="121">
        <v>0</v>
      </c>
      <c r="U29" s="121">
        <v>0</v>
      </c>
      <c r="V29" s="121">
        <f t="shared" si="8"/>
        <v>0</v>
      </c>
      <c r="W29" s="121">
        <v>0</v>
      </c>
      <c r="X29" s="121">
        <v>11166</v>
      </c>
      <c r="Y29" s="121">
        <f t="shared" si="9"/>
        <v>11166</v>
      </c>
      <c r="Z29" s="120"/>
      <c r="AA29" s="119"/>
      <c r="AB29" s="121"/>
      <c r="AC29" s="121"/>
      <c r="AD29" s="121" t="str">
        <f t="shared" si="10"/>
        <v/>
      </c>
      <c r="AE29" s="121"/>
      <c r="AF29" s="121"/>
      <c r="AG29" s="121" t="str">
        <f t="shared" si="11"/>
        <v/>
      </c>
      <c r="AH29" s="120"/>
      <c r="AI29" s="119"/>
      <c r="AJ29" s="121"/>
      <c r="AK29" s="121"/>
      <c r="AL29" s="121" t="str">
        <f t="shared" si="12"/>
        <v/>
      </c>
      <c r="AM29" s="121"/>
      <c r="AN29" s="121"/>
      <c r="AO29" s="121" t="str">
        <f t="shared" si="13"/>
        <v/>
      </c>
      <c r="AP29" s="120"/>
      <c r="AQ29" s="119"/>
      <c r="AR29" s="121"/>
      <c r="AS29" s="121"/>
      <c r="AT29" s="121" t="str">
        <f t="shared" si="14"/>
        <v/>
      </c>
      <c r="AU29" s="121"/>
      <c r="AV29" s="121"/>
      <c r="AW29" s="121" t="str">
        <f t="shared" si="15"/>
        <v/>
      </c>
      <c r="AX29" s="120"/>
      <c r="AY29" s="119"/>
      <c r="AZ29" s="121"/>
      <c r="BA29" s="121"/>
      <c r="BB29" s="121" t="str">
        <f t="shared" si="16"/>
        <v/>
      </c>
      <c r="BC29" s="121"/>
      <c r="BD29" s="121"/>
      <c r="BE29" s="121" t="str">
        <f t="shared" si="17"/>
        <v/>
      </c>
    </row>
    <row r="30" spans="1:57" s="136" customFormat="1" ht="13.5" customHeight="1" x14ac:dyDescent="0.15">
      <c r="A30" s="119" t="s">
        <v>31</v>
      </c>
      <c r="B30" s="120" t="s">
        <v>383</v>
      </c>
      <c r="C30" s="119" t="s">
        <v>384</v>
      </c>
      <c r="D30" s="121">
        <f t="shared" si="0"/>
        <v>0</v>
      </c>
      <c r="E30" s="121">
        <f t="shared" si="1"/>
        <v>4161</v>
      </c>
      <c r="F30" s="121">
        <f t="shared" si="2"/>
        <v>4161</v>
      </c>
      <c r="G30" s="121">
        <f t="shared" si="3"/>
        <v>0</v>
      </c>
      <c r="H30" s="121">
        <f t="shared" si="4"/>
        <v>0</v>
      </c>
      <c r="I30" s="121">
        <f t="shared" si="5"/>
        <v>0</v>
      </c>
      <c r="J30" s="120" t="s">
        <v>385</v>
      </c>
      <c r="K30" s="119" t="s">
        <v>386</v>
      </c>
      <c r="L30" s="121">
        <v>0</v>
      </c>
      <c r="M30" s="121">
        <v>4161</v>
      </c>
      <c r="N30" s="121">
        <f t="shared" si="6"/>
        <v>4161</v>
      </c>
      <c r="O30" s="121">
        <v>0</v>
      </c>
      <c r="P30" s="121">
        <v>0</v>
      </c>
      <c r="Q30" s="121">
        <f t="shared" si="7"/>
        <v>0</v>
      </c>
      <c r="R30" s="120"/>
      <c r="S30" s="119"/>
      <c r="T30" s="121"/>
      <c r="U30" s="121"/>
      <c r="V30" s="121" t="str">
        <f t="shared" si="8"/>
        <v/>
      </c>
      <c r="W30" s="121"/>
      <c r="X30" s="121"/>
      <c r="Y30" s="121" t="str">
        <f t="shared" si="9"/>
        <v/>
      </c>
      <c r="Z30" s="120"/>
      <c r="AA30" s="119"/>
      <c r="AB30" s="121"/>
      <c r="AC30" s="121"/>
      <c r="AD30" s="121" t="str">
        <f t="shared" si="10"/>
        <v/>
      </c>
      <c r="AE30" s="121"/>
      <c r="AF30" s="121"/>
      <c r="AG30" s="121" t="str">
        <f t="shared" si="11"/>
        <v/>
      </c>
      <c r="AH30" s="120"/>
      <c r="AI30" s="119"/>
      <c r="AJ30" s="121"/>
      <c r="AK30" s="121"/>
      <c r="AL30" s="121" t="str">
        <f t="shared" si="12"/>
        <v/>
      </c>
      <c r="AM30" s="121"/>
      <c r="AN30" s="121"/>
      <c r="AO30" s="121" t="str">
        <f t="shared" si="13"/>
        <v/>
      </c>
      <c r="AP30" s="120"/>
      <c r="AQ30" s="119"/>
      <c r="AR30" s="121"/>
      <c r="AS30" s="121"/>
      <c r="AT30" s="121" t="str">
        <f t="shared" si="14"/>
        <v/>
      </c>
      <c r="AU30" s="121"/>
      <c r="AV30" s="121"/>
      <c r="AW30" s="121" t="str">
        <f t="shared" si="15"/>
        <v/>
      </c>
      <c r="AX30" s="120"/>
      <c r="AY30" s="119"/>
      <c r="AZ30" s="121"/>
      <c r="BA30" s="121"/>
      <c r="BB30" s="121" t="str">
        <f t="shared" si="16"/>
        <v/>
      </c>
      <c r="BC30" s="121"/>
      <c r="BD30" s="121"/>
      <c r="BE30" s="121" t="str">
        <f t="shared" si="17"/>
        <v/>
      </c>
    </row>
    <row r="31" spans="1:57" s="136" customFormat="1" ht="13.5" customHeight="1" x14ac:dyDescent="0.15">
      <c r="A31" s="119" t="s">
        <v>31</v>
      </c>
      <c r="B31" s="120" t="s">
        <v>387</v>
      </c>
      <c r="C31" s="119" t="s">
        <v>388</v>
      </c>
      <c r="D31" s="121">
        <f t="shared" si="0"/>
        <v>0</v>
      </c>
      <c r="E31" s="121">
        <f t="shared" si="1"/>
        <v>0</v>
      </c>
      <c r="F31" s="121">
        <f t="shared" si="2"/>
        <v>0</v>
      </c>
      <c r="G31" s="121">
        <f t="shared" si="3"/>
        <v>0</v>
      </c>
      <c r="H31" s="121">
        <f t="shared" si="4"/>
        <v>0</v>
      </c>
      <c r="I31" s="121">
        <f t="shared" si="5"/>
        <v>0</v>
      </c>
      <c r="J31" s="120"/>
      <c r="K31" s="119"/>
      <c r="L31" s="121"/>
      <c r="M31" s="121"/>
      <c r="N31" s="121" t="str">
        <f t="shared" si="6"/>
        <v/>
      </c>
      <c r="O31" s="121"/>
      <c r="P31" s="121"/>
      <c r="Q31" s="121" t="str">
        <f t="shared" si="7"/>
        <v/>
      </c>
      <c r="R31" s="120"/>
      <c r="S31" s="119"/>
      <c r="T31" s="121"/>
      <c r="U31" s="121"/>
      <c r="V31" s="121" t="str">
        <f t="shared" si="8"/>
        <v/>
      </c>
      <c r="W31" s="121"/>
      <c r="X31" s="121"/>
      <c r="Y31" s="121" t="str">
        <f t="shared" si="9"/>
        <v/>
      </c>
      <c r="Z31" s="120"/>
      <c r="AA31" s="119"/>
      <c r="AB31" s="121"/>
      <c r="AC31" s="121"/>
      <c r="AD31" s="121" t="str">
        <f t="shared" si="10"/>
        <v/>
      </c>
      <c r="AE31" s="121"/>
      <c r="AF31" s="121"/>
      <c r="AG31" s="121" t="str">
        <f t="shared" si="11"/>
        <v/>
      </c>
      <c r="AH31" s="120"/>
      <c r="AI31" s="119"/>
      <c r="AJ31" s="121"/>
      <c r="AK31" s="121"/>
      <c r="AL31" s="121" t="str">
        <f t="shared" si="12"/>
        <v/>
      </c>
      <c r="AM31" s="121"/>
      <c r="AN31" s="121"/>
      <c r="AO31" s="121" t="str">
        <f t="shared" si="13"/>
        <v/>
      </c>
      <c r="AP31" s="120"/>
      <c r="AQ31" s="119"/>
      <c r="AR31" s="121"/>
      <c r="AS31" s="121"/>
      <c r="AT31" s="121" t="str">
        <f t="shared" si="14"/>
        <v/>
      </c>
      <c r="AU31" s="121"/>
      <c r="AV31" s="121"/>
      <c r="AW31" s="121" t="str">
        <f t="shared" si="15"/>
        <v/>
      </c>
      <c r="AX31" s="120"/>
      <c r="AY31" s="119"/>
      <c r="AZ31" s="121"/>
      <c r="BA31" s="121"/>
      <c r="BB31" s="121" t="str">
        <f t="shared" si="16"/>
        <v/>
      </c>
      <c r="BC31" s="121"/>
      <c r="BD31" s="121"/>
      <c r="BE31" s="121" t="str">
        <f t="shared" si="17"/>
        <v/>
      </c>
    </row>
    <row r="32" spans="1:57" s="136" customFormat="1" ht="13.5" customHeight="1" x14ac:dyDescent="0.15">
      <c r="A32" s="119" t="s">
        <v>31</v>
      </c>
      <c r="B32" s="120" t="s">
        <v>389</v>
      </c>
      <c r="C32" s="119" t="s">
        <v>390</v>
      </c>
      <c r="D32" s="121">
        <f t="shared" si="0"/>
        <v>0</v>
      </c>
      <c r="E32" s="121">
        <f t="shared" si="1"/>
        <v>28047</v>
      </c>
      <c r="F32" s="121">
        <f t="shared" si="2"/>
        <v>28047</v>
      </c>
      <c r="G32" s="121">
        <f t="shared" si="3"/>
        <v>0</v>
      </c>
      <c r="H32" s="121">
        <f t="shared" si="4"/>
        <v>32816</v>
      </c>
      <c r="I32" s="121">
        <f t="shared" si="5"/>
        <v>32816</v>
      </c>
      <c r="J32" s="120" t="s">
        <v>331</v>
      </c>
      <c r="K32" s="119" t="s">
        <v>332</v>
      </c>
      <c r="L32" s="121">
        <v>0</v>
      </c>
      <c r="M32" s="121">
        <v>0</v>
      </c>
      <c r="N32" s="121">
        <f t="shared" si="6"/>
        <v>0</v>
      </c>
      <c r="O32" s="121">
        <v>0</v>
      </c>
      <c r="P32" s="121">
        <v>32816</v>
      </c>
      <c r="Q32" s="121">
        <f t="shared" si="7"/>
        <v>32816</v>
      </c>
      <c r="R32" s="120" t="s">
        <v>333</v>
      </c>
      <c r="S32" s="119" t="s">
        <v>334</v>
      </c>
      <c r="T32" s="121">
        <v>0</v>
      </c>
      <c r="U32" s="121">
        <v>28047</v>
      </c>
      <c r="V32" s="121">
        <f t="shared" si="8"/>
        <v>28047</v>
      </c>
      <c r="W32" s="121">
        <v>0</v>
      </c>
      <c r="X32" s="121">
        <v>0</v>
      </c>
      <c r="Y32" s="121">
        <f t="shared" si="9"/>
        <v>0</v>
      </c>
      <c r="Z32" s="120"/>
      <c r="AA32" s="119"/>
      <c r="AB32" s="121"/>
      <c r="AC32" s="121"/>
      <c r="AD32" s="121" t="str">
        <f t="shared" si="10"/>
        <v/>
      </c>
      <c r="AE32" s="121"/>
      <c r="AF32" s="121"/>
      <c r="AG32" s="121" t="str">
        <f t="shared" si="11"/>
        <v/>
      </c>
      <c r="AH32" s="120"/>
      <c r="AI32" s="119"/>
      <c r="AJ32" s="121"/>
      <c r="AK32" s="121"/>
      <c r="AL32" s="121" t="str">
        <f t="shared" si="12"/>
        <v/>
      </c>
      <c r="AM32" s="121"/>
      <c r="AN32" s="121"/>
      <c r="AO32" s="121" t="str">
        <f t="shared" si="13"/>
        <v/>
      </c>
      <c r="AP32" s="120"/>
      <c r="AQ32" s="119"/>
      <c r="AR32" s="121"/>
      <c r="AS32" s="121"/>
      <c r="AT32" s="121" t="str">
        <f t="shared" si="14"/>
        <v/>
      </c>
      <c r="AU32" s="121"/>
      <c r="AV32" s="121"/>
      <c r="AW32" s="121" t="str">
        <f t="shared" si="15"/>
        <v/>
      </c>
      <c r="AX32" s="120"/>
      <c r="AY32" s="119"/>
      <c r="AZ32" s="121"/>
      <c r="BA32" s="121"/>
      <c r="BB32" s="121" t="str">
        <f t="shared" si="16"/>
        <v/>
      </c>
      <c r="BC32" s="121"/>
      <c r="BD32" s="121"/>
      <c r="BE32" s="121" t="str">
        <f t="shared" si="17"/>
        <v/>
      </c>
    </row>
    <row r="33" spans="1:57" s="136" customFormat="1" ht="13.5" customHeight="1" x14ac:dyDescent="0.15">
      <c r="A33" s="119" t="s">
        <v>31</v>
      </c>
      <c r="B33" s="120" t="s">
        <v>391</v>
      </c>
      <c r="C33" s="119" t="s">
        <v>392</v>
      </c>
      <c r="D33" s="121">
        <f t="shared" si="0"/>
        <v>9429</v>
      </c>
      <c r="E33" s="121">
        <f t="shared" si="1"/>
        <v>138642</v>
      </c>
      <c r="F33" s="121">
        <f t="shared" si="2"/>
        <v>148071</v>
      </c>
      <c r="G33" s="121">
        <f t="shared" si="3"/>
        <v>0</v>
      </c>
      <c r="H33" s="121">
        <f t="shared" si="4"/>
        <v>45823</v>
      </c>
      <c r="I33" s="121">
        <f t="shared" si="5"/>
        <v>45823</v>
      </c>
      <c r="J33" s="120" t="s">
        <v>353</v>
      </c>
      <c r="K33" s="119" t="s">
        <v>354</v>
      </c>
      <c r="L33" s="121">
        <v>9429</v>
      </c>
      <c r="M33" s="121">
        <v>138642</v>
      </c>
      <c r="N33" s="121">
        <f t="shared" si="6"/>
        <v>148071</v>
      </c>
      <c r="O33" s="121">
        <v>0</v>
      </c>
      <c r="P33" s="121">
        <v>0</v>
      </c>
      <c r="Q33" s="121">
        <f t="shared" si="7"/>
        <v>0</v>
      </c>
      <c r="R33" s="120" t="s">
        <v>331</v>
      </c>
      <c r="S33" s="119" t="s">
        <v>332</v>
      </c>
      <c r="T33" s="121">
        <v>0</v>
      </c>
      <c r="U33" s="121">
        <v>0</v>
      </c>
      <c r="V33" s="121">
        <f t="shared" si="8"/>
        <v>0</v>
      </c>
      <c r="W33" s="121">
        <v>0</v>
      </c>
      <c r="X33" s="121">
        <v>45823</v>
      </c>
      <c r="Y33" s="121">
        <f t="shared" si="9"/>
        <v>45823</v>
      </c>
      <c r="Z33" s="120"/>
      <c r="AA33" s="119"/>
      <c r="AB33" s="121"/>
      <c r="AC33" s="121"/>
      <c r="AD33" s="121" t="str">
        <f t="shared" si="10"/>
        <v/>
      </c>
      <c r="AE33" s="121"/>
      <c r="AF33" s="121"/>
      <c r="AG33" s="121" t="str">
        <f t="shared" si="11"/>
        <v/>
      </c>
      <c r="AH33" s="120"/>
      <c r="AI33" s="119"/>
      <c r="AJ33" s="121"/>
      <c r="AK33" s="121"/>
      <c r="AL33" s="121" t="str">
        <f t="shared" si="12"/>
        <v/>
      </c>
      <c r="AM33" s="121"/>
      <c r="AN33" s="121"/>
      <c r="AO33" s="121" t="str">
        <f t="shared" si="13"/>
        <v/>
      </c>
      <c r="AP33" s="120"/>
      <c r="AQ33" s="119"/>
      <c r="AR33" s="121"/>
      <c r="AS33" s="121"/>
      <c r="AT33" s="121" t="str">
        <f t="shared" si="14"/>
        <v/>
      </c>
      <c r="AU33" s="121"/>
      <c r="AV33" s="121"/>
      <c r="AW33" s="121" t="str">
        <f t="shared" si="15"/>
        <v/>
      </c>
      <c r="AX33" s="120"/>
      <c r="AY33" s="119"/>
      <c r="AZ33" s="121"/>
      <c r="BA33" s="121"/>
      <c r="BB33" s="121" t="str">
        <f t="shared" si="16"/>
        <v/>
      </c>
      <c r="BC33" s="121"/>
      <c r="BD33" s="121"/>
      <c r="BE33" s="121" t="str">
        <f t="shared" si="17"/>
        <v/>
      </c>
    </row>
    <row r="34" spans="1:57" s="136" customFormat="1" ht="13.5" customHeight="1" x14ac:dyDescent="0.15">
      <c r="A34" s="119" t="s">
        <v>31</v>
      </c>
      <c r="B34" s="120" t="s">
        <v>393</v>
      </c>
      <c r="C34" s="119" t="s">
        <v>394</v>
      </c>
      <c r="D34" s="121">
        <f t="shared" si="0"/>
        <v>34164</v>
      </c>
      <c r="E34" s="121">
        <f t="shared" si="1"/>
        <v>0</v>
      </c>
      <c r="F34" s="121">
        <f t="shared" si="2"/>
        <v>34164</v>
      </c>
      <c r="G34" s="121">
        <f t="shared" si="3"/>
        <v>0</v>
      </c>
      <c r="H34" s="121">
        <f t="shared" si="4"/>
        <v>56376</v>
      </c>
      <c r="I34" s="121">
        <f t="shared" si="5"/>
        <v>56376</v>
      </c>
      <c r="J34" s="120" t="s">
        <v>331</v>
      </c>
      <c r="K34" s="119" t="s">
        <v>332</v>
      </c>
      <c r="L34" s="121">
        <v>0</v>
      </c>
      <c r="M34" s="121">
        <v>0</v>
      </c>
      <c r="N34" s="121">
        <f t="shared" si="6"/>
        <v>0</v>
      </c>
      <c r="O34" s="121">
        <v>0</v>
      </c>
      <c r="P34" s="121">
        <v>56376</v>
      </c>
      <c r="Q34" s="121">
        <f t="shared" si="7"/>
        <v>56376</v>
      </c>
      <c r="R34" s="120" t="s">
        <v>333</v>
      </c>
      <c r="S34" s="119" t="s">
        <v>334</v>
      </c>
      <c r="T34" s="121">
        <v>34164</v>
      </c>
      <c r="U34" s="121">
        <v>0</v>
      </c>
      <c r="V34" s="121">
        <f t="shared" si="8"/>
        <v>34164</v>
      </c>
      <c r="W34" s="121">
        <v>0</v>
      </c>
      <c r="X34" s="121">
        <v>0</v>
      </c>
      <c r="Y34" s="121">
        <f t="shared" si="9"/>
        <v>0</v>
      </c>
      <c r="Z34" s="120"/>
      <c r="AA34" s="119"/>
      <c r="AB34" s="121"/>
      <c r="AC34" s="121"/>
      <c r="AD34" s="121" t="str">
        <f t="shared" si="10"/>
        <v/>
      </c>
      <c r="AE34" s="121"/>
      <c r="AF34" s="121"/>
      <c r="AG34" s="121" t="str">
        <f t="shared" si="11"/>
        <v/>
      </c>
      <c r="AH34" s="120"/>
      <c r="AI34" s="119"/>
      <c r="AJ34" s="121"/>
      <c r="AK34" s="121"/>
      <c r="AL34" s="121" t="str">
        <f t="shared" si="12"/>
        <v/>
      </c>
      <c r="AM34" s="121"/>
      <c r="AN34" s="121"/>
      <c r="AO34" s="121" t="str">
        <f t="shared" si="13"/>
        <v/>
      </c>
      <c r="AP34" s="120"/>
      <c r="AQ34" s="119"/>
      <c r="AR34" s="121"/>
      <c r="AS34" s="121"/>
      <c r="AT34" s="121" t="str">
        <f t="shared" si="14"/>
        <v/>
      </c>
      <c r="AU34" s="121"/>
      <c r="AV34" s="121"/>
      <c r="AW34" s="121" t="str">
        <f t="shared" si="15"/>
        <v/>
      </c>
      <c r="AX34" s="120"/>
      <c r="AY34" s="119"/>
      <c r="AZ34" s="121"/>
      <c r="BA34" s="121"/>
      <c r="BB34" s="121" t="str">
        <f t="shared" si="16"/>
        <v/>
      </c>
      <c r="BC34" s="121"/>
      <c r="BD34" s="121"/>
      <c r="BE34" s="121" t="str">
        <f t="shared" si="17"/>
        <v/>
      </c>
    </row>
    <row r="35" spans="1:57" s="136" customFormat="1" ht="13.5" customHeight="1" x14ac:dyDescent="0.15">
      <c r="A35" s="119" t="s">
        <v>31</v>
      </c>
      <c r="B35" s="120" t="s">
        <v>395</v>
      </c>
      <c r="C35" s="119" t="s">
        <v>396</v>
      </c>
      <c r="D35" s="121">
        <f t="shared" si="0"/>
        <v>21600</v>
      </c>
      <c r="E35" s="121">
        <f t="shared" si="1"/>
        <v>0</v>
      </c>
      <c r="F35" s="121">
        <f t="shared" si="2"/>
        <v>21600</v>
      </c>
      <c r="G35" s="121">
        <f t="shared" si="3"/>
        <v>0</v>
      </c>
      <c r="H35" s="121">
        <f t="shared" si="4"/>
        <v>32500</v>
      </c>
      <c r="I35" s="121">
        <f t="shared" si="5"/>
        <v>32500</v>
      </c>
      <c r="J35" s="120" t="s">
        <v>331</v>
      </c>
      <c r="K35" s="119" t="s">
        <v>332</v>
      </c>
      <c r="L35" s="121">
        <v>0</v>
      </c>
      <c r="M35" s="121">
        <v>0</v>
      </c>
      <c r="N35" s="121">
        <f t="shared" si="6"/>
        <v>0</v>
      </c>
      <c r="O35" s="121">
        <v>0</v>
      </c>
      <c r="P35" s="121">
        <v>32500</v>
      </c>
      <c r="Q35" s="121">
        <f t="shared" si="7"/>
        <v>32500</v>
      </c>
      <c r="R35" s="120" t="s">
        <v>333</v>
      </c>
      <c r="S35" s="119" t="s">
        <v>334</v>
      </c>
      <c r="T35" s="121">
        <v>21600</v>
      </c>
      <c r="U35" s="121">
        <v>0</v>
      </c>
      <c r="V35" s="121">
        <f t="shared" si="8"/>
        <v>21600</v>
      </c>
      <c r="W35" s="121">
        <v>0</v>
      </c>
      <c r="X35" s="121">
        <v>0</v>
      </c>
      <c r="Y35" s="121">
        <f t="shared" si="9"/>
        <v>0</v>
      </c>
      <c r="Z35" s="120"/>
      <c r="AA35" s="119"/>
      <c r="AB35" s="121"/>
      <c r="AC35" s="121"/>
      <c r="AD35" s="121" t="str">
        <f t="shared" si="10"/>
        <v/>
      </c>
      <c r="AE35" s="121"/>
      <c r="AF35" s="121"/>
      <c r="AG35" s="121" t="str">
        <f t="shared" si="11"/>
        <v/>
      </c>
      <c r="AH35" s="120"/>
      <c r="AI35" s="119"/>
      <c r="AJ35" s="121"/>
      <c r="AK35" s="121"/>
      <c r="AL35" s="121" t="str">
        <f t="shared" si="12"/>
        <v/>
      </c>
      <c r="AM35" s="121"/>
      <c r="AN35" s="121"/>
      <c r="AO35" s="121" t="str">
        <f t="shared" si="13"/>
        <v/>
      </c>
      <c r="AP35" s="120"/>
      <c r="AQ35" s="119"/>
      <c r="AR35" s="121"/>
      <c r="AS35" s="121"/>
      <c r="AT35" s="121" t="str">
        <f t="shared" si="14"/>
        <v/>
      </c>
      <c r="AU35" s="121"/>
      <c r="AV35" s="121"/>
      <c r="AW35" s="121" t="str">
        <f t="shared" si="15"/>
        <v/>
      </c>
      <c r="AX35" s="120"/>
      <c r="AY35" s="119"/>
      <c r="AZ35" s="121"/>
      <c r="BA35" s="121"/>
      <c r="BB35" s="121" t="str">
        <f t="shared" si="16"/>
        <v/>
      </c>
      <c r="BC35" s="121"/>
      <c r="BD35" s="121"/>
      <c r="BE35" s="121" t="str">
        <f t="shared" si="17"/>
        <v/>
      </c>
    </row>
    <row r="36" spans="1:57" s="136" customFormat="1" ht="13.5" customHeight="1" x14ac:dyDescent="0.15">
      <c r="A36" s="119" t="s">
        <v>31</v>
      </c>
      <c r="B36" s="120" t="s">
        <v>397</v>
      </c>
      <c r="C36" s="119" t="s">
        <v>398</v>
      </c>
      <c r="D36" s="121">
        <f t="shared" si="0"/>
        <v>0</v>
      </c>
      <c r="E36" s="121">
        <f t="shared" si="1"/>
        <v>141260</v>
      </c>
      <c r="F36" s="121">
        <f t="shared" si="2"/>
        <v>141260</v>
      </c>
      <c r="G36" s="121">
        <f t="shared" si="3"/>
        <v>0</v>
      </c>
      <c r="H36" s="121">
        <f t="shared" si="4"/>
        <v>0</v>
      </c>
      <c r="I36" s="121">
        <f t="shared" si="5"/>
        <v>0</v>
      </c>
      <c r="J36" s="120" t="s">
        <v>399</v>
      </c>
      <c r="K36" s="119" t="s">
        <v>400</v>
      </c>
      <c r="L36" s="121">
        <v>0</v>
      </c>
      <c r="M36" s="121">
        <v>141260</v>
      </c>
      <c r="N36" s="121">
        <f t="shared" si="6"/>
        <v>141260</v>
      </c>
      <c r="O36" s="121">
        <v>0</v>
      </c>
      <c r="P36" s="121">
        <v>0</v>
      </c>
      <c r="Q36" s="121">
        <f t="shared" si="7"/>
        <v>0</v>
      </c>
      <c r="R36" s="120"/>
      <c r="S36" s="119"/>
      <c r="T36" s="121"/>
      <c r="U36" s="121"/>
      <c r="V36" s="121" t="str">
        <f t="shared" si="8"/>
        <v/>
      </c>
      <c r="W36" s="121"/>
      <c r="X36" s="121"/>
      <c r="Y36" s="121" t="str">
        <f t="shared" si="9"/>
        <v/>
      </c>
      <c r="Z36" s="120"/>
      <c r="AA36" s="119"/>
      <c r="AB36" s="121"/>
      <c r="AC36" s="121"/>
      <c r="AD36" s="121" t="str">
        <f t="shared" si="10"/>
        <v/>
      </c>
      <c r="AE36" s="121"/>
      <c r="AF36" s="121"/>
      <c r="AG36" s="121" t="str">
        <f t="shared" si="11"/>
        <v/>
      </c>
      <c r="AH36" s="120"/>
      <c r="AI36" s="119"/>
      <c r="AJ36" s="121"/>
      <c r="AK36" s="121"/>
      <c r="AL36" s="121" t="str">
        <f t="shared" si="12"/>
        <v/>
      </c>
      <c r="AM36" s="121"/>
      <c r="AN36" s="121"/>
      <c r="AO36" s="121" t="str">
        <f t="shared" si="13"/>
        <v/>
      </c>
      <c r="AP36" s="120"/>
      <c r="AQ36" s="119"/>
      <c r="AR36" s="121"/>
      <c r="AS36" s="121"/>
      <c r="AT36" s="121" t="str">
        <f t="shared" si="14"/>
        <v/>
      </c>
      <c r="AU36" s="121"/>
      <c r="AV36" s="121"/>
      <c r="AW36" s="121" t="str">
        <f t="shared" si="15"/>
        <v/>
      </c>
      <c r="AX36" s="120"/>
      <c r="AY36" s="119"/>
      <c r="AZ36" s="121"/>
      <c r="BA36" s="121"/>
      <c r="BB36" s="121" t="str">
        <f t="shared" si="16"/>
        <v/>
      </c>
      <c r="BC36" s="121"/>
      <c r="BD36" s="121"/>
      <c r="BE36" s="121" t="str">
        <f t="shared" si="17"/>
        <v/>
      </c>
    </row>
    <row r="37" spans="1:57" s="136" customFormat="1" ht="13.5" customHeight="1" x14ac:dyDescent="0.15">
      <c r="A37" s="119" t="s">
        <v>31</v>
      </c>
      <c r="B37" s="120" t="s">
        <v>401</v>
      </c>
      <c r="C37" s="119" t="s">
        <v>402</v>
      </c>
      <c r="D37" s="121">
        <f t="shared" si="0"/>
        <v>20682</v>
      </c>
      <c r="E37" s="121">
        <f t="shared" si="1"/>
        <v>332353</v>
      </c>
      <c r="F37" s="121">
        <f t="shared" si="2"/>
        <v>353035</v>
      </c>
      <c r="G37" s="121">
        <f t="shared" si="3"/>
        <v>0</v>
      </c>
      <c r="H37" s="121">
        <f t="shared" si="4"/>
        <v>0</v>
      </c>
      <c r="I37" s="121">
        <f t="shared" si="5"/>
        <v>0</v>
      </c>
      <c r="J37" s="120" t="s">
        <v>385</v>
      </c>
      <c r="K37" s="119" t="s">
        <v>386</v>
      </c>
      <c r="L37" s="121">
        <v>0</v>
      </c>
      <c r="M37" s="121">
        <v>332353</v>
      </c>
      <c r="N37" s="121">
        <f t="shared" si="6"/>
        <v>332353</v>
      </c>
      <c r="O37" s="121">
        <v>0</v>
      </c>
      <c r="P37" s="121">
        <v>0</v>
      </c>
      <c r="Q37" s="121">
        <f t="shared" si="7"/>
        <v>0</v>
      </c>
      <c r="R37" s="120" t="s">
        <v>403</v>
      </c>
      <c r="S37" s="119" t="s">
        <v>404</v>
      </c>
      <c r="T37" s="121">
        <v>20682</v>
      </c>
      <c r="U37" s="121">
        <v>0</v>
      </c>
      <c r="V37" s="121">
        <f t="shared" si="8"/>
        <v>20682</v>
      </c>
      <c r="W37" s="121">
        <v>0</v>
      </c>
      <c r="X37" s="121">
        <v>0</v>
      </c>
      <c r="Y37" s="121">
        <f t="shared" si="9"/>
        <v>0</v>
      </c>
      <c r="Z37" s="120"/>
      <c r="AA37" s="119"/>
      <c r="AB37" s="121"/>
      <c r="AC37" s="121"/>
      <c r="AD37" s="121" t="str">
        <f t="shared" si="10"/>
        <v/>
      </c>
      <c r="AE37" s="121"/>
      <c r="AF37" s="121"/>
      <c r="AG37" s="121" t="str">
        <f t="shared" si="11"/>
        <v/>
      </c>
      <c r="AH37" s="120"/>
      <c r="AI37" s="119"/>
      <c r="AJ37" s="121"/>
      <c r="AK37" s="121"/>
      <c r="AL37" s="121" t="str">
        <f t="shared" si="12"/>
        <v/>
      </c>
      <c r="AM37" s="121"/>
      <c r="AN37" s="121"/>
      <c r="AO37" s="121" t="str">
        <f t="shared" si="13"/>
        <v/>
      </c>
      <c r="AP37" s="120"/>
      <c r="AQ37" s="119"/>
      <c r="AR37" s="121"/>
      <c r="AS37" s="121"/>
      <c r="AT37" s="121" t="str">
        <f t="shared" si="14"/>
        <v/>
      </c>
      <c r="AU37" s="121"/>
      <c r="AV37" s="121"/>
      <c r="AW37" s="121" t="str">
        <f t="shared" si="15"/>
        <v/>
      </c>
      <c r="AX37" s="120"/>
      <c r="AY37" s="119"/>
      <c r="AZ37" s="121"/>
      <c r="BA37" s="121"/>
      <c r="BB37" s="121" t="str">
        <f t="shared" si="16"/>
        <v/>
      </c>
      <c r="BC37" s="121"/>
      <c r="BD37" s="121"/>
      <c r="BE37" s="121" t="str">
        <f t="shared" si="17"/>
        <v/>
      </c>
    </row>
    <row r="38" spans="1:57" s="136" customFormat="1" ht="13.5" customHeight="1" x14ac:dyDescent="0.15">
      <c r="A38" s="119" t="s">
        <v>31</v>
      </c>
      <c r="B38" s="120" t="s">
        <v>405</v>
      </c>
      <c r="C38" s="119" t="s">
        <v>406</v>
      </c>
      <c r="D38" s="121">
        <f t="shared" si="0"/>
        <v>12309</v>
      </c>
      <c r="E38" s="121">
        <f t="shared" si="1"/>
        <v>63993</v>
      </c>
      <c r="F38" s="121">
        <f t="shared" si="2"/>
        <v>76302</v>
      </c>
      <c r="G38" s="121">
        <f t="shared" si="3"/>
        <v>0</v>
      </c>
      <c r="H38" s="121">
        <f t="shared" si="4"/>
        <v>0</v>
      </c>
      <c r="I38" s="121">
        <f t="shared" si="5"/>
        <v>0</v>
      </c>
      <c r="J38" s="120" t="s">
        <v>385</v>
      </c>
      <c r="K38" s="119" t="s">
        <v>386</v>
      </c>
      <c r="L38" s="121">
        <v>0</v>
      </c>
      <c r="M38" s="121">
        <v>63993</v>
      </c>
      <c r="N38" s="121">
        <f t="shared" si="6"/>
        <v>63993</v>
      </c>
      <c r="O38" s="121">
        <v>0</v>
      </c>
      <c r="P38" s="121">
        <v>0</v>
      </c>
      <c r="Q38" s="121">
        <f t="shared" si="7"/>
        <v>0</v>
      </c>
      <c r="R38" s="120" t="s">
        <v>403</v>
      </c>
      <c r="S38" s="119" t="s">
        <v>404</v>
      </c>
      <c r="T38" s="121">
        <v>12309</v>
      </c>
      <c r="U38" s="121">
        <v>0</v>
      </c>
      <c r="V38" s="121">
        <f t="shared" si="8"/>
        <v>12309</v>
      </c>
      <c r="W38" s="121">
        <v>0</v>
      </c>
      <c r="X38" s="121">
        <v>0</v>
      </c>
      <c r="Y38" s="121">
        <f t="shared" si="9"/>
        <v>0</v>
      </c>
      <c r="Z38" s="120"/>
      <c r="AA38" s="119"/>
      <c r="AB38" s="121"/>
      <c r="AC38" s="121"/>
      <c r="AD38" s="121" t="str">
        <f t="shared" si="10"/>
        <v/>
      </c>
      <c r="AE38" s="121"/>
      <c r="AF38" s="121"/>
      <c r="AG38" s="121" t="str">
        <f t="shared" si="11"/>
        <v/>
      </c>
      <c r="AH38" s="120"/>
      <c r="AI38" s="119"/>
      <c r="AJ38" s="121"/>
      <c r="AK38" s="121"/>
      <c r="AL38" s="121" t="str">
        <f t="shared" si="12"/>
        <v/>
      </c>
      <c r="AM38" s="121"/>
      <c r="AN38" s="121"/>
      <c r="AO38" s="121" t="str">
        <f t="shared" si="13"/>
        <v/>
      </c>
      <c r="AP38" s="120"/>
      <c r="AQ38" s="119"/>
      <c r="AR38" s="121"/>
      <c r="AS38" s="121"/>
      <c r="AT38" s="121" t="str">
        <f t="shared" si="14"/>
        <v/>
      </c>
      <c r="AU38" s="121"/>
      <c r="AV38" s="121"/>
      <c r="AW38" s="121" t="str">
        <f t="shared" si="15"/>
        <v/>
      </c>
      <c r="AX38" s="120"/>
      <c r="AY38" s="119"/>
      <c r="AZ38" s="121"/>
      <c r="BA38" s="121"/>
      <c r="BB38" s="121" t="str">
        <f t="shared" si="16"/>
        <v/>
      </c>
      <c r="BC38" s="121"/>
      <c r="BD38" s="121"/>
      <c r="BE38" s="121" t="str">
        <f t="shared" si="17"/>
        <v/>
      </c>
    </row>
    <row r="39" spans="1:57" s="136" customFormat="1" ht="13.5" customHeight="1" x14ac:dyDescent="0.15">
      <c r="A39" s="119" t="s">
        <v>31</v>
      </c>
      <c r="B39" s="120" t="s">
        <v>407</v>
      </c>
      <c r="C39" s="119" t="s">
        <v>408</v>
      </c>
      <c r="D39" s="121">
        <f t="shared" si="0"/>
        <v>0</v>
      </c>
      <c r="E39" s="121">
        <f t="shared" si="1"/>
        <v>20464</v>
      </c>
      <c r="F39" s="121">
        <f t="shared" si="2"/>
        <v>20464</v>
      </c>
      <c r="G39" s="121">
        <f t="shared" si="3"/>
        <v>0</v>
      </c>
      <c r="H39" s="121">
        <f t="shared" si="4"/>
        <v>0</v>
      </c>
      <c r="I39" s="121">
        <f t="shared" si="5"/>
        <v>0</v>
      </c>
      <c r="J39" s="120" t="s">
        <v>385</v>
      </c>
      <c r="K39" s="119" t="s">
        <v>386</v>
      </c>
      <c r="L39" s="121">
        <v>0</v>
      </c>
      <c r="M39" s="121">
        <v>10522</v>
      </c>
      <c r="N39" s="121">
        <f t="shared" si="6"/>
        <v>10522</v>
      </c>
      <c r="O39" s="121">
        <v>0</v>
      </c>
      <c r="P39" s="121">
        <v>0</v>
      </c>
      <c r="Q39" s="121">
        <f t="shared" si="7"/>
        <v>0</v>
      </c>
      <c r="R39" s="120" t="s">
        <v>403</v>
      </c>
      <c r="S39" s="119" t="s">
        <v>404</v>
      </c>
      <c r="T39" s="121">
        <v>0</v>
      </c>
      <c r="U39" s="121">
        <v>9942</v>
      </c>
      <c r="V39" s="121">
        <f t="shared" si="8"/>
        <v>9942</v>
      </c>
      <c r="W39" s="121">
        <v>0</v>
      </c>
      <c r="X39" s="121">
        <v>0</v>
      </c>
      <c r="Y39" s="121">
        <f t="shared" si="9"/>
        <v>0</v>
      </c>
      <c r="Z39" s="120"/>
      <c r="AA39" s="119"/>
      <c r="AB39" s="121"/>
      <c r="AC39" s="121"/>
      <c r="AD39" s="121" t="str">
        <f t="shared" si="10"/>
        <v/>
      </c>
      <c r="AE39" s="121"/>
      <c r="AF39" s="121"/>
      <c r="AG39" s="121" t="str">
        <f t="shared" si="11"/>
        <v/>
      </c>
      <c r="AH39" s="120"/>
      <c r="AI39" s="119"/>
      <c r="AJ39" s="121"/>
      <c r="AK39" s="121"/>
      <c r="AL39" s="121" t="str">
        <f t="shared" si="12"/>
        <v/>
      </c>
      <c r="AM39" s="121"/>
      <c r="AN39" s="121"/>
      <c r="AO39" s="121" t="str">
        <f t="shared" si="13"/>
        <v/>
      </c>
      <c r="AP39" s="120"/>
      <c r="AQ39" s="119"/>
      <c r="AR39" s="121"/>
      <c r="AS39" s="121"/>
      <c r="AT39" s="121" t="str">
        <f t="shared" si="14"/>
        <v/>
      </c>
      <c r="AU39" s="121"/>
      <c r="AV39" s="121"/>
      <c r="AW39" s="121" t="str">
        <f t="shared" si="15"/>
        <v/>
      </c>
      <c r="AX39" s="120"/>
      <c r="AY39" s="119"/>
      <c r="AZ39" s="121"/>
      <c r="BA39" s="121"/>
      <c r="BB39" s="121" t="str">
        <f t="shared" si="16"/>
        <v/>
      </c>
      <c r="BC39" s="121"/>
      <c r="BD39" s="121"/>
      <c r="BE39" s="121" t="str">
        <f t="shared" si="17"/>
        <v/>
      </c>
    </row>
    <row r="40" spans="1:57" s="136" customFormat="1" ht="13.5" customHeight="1" x14ac:dyDescent="0.15">
      <c r="A40" s="119" t="s">
        <v>31</v>
      </c>
      <c r="B40" s="120" t="s">
        <v>409</v>
      </c>
      <c r="C40" s="119" t="s">
        <v>410</v>
      </c>
      <c r="D40" s="121">
        <f t="shared" si="0"/>
        <v>0</v>
      </c>
      <c r="E40" s="121">
        <f t="shared" si="1"/>
        <v>38600</v>
      </c>
      <c r="F40" s="121">
        <f t="shared" si="2"/>
        <v>38600</v>
      </c>
      <c r="G40" s="121">
        <f t="shared" si="3"/>
        <v>0</v>
      </c>
      <c r="H40" s="121">
        <f t="shared" si="4"/>
        <v>0</v>
      </c>
      <c r="I40" s="121">
        <f t="shared" si="5"/>
        <v>0</v>
      </c>
      <c r="J40" s="120" t="s">
        <v>385</v>
      </c>
      <c r="K40" s="119" t="s">
        <v>386</v>
      </c>
      <c r="L40" s="121">
        <v>0</v>
      </c>
      <c r="M40" s="121">
        <v>27911</v>
      </c>
      <c r="N40" s="121">
        <f t="shared" si="6"/>
        <v>27911</v>
      </c>
      <c r="O40" s="121">
        <v>0</v>
      </c>
      <c r="P40" s="121">
        <v>0</v>
      </c>
      <c r="Q40" s="121">
        <f t="shared" si="7"/>
        <v>0</v>
      </c>
      <c r="R40" s="120" t="s">
        <v>403</v>
      </c>
      <c r="S40" s="119" t="s">
        <v>404</v>
      </c>
      <c r="T40" s="121">
        <v>0</v>
      </c>
      <c r="U40" s="121">
        <v>10689</v>
      </c>
      <c r="V40" s="121">
        <f t="shared" si="8"/>
        <v>10689</v>
      </c>
      <c r="W40" s="121">
        <v>0</v>
      </c>
      <c r="X40" s="121">
        <v>0</v>
      </c>
      <c r="Y40" s="121">
        <f t="shared" si="9"/>
        <v>0</v>
      </c>
      <c r="Z40" s="120"/>
      <c r="AA40" s="119"/>
      <c r="AB40" s="121"/>
      <c r="AC40" s="121"/>
      <c r="AD40" s="121" t="str">
        <f t="shared" si="10"/>
        <v/>
      </c>
      <c r="AE40" s="121"/>
      <c r="AF40" s="121"/>
      <c r="AG40" s="121" t="str">
        <f t="shared" si="11"/>
        <v/>
      </c>
      <c r="AH40" s="120"/>
      <c r="AI40" s="119"/>
      <c r="AJ40" s="121"/>
      <c r="AK40" s="121"/>
      <c r="AL40" s="121" t="str">
        <f t="shared" si="12"/>
        <v/>
      </c>
      <c r="AM40" s="121"/>
      <c r="AN40" s="121"/>
      <c r="AO40" s="121" t="str">
        <f t="shared" si="13"/>
        <v/>
      </c>
      <c r="AP40" s="120"/>
      <c r="AQ40" s="119"/>
      <c r="AR40" s="121"/>
      <c r="AS40" s="121"/>
      <c r="AT40" s="121" t="str">
        <f t="shared" si="14"/>
        <v/>
      </c>
      <c r="AU40" s="121"/>
      <c r="AV40" s="121"/>
      <c r="AW40" s="121" t="str">
        <f t="shared" si="15"/>
        <v/>
      </c>
      <c r="AX40" s="120"/>
      <c r="AY40" s="119"/>
      <c r="AZ40" s="121"/>
      <c r="BA40" s="121"/>
      <c r="BB40" s="121" t="str">
        <f t="shared" si="16"/>
        <v/>
      </c>
      <c r="BC40" s="121"/>
      <c r="BD40" s="121"/>
      <c r="BE40" s="121" t="str">
        <f t="shared" si="17"/>
        <v/>
      </c>
    </row>
    <row r="41" spans="1:57" s="136" customFormat="1" ht="13.5" customHeight="1" x14ac:dyDescent="0.15">
      <c r="A41" s="119" t="s">
        <v>31</v>
      </c>
      <c r="B41" s="120" t="s">
        <v>411</v>
      </c>
      <c r="C41" s="119" t="s">
        <v>412</v>
      </c>
      <c r="D41" s="121">
        <f t="shared" si="0"/>
        <v>0</v>
      </c>
      <c r="E41" s="121">
        <f t="shared" si="1"/>
        <v>0</v>
      </c>
      <c r="F41" s="121">
        <f t="shared" si="2"/>
        <v>0</v>
      </c>
      <c r="G41" s="121">
        <f t="shared" si="3"/>
        <v>0</v>
      </c>
      <c r="H41" s="121">
        <f t="shared" si="4"/>
        <v>0</v>
      </c>
      <c r="I41" s="121">
        <f t="shared" si="5"/>
        <v>0</v>
      </c>
      <c r="J41" s="120"/>
      <c r="K41" s="119"/>
      <c r="L41" s="121"/>
      <c r="M41" s="121"/>
      <c r="N41" s="121" t="str">
        <f t="shared" si="6"/>
        <v/>
      </c>
      <c r="O41" s="121"/>
      <c r="P41" s="121"/>
      <c r="Q41" s="121" t="str">
        <f t="shared" si="7"/>
        <v/>
      </c>
      <c r="R41" s="120"/>
      <c r="S41" s="119"/>
      <c r="T41" s="121"/>
      <c r="U41" s="121"/>
      <c r="V41" s="121" t="str">
        <f t="shared" si="8"/>
        <v/>
      </c>
      <c r="W41" s="121"/>
      <c r="X41" s="121"/>
      <c r="Y41" s="121" t="str">
        <f t="shared" si="9"/>
        <v/>
      </c>
      <c r="Z41" s="120"/>
      <c r="AA41" s="119"/>
      <c r="AB41" s="121"/>
      <c r="AC41" s="121"/>
      <c r="AD41" s="121" t="str">
        <f t="shared" si="10"/>
        <v/>
      </c>
      <c r="AE41" s="121"/>
      <c r="AF41" s="121"/>
      <c r="AG41" s="121" t="str">
        <f t="shared" si="11"/>
        <v/>
      </c>
      <c r="AH41" s="120"/>
      <c r="AI41" s="119"/>
      <c r="AJ41" s="121"/>
      <c r="AK41" s="121"/>
      <c r="AL41" s="121" t="str">
        <f t="shared" si="12"/>
        <v/>
      </c>
      <c r="AM41" s="121"/>
      <c r="AN41" s="121"/>
      <c r="AO41" s="121" t="str">
        <f t="shared" si="13"/>
        <v/>
      </c>
      <c r="AP41" s="120"/>
      <c r="AQ41" s="119"/>
      <c r="AR41" s="121"/>
      <c r="AS41" s="121"/>
      <c r="AT41" s="121" t="str">
        <f t="shared" si="14"/>
        <v/>
      </c>
      <c r="AU41" s="121"/>
      <c r="AV41" s="121"/>
      <c r="AW41" s="121" t="str">
        <f t="shared" si="15"/>
        <v/>
      </c>
      <c r="AX41" s="120"/>
      <c r="AY41" s="119"/>
      <c r="AZ41" s="121"/>
      <c r="BA41" s="121"/>
      <c r="BB41" s="121" t="str">
        <f t="shared" si="16"/>
        <v/>
      </c>
      <c r="BC41" s="121"/>
      <c r="BD41" s="121"/>
      <c r="BE41" s="121" t="str">
        <f t="shared" si="17"/>
        <v/>
      </c>
    </row>
    <row r="42" spans="1:57" s="136" customFormat="1" ht="13.5" customHeight="1" x14ac:dyDescent="0.15">
      <c r="A42" s="119" t="s">
        <v>31</v>
      </c>
      <c r="B42" s="120" t="s">
        <v>413</v>
      </c>
      <c r="C42" s="119" t="s">
        <v>414</v>
      </c>
      <c r="D42" s="121">
        <f t="shared" si="0"/>
        <v>0</v>
      </c>
      <c r="E42" s="121">
        <f t="shared" si="1"/>
        <v>0</v>
      </c>
      <c r="F42" s="121">
        <f t="shared" si="2"/>
        <v>0</v>
      </c>
      <c r="G42" s="121">
        <f t="shared" si="3"/>
        <v>0</v>
      </c>
      <c r="H42" s="121">
        <f t="shared" si="4"/>
        <v>0</v>
      </c>
      <c r="I42" s="121">
        <f t="shared" si="5"/>
        <v>0</v>
      </c>
      <c r="J42" s="120"/>
      <c r="K42" s="119"/>
      <c r="L42" s="121"/>
      <c r="M42" s="121"/>
      <c r="N42" s="121" t="str">
        <f t="shared" si="6"/>
        <v/>
      </c>
      <c r="O42" s="121"/>
      <c r="P42" s="121"/>
      <c r="Q42" s="121" t="str">
        <f t="shared" si="7"/>
        <v/>
      </c>
      <c r="R42" s="120"/>
      <c r="S42" s="119"/>
      <c r="T42" s="121"/>
      <c r="U42" s="121"/>
      <c r="V42" s="121" t="str">
        <f t="shared" si="8"/>
        <v/>
      </c>
      <c r="W42" s="121"/>
      <c r="X42" s="121"/>
      <c r="Y42" s="121" t="str">
        <f t="shared" si="9"/>
        <v/>
      </c>
      <c r="Z42" s="120"/>
      <c r="AA42" s="119"/>
      <c r="AB42" s="121"/>
      <c r="AC42" s="121"/>
      <c r="AD42" s="121" t="str">
        <f t="shared" si="10"/>
        <v/>
      </c>
      <c r="AE42" s="121"/>
      <c r="AF42" s="121"/>
      <c r="AG42" s="121" t="str">
        <f t="shared" si="11"/>
        <v/>
      </c>
      <c r="AH42" s="120"/>
      <c r="AI42" s="119"/>
      <c r="AJ42" s="121"/>
      <c r="AK42" s="121"/>
      <c r="AL42" s="121" t="str">
        <f t="shared" si="12"/>
        <v/>
      </c>
      <c r="AM42" s="121"/>
      <c r="AN42" s="121"/>
      <c r="AO42" s="121" t="str">
        <f t="shared" si="13"/>
        <v/>
      </c>
      <c r="AP42" s="120"/>
      <c r="AQ42" s="119"/>
      <c r="AR42" s="121"/>
      <c r="AS42" s="121"/>
      <c r="AT42" s="121" t="str">
        <f t="shared" si="14"/>
        <v/>
      </c>
      <c r="AU42" s="121"/>
      <c r="AV42" s="121"/>
      <c r="AW42" s="121" t="str">
        <f t="shared" si="15"/>
        <v/>
      </c>
      <c r="AX42" s="120"/>
      <c r="AY42" s="119"/>
      <c r="AZ42" s="121"/>
      <c r="BA42" s="121"/>
      <c r="BB42" s="121" t="str">
        <f t="shared" si="16"/>
        <v/>
      </c>
      <c r="BC42" s="121"/>
      <c r="BD42" s="121"/>
      <c r="BE42" s="121" t="str">
        <f t="shared" si="17"/>
        <v/>
      </c>
    </row>
    <row r="43" spans="1:57" s="136" customFormat="1" ht="13.5" customHeight="1" x14ac:dyDescent="0.15">
      <c r="A43" s="119" t="s">
        <v>31</v>
      </c>
      <c r="B43" s="120" t="s">
        <v>415</v>
      </c>
      <c r="C43" s="119" t="s">
        <v>416</v>
      </c>
      <c r="D43" s="121">
        <f t="shared" si="0"/>
        <v>19305</v>
      </c>
      <c r="E43" s="121">
        <f t="shared" si="1"/>
        <v>35404</v>
      </c>
      <c r="F43" s="121">
        <f t="shared" si="2"/>
        <v>54709</v>
      </c>
      <c r="G43" s="121">
        <f t="shared" si="3"/>
        <v>0</v>
      </c>
      <c r="H43" s="121">
        <f t="shared" si="4"/>
        <v>3556</v>
      </c>
      <c r="I43" s="121">
        <f t="shared" si="5"/>
        <v>3556</v>
      </c>
      <c r="J43" s="120" t="s">
        <v>417</v>
      </c>
      <c r="K43" s="119" t="s">
        <v>418</v>
      </c>
      <c r="L43" s="121">
        <v>19305</v>
      </c>
      <c r="M43" s="121">
        <v>35404</v>
      </c>
      <c r="N43" s="121">
        <f t="shared" si="6"/>
        <v>54709</v>
      </c>
      <c r="O43" s="121">
        <v>0</v>
      </c>
      <c r="P43" s="121">
        <v>3556</v>
      </c>
      <c r="Q43" s="121">
        <f t="shared" si="7"/>
        <v>3556</v>
      </c>
      <c r="R43" s="120"/>
      <c r="S43" s="119"/>
      <c r="T43" s="121"/>
      <c r="U43" s="121"/>
      <c r="V43" s="121" t="str">
        <f t="shared" si="8"/>
        <v/>
      </c>
      <c r="W43" s="121"/>
      <c r="X43" s="121"/>
      <c r="Y43" s="121" t="str">
        <f t="shared" si="9"/>
        <v/>
      </c>
      <c r="Z43" s="120"/>
      <c r="AA43" s="119"/>
      <c r="AB43" s="121"/>
      <c r="AC43" s="121"/>
      <c r="AD43" s="121" t="str">
        <f t="shared" si="10"/>
        <v/>
      </c>
      <c r="AE43" s="121"/>
      <c r="AF43" s="121"/>
      <c r="AG43" s="121" t="str">
        <f t="shared" si="11"/>
        <v/>
      </c>
      <c r="AH43" s="120"/>
      <c r="AI43" s="119"/>
      <c r="AJ43" s="121"/>
      <c r="AK43" s="121"/>
      <c r="AL43" s="121" t="str">
        <f t="shared" si="12"/>
        <v/>
      </c>
      <c r="AM43" s="121"/>
      <c r="AN43" s="121"/>
      <c r="AO43" s="121" t="str">
        <f t="shared" si="13"/>
        <v/>
      </c>
      <c r="AP43" s="120"/>
      <c r="AQ43" s="119"/>
      <c r="AR43" s="121"/>
      <c r="AS43" s="121"/>
      <c r="AT43" s="121" t="str">
        <f t="shared" si="14"/>
        <v/>
      </c>
      <c r="AU43" s="121"/>
      <c r="AV43" s="121"/>
      <c r="AW43" s="121" t="str">
        <f t="shared" si="15"/>
        <v/>
      </c>
      <c r="AX43" s="120"/>
      <c r="AY43" s="119"/>
      <c r="AZ43" s="121"/>
      <c r="BA43" s="121"/>
      <c r="BB43" s="121" t="str">
        <f t="shared" si="16"/>
        <v/>
      </c>
      <c r="BC43" s="121"/>
      <c r="BD43" s="121"/>
      <c r="BE43" s="121" t="str">
        <f t="shared" si="17"/>
        <v/>
      </c>
    </row>
    <row r="44" spans="1:57" s="136" customFormat="1" ht="13.5" customHeight="1" x14ac:dyDescent="0.15">
      <c r="A44" s="119" t="s">
        <v>31</v>
      </c>
      <c r="B44" s="120" t="s">
        <v>419</v>
      </c>
      <c r="C44" s="119" t="s">
        <v>420</v>
      </c>
      <c r="D44" s="121">
        <f t="shared" si="0"/>
        <v>12870</v>
      </c>
      <c r="E44" s="121">
        <f t="shared" si="1"/>
        <v>17916</v>
      </c>
      <c r="F44" s="121">
        <f t="shared" si="2"/>
        <v>30786</v>
      </c>
      <c r="G44" s="121">
        <f t="shared" si="3"/>
        <v>0</v>
      </c>
      <c r="H44" s="121">
        <f t="shared" si="4"/>
        <v>1906</v>
      </c>
      <c r="I44" s="121">
        <f t="shared" si="5"/>
        <v>1906</v>
      </c>
      <c r="J44" s="120" t="s">
        <v>417</v>
      </c>
      <c r="K44" s="119" t="s">
        <v>418</v>
      </c>
      <c r="L44" s="121">
        <v>12870</v>
      </c>
      <c r="M44" s="121">
        <v>17916</v>
      </c>
      <c r="N44" s="121">
        <f t="shared" si="6"/>
        <v>30786</v>
      </c>
      <c r="O44" s="121">
        <v>0</v>
      </c>
      <c r="P44" s="121">
        <v>1906</v>
      </c>
      <c r="Q44" s="121">
        <f t="shared" si="7"/>
        <v>1906</v>
      </c>
      <c r="R44" s="120"/>
      <c r="S44" s="119"/>
      <c r="T44" s="121"/>
      <c r="U44" s="121"/>
      <c r="V44" s="121" t="str">
        <f t="shared" si="8"/>
        <v/>
      </c>
      <c r="W44" s="121"/>
      <c r="X44" s="121"/>
      <c r="Y44" s="121" t="str">
        <f t="shared" si="9"/>
        <v/>
      </c>
      <c r="Z44" s="120"/>
      <c r="AA44" s="119"/>
      <c r="AB44" s="121"/>
      <c r="AC44" s="121"/>
      <c r="AD44" s="121" t="str">
        <f t="shared" si="10"/>
        <v/>
      </c>
      <c r="AE44" s="121"/>
      <c r="AF44" s="121"/>
      <c r="AG44" s="121" t="str">
        <f t="shared" si="11"/>
        <v/>
      </c>
      <c r="AH44" s="120"/>
      <c r="AI44" s="119"/>
      <c r="AJ44" s="121"/>
      <c r="AK44" s="121"/>
      <c r="AL44" s="121" t="str">
        <f t="shared" si="12"/>
        <v/>
      </c>
      <c r="AM44" s="121"/>
      <c r="AN44" s="121"/>
      <c r="AO44" s="121" t="str">
        <f t="shared" si="13"/>
        <v/>
      </c>
      <c r="AP44" s="120"/>
      <c r="AQ44" s="119"/>
      <c r="AR44" s="121"/>
      <c r="AS44" s="121"/>
      <c r="AT44" s="121" t="str">
        <f t="shared" si="14"/>
        <v/>
      </c>
      <c r="AU44" s="121"/>
      <c r="AV44" s="121"/>
      <c r="AW44" s="121" t="str">
        <f t="shared" si="15"/>
        <v/>
      </c>
      <c r="AX44" s="120"/>
      <c r="AY44" s="119"/>
      <c r="AZ44" s="121"/>
      <c r="BA44" s="121"/>
      <c r="BB44" s="121" t="str">
        <f t="shared" si="16"/>
        <v/>
      </c>
      <c r="BC44" s="121"/>
      <c r="BD44" s="121"/>
      <c r="BE44" s="121" t="str">
        <f t="shared" si="17"/>
        <v/>
      </c>
    </row>
    <row r="45" spans="1:57" s="136" customFormat="1" ht="13.5" customHeight="1" x14ac:dyDescent="0.15">
      <c r="A45" s="119" t="s">
        <v>31</v>
      </c>
      <c r="B45" s="120" t="s">
        <v>421</v>
      </c>
      <c r="C45" s="119" t="s">
        <v>422</v>
      </c>
      <c r="D45" s="121">
        <f t="shared" si="0"/>
        <v>0</v>
      </c>
      <c r="E45" s="121">
        <f t="shared" si="1"/>
        <v>66637</v>
      </c>
      <c r="F45" s="121">
        <f t="shared" si="2"/>
        <v>66637</v>
      </c>
      <c r="G45" s="121">
        <f t="shared" si="3"/>
        <v>0</v>
      </c>
      <c r="H45" s="121">
        <f t="shared" si="4"/>
        <v>0</v>
      </c>
      <c r="I45" s="121">
        <f t="shared" si="5"/>
        <v>0</v>
      </c>
      <c r="J45" s="120" t="s">
        <v>399</v>
      </c>
      <c r="K45" s="119" t="s">
        <v>423</v>
      </c>
      <c r="L45" s="121">
        <v>0</v>
      </c>
      <c r="M45" s="121">
        <v>56175</v>
      </c>
      <c r="N45" s="121">
        <f t="shared" si="6"/>
        <v>56175</v>
      </c>
      <c r="O45" s="121">
        <v>0</v>
      </c>
      <c r="P45" s="121">
        <v>0</v>
      </c>
      <c r="Q45" s="121">
        <f t="shared" si="7"/>
        <v>0</v>
      </c>
      <c r="R45" s="120" t="s">
        <v>403</v>
      </c>
      <c r="S45" s="119" t="s">
        <v>404</v>
      </c>
      <c r="T45" s="121">
        <v>0</v>
      </c>
      <c r="U45" s="121">
        <v>10462</v>
      </c>
      <c r="V45" s="121">
        <f t="shared" si="8"/>
        <v>10462</v>
      </c>
      <c r="W45" s="121">
        <v>0</v>
      </c>
      <c r="X45" s="121">
        <v>0</v>
      </c>
      <c r="Y45" s="121">
        <f t="shared" si="9"/>
        <v>0</v>
      </c>
      <c r="Z45" s="120"/>
      <c r="AA45" s="119"/>
      <c r="AB45" s="121"/>
      <c r="AC45" s="121"/>
      <c r="AD45" s="121" t="str">
        <f t="shared" si="10"/>
        <v/>
      </c>
      <c r="AE45" s="121"/>
      <c r="AF45" s="121"/>
      <c r="AG45" s="121" t="str">
        <f t="shared" si="11"/>
        <v/>
      </c>
      <c r="AH45" s="120"/>
      <c r="AI45" s="119"/>
      <c r="AJ45" s="121"/>
      <c r="AK45" s="121"/>
      <c r="AL45" s="121" t="str">
        <f t="shared" si="12"/>
        <v/>
      </c>
      <c r="AM45" s="121"/>
      <c r="AN45" s="121"/>
      <c r="AO45" s="121" t="str">
        <f t="shared" si="13"/>
        <v/>
      </c>
      <c r="AP45" s="120"/>
      <c r="AQ45" s="119"/>
      <c r="AR45" s="121"/>
      <c r="AS45" s="121"/>
      <c r="AT45" s="121" t="str">
        <f t="shared" si="14"/>
        <v/>
      </c>
      <c r="AU45" s="121"/>
      <c r="AV45" s="121"/>
      <c r="AW45" s="121" t="str">
        <f t="shared" si="15"/>
        <v/>
      </c>
      <c r="AX45" s="120"/>
      <c r="AY45" s="119"/>
      <c r="AZ45" s="121"/>
      <c r="BA45" s="121"/>
      <c r="BB45" s="121" t="str">
        <f t="shared" si="16"/>
        <v/>
      </c>
      <c r="BC45" s="121"/>
      <c r="BD45" s="121"/>
      <c r="BE45" s="121" t="str">
        <f t="shared" si="17"/>
        <v/>
      </c>
    </row>
    <row r="46" spans="1:57" s="136" customFormat="1" ht="13.5" customHeight="1" x14ac:dyDescent="0.15">
      <c r="A46" s="119" t="s">
        <v>31</v>
      </c>
      <c r="B46" s="120" t="s">
        <v>424</v>
      </c>
      <c r="C46" s="119" t="s">
        <v>425</v>
      </c>
      <c r="D46" s="121">
        <f t="shared" si="0"/>
        <v>10529</v>
      </c>
      <c r="E46" s="121">
        <f t="shared" si="1"/>
        <v>60287</v>
      </c>
      <c r="F46" s="121">
        <f t="shared" si="2"/>
        <v>70816</v>
      </c>
      <c r="G46" s="121">
        <f t="shared" si="3"/>
        <v>0</v>
      </c>
      <c r="H46" s="121">
        <f t="shared" si="4"/>
        <v>12355</v>
      </c>
      <c r="I46" s="121">
        <f t="shared" si="5"/>
        <v>12355</v>
      </c>
      <c r="J46" s="120" t="s">
        <v>399</v>
      </c>
      <c r="K46" s="119" t="s">
        <v>423</v>
      </c>
      <c r="L46" s="121">
        <v>0</v>
      </c>
      <c r="M46" s="121">
        <v>60287</v>
      </c>
      <c r="N46" s="121">
        <f t="shared" si="6"/>
        <v>60287</v>
      </c>
      <c r="O46" s="121">
        <v>0</v>
      </c>
      <c r="P46" s="121">
        <v>0</v>
      </c>
      <c r="Q46" s="121">
        <f t="shared" si="7"/>
        <v>0</v>
      </c>
      <c r="R46" s="120" t="s">
        <v>359</v>
      </c>
      <c r="S46" s="119" t="s">
        <v>360</v>
      </c>
      <c r="T46" s="121">
        <v>0</v>
      </c>
      <c r="U46" s="121">
        <v>0</v>
      </c>
      <c r="V46" s="121">
        <f t="shared" si="8"/>
        <v>0</v>
      </c>
      <c r="W46" s="121">
        <v>0</v>
      </c>
      <c r="X46" s="121">
        <v>12355</v>
      </c>
      <c r="Y46" s="121">
        <f t="shared" si="9"/>
        <v>12355</v>
      </c>
      <c r="Z46" s="120" t="s">
        <v>403</v>
      </c>
      <c r="AA46" s="119" t="s">
        <v>404</v>
      </c>
      <c r="AB46" s="121">
        <v>10529</v>
      </c>
      <c r="AC46" s="121">
        <v>0</v>
      </c>
      <c r="AD46" s="121">
        <f t="shared" si="10"/>
        <v>10529</v>
      </c>
      <c r="AE46" s="121">
        <v>0</v>
      </c>
      <c r="AF46" s="121">
        <v>0</v>
      </c>
      <c r="AG46" s="121">
        <f t="shared" si="11"/>
        <v>0</v>
      </c>
      <c r="AH46" s="120"/>
      <c r="AI46" s="119"/>
      <c r="AJ46" s="121"/>
      <c r="AK46" s="121"/>
      <c r="AL46" s="121" t="str">
        <f t="shared" si="12"/>
        <v/>
      </c>
      <c r="AM46" s="121"/>
      <c r="AN46" s="121"/>
      <c r="AO46" s="121" t="str">
        <f t="shared" si="13"/>
        <v/>
      </c>
      <c r="AP46" s="120"/>
      <c r="AQ46" s="119"/>
      <c r="AR46" s="121"/>
      <c r="AS46" s="121"/>
      <c r="AT46" s="121" t="str">
        <f t="shared" si="14"/>
        <v/>
      </c>
      <c r="AU46" s="121"/>
      <c r="AV46" s="121"/>
      <c r="AW46" s="121" t="str">
        <f t="shared" si="15"/>
        <v/>
      </c>
      <c r="AX46" s="120"/>
      <c r="AY46" s="119"/>
      <c r="AZ46" s="121"/>
      <c r="BA46" s="121"/>
      <c r="BB46" s="121" t="str">
        <f t="shared" si="16"/>
        <v/>
      </c>
      <c r="BC46" s="121"/>
      <c r="BD46" s="121"/>
      <c r="BE46" s="121" t="str">
        <f t="shared" si="17"/>
        <v/>
      </c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xmlns:xlrd2="http://schemas.microsoft.com/office/spreadsheetml/2017/richdata2" ref="A8:BE46">
    <sortCondition ref="A8:A46"/>
    <sortCondition ref="B8:B46"/>
    <sortCondition ref="C8:C4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5" man="1"/>
    <brk id="17" min="1" max="45" man="1"/>
    <brk id="25" min="1" max="45" man="1"/>
    <brk id="33" min="1" max="45" man="1"/>
    <brk id="41" min="1" max="45" man="1"/>
    <brk id="49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71" t="s">
        <v>53</v>
      </c>
      <c r="B2" s="161" t="s">
        <v>54</v>
      </c>
      <c r="C2" s="173" t="s">
        <v>108</v>
      </c>
      <c r="D2" s="177" t="s">
        <v>112</v>
      </c>
      <c r="E2" s="178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72"/>
      <c r="B3" s="162"/>
      <c r="C3" s="174"/>
      <c r="D3" s="179"/>
      <c r="E3" s="180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72"/>
      <c r="B4" s="162"/>
      <c r="C4" s="170"/>
      <c r="D4" s="171" t="s">
        <v>32</v>
      </c>
      <c r="E4" s="171" t="s">
        <v>58</v>
      </c>
      <c r="F4" s="175" t="s">
        <v>143</v>
      </c>
      <c r="G4" s="171" t="s">
        <v>55</v>
      </c>
      <c r="H4" s="171" t="s">
        <v>32</v>
      </c>
      <c r="I4" s="171" t="s">
        <v>58</v>
      </c>
      <c r="J4" s="175" t="s">
        <v>143</v>
      </c>
      <c r="K4" s="171" t="s">
        <v>55</v>
      </c>
      <c r="L4" s="171" t="s">
        <v>32</v>
      </c>
      <c r="M4" s="171" t="s">
        <v>58</v>
      </c>
      <c r="N4" s="175" t="s">
        <v>143</v>
      </c>
      <c r="O4" s="171" t="s">
        <v>55</v>
      </c>
      <c r="P4" s="171" t="s">
        <v>32</v>
      </c>
      <c r="Q4" s="171" t="s">
        <v>58</v>
      </c>
      <c r="R4" s="175" t="s">
        <v>143</v>
      </c>
      <c r="S4" s="171" t="s">
        <v>55</v>
      </c>
      <c r="T4" s="171" t="s">
        <v>32</v>
      </c>
      <c r="U4" s="171" t="s">
        <v>58</v>
      </c>
      <c r="V4" s="175" t="s">
        <v>143</v>
      </c>
      <c r="W4" s="171" t="s">
        <v>55</v>
      </c>
      <c r="X4" s="171" t="s">
        <v>32</v>
      </c>
      <c r="Y4" s="171" t="s">
        <v>58</v>
      </c>
      <c r="Z4" s="175" t="s">
        <v>143</v>
      </c>
      <c r="AA4" s="171" t="s">
        <v>55</v>
      </c>
      <c r="AB4" s="171" t="s">
        <v>32</v>
      </c>
      <c r="AC4" s="171" t="s">
        <v>58</v>
      </c>
      <c r="AD4" s="175" t="s">
        <v>143</v>
      </c>
      <c r="AE4" s="171" t="s">
        <v>55</v>
      </c>
      <c r="AF4" s="171" t="s">
        <v>32</v>
      </c>
      <c r="AG4" s="171" t="s">
        <v>58</v>
      </c>
      <c r="AH4" s="175" t="s">
        <v>143</v>
      </c>
      <c r="AI4" s="171" t="s">
        <v>55</v>
      </c>
      <c r="AJ4" s="171" t="s">
        <v>32</v>
      </c>
      <c r="AK4" s="171" t="s">
        <v>58</v>
      </c>
      <c r="AL4" s="175" t="s">
        <v>143</v>
      </c>
      <c r="AM4" s="171" t="s">
        <v>55</v>
      </c>
      <c r="AN4" s="171" t="s">
        <v>32</v>
      </c>
      <c r="AO4" s="171" t="s">
        <v>58</v>
      </c>
      <c r="AP4" s="175" t="s">
        <v>143</v>
      </c>
      <c r="AQ4" s="171" t="s">
        <v>55</v>
      </c>
      <c r="AR4" s="171" t="s">
        <v>32</v>
      </c>
      <c r="AS4" s="171" t="s">
        <v>58</v>
      </c>
      <c r="AT4" s="175" t="s">
        <v>143</v>
      </c>
      <c r="AU4" s="171" t="s">
        <v>55</v>
      </c>
      <c r="AV4" s="171" t="s">
        <v>32</v>
      </c>
      <c r="AW4" s="171" t="s">
        <v>58</v>
      </c>
      <c r="AX4" s="175" t="s">
        <v>143</v>
      </c>
      <c r="AY4" s="171" t="s">
        <v>55</v>
      </c>
      <c r="AZ4" s="171" t="s">
        <v>32</v>
      </c>
      <c r="BA4" s="171" t="s">
        <v>58</v>
      </c>
      <c r="BB4" s="175" t="s">
        <v>143</v>
      </c>
      <c r="BC4" s="171" t="s">
        <v>55</v>
      </c>
      <c r="BD4" s="171" t="s">
        <v>32</v>
      </c>
      <c r="BE4" s="171" t="s">
        <v>58</v>
      </c>
      <c r="BF4" s="175" t="s">
        <v>143</v>
      </c>
      <c r="BG4" s="171" t="s">
        <v>55</v>
      </c>
      <c r="BH4" s="171" t="s">
        <v>32</v>
      </c>
      <c r="BI4" s="171" t="s">
        <v>58</v>
      </c>
      <c r="BJ4" s="175" t="s">
        <v>143</v>
      </c>
      <c r="BK4" s="171" t="s">
        <v>55</v>
      </c>
      <c r="BL4" s="171" t="s">
        <v>32</v>
      </c>
      <c r="BM4" s="171" t="s">
        <v>58</v>
      </c>
      <c r="BN4" s="175" t="s">
        <v>143</v>
      </c>
      <c r="BO4" s="171" t="s">
        <v>55</v>
      </c>
      <c r="BP4" s="171" t="s">
        <v>32</v>
      </c>
      <c r="BQ4" s="171" t="s">
        <v>58</v>
      </c>
      <c r="BR4" s="175" t="s">
        <v>143</v>
      </c>
      <c r="BS4" s="171" t="s">
        <v>55</v>
      </c>
      <c r="BT4" s="171" t="s">
        <v>32</v>
      </c>
      <c r="BU4" s="171" t="s">
        <v>58</v>
      </c>
      <c r="BV4" s="175" t="s">
        <v>143</v>
      </c>
      <c r="BW4" s="171" t="s">
        <v>55</v>
      </c>
      <c r="BX4" s="171" t="s">
        <v>32</v>
      </c>
      <c r="BY4" s="171" t="s">
        <v>58</v>
      </c>
      <c r="BZ4" s="175" t="s">
        <v>143</v>
      </c>
      <c r="CA4" s="171" t="s">
        <v>55</v>
      </c>
      <c r="CB4" s="171" t="s">
        <v>32</v>
      </c>
      <c r="CC4" s="171" t="s">
        <v>58</v>
      </c>
      <c r="CD4" s="175" t="s">
        <v>143</v>
      </c>
      <c r="CE4" s="171" t="s">
        <v>55</v>
      </c>
      <c r="CF4" s="171" t="s">
        <v>32</v>
      </c>
      <c r="CG4" s="171" t="s">
        <v>58</v>
      </c>
      <c r="CH4" s="175" t="s">
        <v>143</v>
      </c>
      <c r="CI4" s="171" t="s">
        <v>55</v>
      </c>
      <c r="CJ4" s="171" t="s">
        <v>32</v>
      </c>
      <c r="CK4" s="171" t="s">
        <v>58</v>
      </c>
      <c r="CL4" s="175" t="s">
        <v>143</v>
      </c>
      <c r="CM4" s="171" t="s">
        <v>55</v>
      </c>
      <c r="CN4" s="171" t="s">
        <v>32</v>
      </c>
      <c r="CO4" s="171" t="s">
        <v>58</v>
      </c>
      <c r="CP4" s="175" t="s">
        <v>143</v>
      </c>
      <c r="CQ4" s="171" t="s">
        <v>55</v>
      </c>
      <c r="CR4" s="171" t="s">
        <v>32</v>
      </c>
      <c r="CS4" s="171" t="s">
        <v>58</v>
      </c>
      <c r="CT4" s="175" t="s">
        <v>143</v>
      </c>
      <c r="CU4" s="171" t="s">
        <v>55</v>
      </c>
      <c r="CV4" s="171" t="s">
        <v>32</v>
      </c>
      <c r="CW4" s="171" t="s">
        <v>58</v>
      </c>
      <c r="CX4" s="175" t="s">
        <v>143</v>
      </c>
      <c r="CY4" s="171" t="s">
        <v>55</v>
      </c>
      <c r="CZ4" s="171" t="s">
        <v>32</v>
      </c>
      <c r="DA4" s="171" t="s">
        <v>58</v>
      </c>
      <c r="DB4" s="175" t="s">
        <v>143</v>
      </c>
      <c r="DC4" s="171" t="s">
        <v>55</v>
      </c>
      <c r="DD4" s="171" t="s">
        <v>32</v>
      </c>
      <c r="DE4" s="171" t="s">
        <v>58</v>
      </c>
      <c r="DF4" s="175" t="s">
        <v>143</v>
      </c>
      <c r="DG4" s="171" t="s">
        <v>55</v>
      </c>
      <c r="DH4" s="171" t="s">
        <v>32</v>
      </c>
      <c r="DI4" s="171" t="s">
        <v>58</v>
      </c>
      <c r="DJ4" s="175" t="s">
        <v>143</v>
      </c>
      <c r="DK4" s="171" t="s">
        <v>55</v>
      </c>
      <c r="DL4" s="171" t="s">
        <v>32</v>
      </c>
      <c r="DM4" s="171" t="s">
        <v>58</v>
      </c>
      <c r="DN4" s="175" t="s">
        <v>143</v>
      </c>
      <c r="DO4" s="171" t="s">
        <v>55</v>
      </c>
      <c r="DP4" s="171" t="s">
        <v>32</v>
      </c>
      <c r="DQ4" s="171" t="s">
        <v>58</v>
      </c>
      <c r="DR4" s="175" t="s">
        <v>143</v>
      </c>
      <c r="DS4" s="171" t="s">
        <v>55</v>
      </c>
      <c r="DT4" s="171" t="s">
        <v>32</v>
      </c>
      <c r="DU4" s="171" t="s">
        <v>58</v>
      </c>
    </row>
    <row r="5" spans="1:125" s="62" customFormat="1" ht="22.5" customHeight="1" x14ac:dyDescent="0.15">
      <c r="A5" s="172"/>
      <c r="B5" s="162"/>
      <c r="C5" s="170"/>
      <c r="D5" s="172"/>
      <c r="E5" s="172"/>
      <c r="F5" s="176"/>
      <c r="G5" s="172"/>
      <c r="H5" s="172"/>
      <c r="I5" s="172"/>
      <c r="J5" s="176"/>
      <c r="K5" s="172"/>
      <c r="L5" s="172"/>
      <c r="M5" s="172"/>
      <c r="N5" s="176"/>
      <c r="O5" s="172"/>
      <c r="P5" s="172"/>
      <c r="Q5" s="172"/>
      <c r="R5" s="176"/>
      <c r="S5" s="172"/>
      <c r="T5" s="172"/>
      <c r="U5" s="172"/>
      <c r="V5" s="176"/>
      <c r="W5" s="172"/>
      <c r="X5" s="172"/>
      <c r="Y5" s="172"/>
      <c r="Z5" s="176"/>
      <c r="AA5" s="172"/>
      <c r="AB5" s="172"/>
      <c r="AC5" s="172"/>
      <c r="AD5" s="176"/>
      <c r="AE5" s="172"/>
      <c r="AF5" s="172"/>
      <c r="AG5" s="172"/>
      <c r="AH5" s="176"/>
      <c r="AI5" s="172"/>
      <c r="AJ5" s="172"/>
      <c r="AK5" s="172"/>
      <c r="AL5" s="176"/>
      <c r="AM5" s="172"/>
      <c r="AN5" s="172"/>
      <c r="AO5" s="172"/>
      <c r="AP5" s="176"/>
      <c r="AQ5" s="172"/>
      <c r="AR5" s="172"/>
      <c r="AS5" s="172"/>
      <c r="AT5" s="176"/>
      <c r="AU5" s="172"/>
      <c r="AV5" s="172"/>
      <c r="AW5" s="172"/>
      <c r="AX5" s="176"/>
      <c r="AY5" s="172"/>
      <c r="AZ5" s="172"/>
      <c r="BA5" s="172"/>
      <c r="BB5" s="176"/>
      <c r="BC5" s="172"/>
      <c r="BD5" s="172"/>
      <c r="BE5" s="172"/>
      <c r="BF5" s="176"/>
      <c r="BG5" s="172"/>
      <c r="BH5" s="172"/>
      <c r="BI5" s="172"/>
      <c r="BJ5" s="176"/>
      <c r="BK5" s="172"/>
      <c r="BL5" s="172"/>
      <c r="BM5" s="172"/>
      <c r="BN5" s="176"/>
      <c r="BO5" s="172"/>
      <c r="BP5" s="172"/>
      <c r="BQ5" s="172"/>
      <c r="BR5" s="176"/>
      <c r="BS5" s="172"/>
      <c r="BT5" s="172"/>
      <c r="BU5" s="172"/>
      <c r="BV5" s="176"/>
      <c r="BW5" s="172"/>
      <c r="BX5" s="172"/>
      <c r="BY5" s="172"/>
      <c r="BZ5" s="176"/>
      <c r="CA5" s="172"/>
      <c r="CB5" s="172"/>
      <c r="CC5" s="172"/>
      <c r="CD5" s="176"/>
      <c r="CE5" s="172"/>
      <c r="CF5" s="172"/>
      <c r="CG5" s="172"/>
      <c r="CH5" s="176"/>
      <c r="CI5" s="172"/>
      <c r="CJ5" s="172"/>
      <c r="CK5" s="172"/>
      <c r="CL5" s="176"/>
      <c r="CM5" s="172"/>
      <c r="CN5" s="172"/>
      <c r="CO5" s="172"/>
      <c r="CP5" s="176"/>
      <c r="CQ5" s="172"/>
      <c r="CR5" s="172"/>
      <c r="CS5" s="172"/>
      <c r="CT5" s="176"/>
      <c r="CU5" s="172"/>
      <c r="CV5" s="172"/>
      <c r="CW5" s="172"/>
      <c r="CX5" s="176"/>
      <c r="CY5" s="172"/>
      <c r="CZ5" s="172"/>
      <c r="DA5" s="172"/>
      <c r="DB5" s="176"/>
      <c r="DC5" s="172"/>
      <c r="DD5" s="172"/>
      <c r="DE5" s="172"/>
      <c r="DF5" s="176"/>
      <c r="DG5" s="172"/>
      <c r="DH5" s="172"/>
      <c r="DI5" s="172"/>
      <c r="DJ5" s="176"/>
      <c r="DK5" s="172"/>
      <c r="DL5" s="172"/>
      <c r="DM5" s="172"/>
      <c r="DN5" s="176"/>
      <c r="DO5" s="172"/>
      <c r="DP5" s="172"/>
      <c r="DQ5" s="172"/>
      <c r="DR5" s="176"/>
      <c r="DS5" s="172"/>
      <c r="DT5" s="172"/>
      <c r="DU5" s="172"/>
    </row>
    <row r="6" spans="1:125" s="86" customFormat="1" ht="13.5" customHeight="1" x14ac:dyDescent="0.15">
      <c r="A6" s="172"/>
      <c r="B6" s="162"/>
      <c r="C6" s="170"/>
      <c r="D6" s="131" t="s">
        <v>107</v>
      </c>
      <c r="E6" s="131" t="s">
        <v>107</v>
      </c>
      <c r="F6" s="176"/>
      <c r="G6" s="172"/>
      <c r="H6" s="131" t="s">
        <v>107</v>
      </c>
      <c r="I6" s="131" t="s">
        <v>107</v>
      </c>
      <c r="J6" s="176"/>
      <c r="K6" s="172"/>
      <c r="L6" s="131" t="s">
        <v>107</v>
      </c>
      <c r="M6" s="131" t="s">
        <v>107</v>
      </c>
      <c r="N6" s="176"/>
      <c r="O6" s="172"/>
      <c r="P6" s="131" t="s">
        <v>107</v>
      </c>
      <c r="Q6" s="131" t="s">
        <v>107</v>
      </c>
      <c r="R6" s="176"/>
      <c r="S6" s="172"/>
      <c r="T6" s="131" t="s">
        <v>107</v>
      </c>
      <c r="U6" s="131" t="s">
        <v>107</v>
      </c>
      <c r="V6" s="176"/>
      <c r="W6" s="172"/>
      <c r="X6" s="131" t="s">
        <v>107</v>
      </c>
      <c r="Y6" s="131" t="s">
        <v>107</v>
      </c>
      <c r="Z6" s="176"/>
      <c r="AA6" s="172"/>
      <c r="AB6" s="131" t="s">
        <v>107</v>
      </c>
      <c r="AC6" s="131" t="s">
        <v>107</v>
      </c>
      <c r="AD6" s="176"/>
      <c r="AE6" s="172"/>
      <c r="AF6" s="131" t="s">
        <v>107</v>
      </c>
      <c r="AG6" s="131" t="s">
        <v>107</v>
      </c>
      <c r="AH6" s="176"/>
      <c r="AI6" s="172"/>
      <c r="AJ6" s="131" t="s">
        <v>107</v>
      </c>
      <c r="AK6" s="131" t="s">
        <v>107</v>
      </c>
      <c r="AL6" s="176"/>
      <c r="AM6" s="172"/>
      <c r="AN6" s="131" t="s">
        <v>107</v>
      </c>
      <c r="AO6" s="131" t="s">
        <v>107</v>
      </c>
      <c r="AP6" s="176"/>
      <c r="AQ6" s="172"/>
      <c r="AR6" s="131" t="s">
        <v>107</v>
      </c>
      <c r="AS6" s="131" t="s">
        <v>107</v>
      </c>
      <c r="AT6" s="176"/>
      <c r="AU6" s="172"/>
      <c r="AV6" s="131" t="s">
        <v>107</v>
      </c>
      <c r="AW6" s="131" t="s">
        <v>107</v>
      </c>
      <c r="AX6" s="176"/>
      <c r="AY6" s="172"/>
      <c r="AZ6" s="131" t="s">
        <v>107</v>
      </c>
      <c r="BA6" s="131" t="s">
        <v>107</v>
      </c>
      <c r="BB6" s="176"/>
      <c r="BC6" s="172"/>
      <c r="BD6" s="131" t="s">
        <v>107</v>
      </c>
      <c r="BE6" s="131" t="s">
        <v>107</v>
      </c>
      <c r="BF6" s="176"/>
      <c r="BG6" s="172"/>
      <c r="BH6" s="131" t="s">
        <v>107</v>
      </c>
      <c r="BI6" s="131" t="s">
        <v>107</v>
      </c>
      <c r="BJ6" s="176"/>
      <c r="BK6" s="172"/>
      <c r="BL6" s="131" t="s">
        <v>107</v>
      </c>
      <c r="BM6" s="131" t="s">
        <v>107</v>
      </c>
      <c r="BN6" s="176"/>
      <c r="BO6" s="172"/>
      <c r="BP6" s="131" t="s">
        <v>107</v>
      </c>
      <c r="BQ6" s="131" t="s">
        <v>107</v>
      </c>
      <c r="BR6" s="176"/>
      <c r="BS6" s="172"/>
      <c r="BT6" s="131" t="s">
        <v>107</v>
      </c>
      <c r="BU6" s="131" t="s">
        <v>107</v>
      </c>
      <c r="BV6" s="176"/>
      <c r="BW6" s="172"/>
      <c r="BX6" s="131" t="s">
        <v>107</v>
      </c>
      <c r="BY6" s="131" t="s">
        <v>107</v>
      </c>
      <c r="BZ6" s="176"/>
      <c r="CA6" s="172"/>
      <c r="CB6" s="131" t="s">
        <v>107</v>
      </c>
      <c r="CC6" s="131" t="s">
        <v>107</v>
      </c>
      <c r="CD6" s="176"/>
      <c r="CE6" s="172"/>
      <c r="CF6" s="131" t="s">
        <v>107</v>
      </c>
      <c r="CG6" s="131" t="s">
        <v>107</v>
      </c>
      <c r="CH6" s="176"/>
      <c r="CI6" s="172"/>
      <c r="CJ6" s="131" t="s">
        <v>107</v>
      </c>
      <c r="CK6" s="131" t="s">
        <v>107</v>
      </c>
      <c r="CL6" s="176"/>
      <c r="CM6" s="172"/>
      <c r="CN6" s="131" t="s">
        <v>107</v>
      </c>
      <c r="CO6" s="131" t="s">
        <v>107</v>
      </c>
      <c r="CP6" s="176"/>
      <c r="CQ6" s="172"/>
      <c r="CR6" s="131" t="s">
        <v>107</v>
      </c>
      <c r="CS6" s="131" t="s">
        <v>107</v>
      </c>
      <c r="CT6" s="176"/>
      <c r="CU6" s="172"/>
      <c r="CV6" s="131" t="s">
        <v>107</v>
      </c>
      <c r="CW6" s="131" t="s">
        <v>107</v>
      </c>
      <c r="CX6" s="176"/>
      <c r="CY6" s="172"/>
      <c r="CZ6" s="131" t="s">
        <v>107</v>
      </c>
      <c r="DA6" s="131" t="s">
        <v>107</v>
      </c>
      <c r="DB6" s="176"/>
      <c r="DC6" s="172"/>
      <c r="DD6" s="131" t="s">
        <v>107</v>
      </c>
      <c r="DE6" s="131" t="s">
        <v>107</v>
      </c>
      <c r="DF6" s="176"/>
      <c r="DG6" s="172"/>
      <c r="DH6" s="131" t="s">
        <v>107</v>
      </c>
      <c r="DI6" s="131" t="s">
        <v>107</v>
      </c>
      <c r="DJ6" s="176"/>
      <c r="DK6" s="172"/>
      <c r="DL6" s="131" t="s">
        <v>107</v>
      </c>
      <c r="DM6" s="131" t="s">
        <v>107</v>
      </c>
      <c r="DN6" s="176"/>
      <c r="DO6" s="172"/>
      <c r="DP6" s="131" t="s">
        <v>107</v>
      </c>
      <c r="DQ6" s="131" t="s">
        <v>107</v>
      </c>
      <c r="DR6" s="176"/>
      <c r="DS6" s="172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 t="shared" ref="D7:D18" si="0">SUM(H7,L7,P7,T7,X7,AB7,AF7,AJ7,AN7,AR7,AV7,AZ7,BD7,BH7,BL7,BP7,BT7,BX7,CB7,CF7,CJ7,CN7,CR7,CV7,CZ7,DD7,DH7,DL7,DP7,DT7)</f>
        <v>2429204</v>
      </c>
      <c r="E7" s="140">
        <f t="shared" ref="E7:E18" si="1">SUM(I7,M7,Q7,U7,Y7,AC7,AG7,AK7,AO7,AS7,AW7,BA7,BE7,BI7,BM7,BQ7,BU7,BY7,CC7,CG7,CK7,CO7,CS7,CW7,DA7,DE7,DI7,DM7,DQ7,DU7)</f>
        <v>1396347</v>
      </c>
      <c r="F7" s="141">
        <f>COUNTIF(F$8:F$57,"&lt;&gt;")</f>
        <v>11</v>
      </c>
      <c r="G7" s="141">
        <f>COUNTIF(G$8:G$57,"&lt;&gt;")</f>
        <v>11</v>
      </c>
      <c r="H7" s="140">
        <f>SUM(H$8:H$57)</f>
        <v>1257527</v>
      </c>
      <c r="I7" s="140">
        <f>SUM(I$8:I$57)</f>
        <v>544437</v>
      </c>
      <c r="J7" s="141">
        <f>COUNTIF(J$8:J$57,"&lt;&gt;")</f>
        <v>11</v>
      </c>
      <c r="K7" s="141">
        <f>COUNTIF(K$8:K$57,"&lt;&gt;")</f>
        <v>11</v>
      </c>
      <c r="L7" s="140">
        <f>SUM(L$8:L$57)</f>
        <v>608520</v>
      </c>
      <c r="M7" s="140">
        <f>SUM(M$8:M$57)</f>
        <v>299762</v>
      </c>
      <c r="N7" s="141">
        <f>COUNTIF(N$8:N$57,"&lt;&gt;")</f>
        <v>8</v>
      </c>
      <c r="O7" s="141">
        <f>COUNTIF(O$8:O$57,"&lt;&gt;")</f>
        <v>8</v>
      </c>
      <c r="P7" s="140">
        <f>SUM(P$8:P$57)</f>
        <v>355735</v>
      </c>
      <c r="Q7" s="140">
        <f>SUM(Q$8:Q$57)</f>
        <v>298101</v>
      </c>
      <c r="R7" s="141">
        <f>COUNTIF(R$8:R$57,"&lt;&gt;")</f>
        <v>5</v>
      </c>
      <c r="S7" s="141">
        <f>COUNTIF(S$8:S$57,"&lt;&gt;")</f>
        <v>5</v>
      </c>
      <c r="T7" s="140">
        <f>SUM(T$8:T$57)</f>
        <v>47003</v>
      </c>
      <c r="U7" s="140">
        <f>SUM(U$8:U$57)</f>
        <v>86532</v>
      </c>
      <c r="V7" s="141">
        <f>COUNTIF(V$8:V$57,"&lt;&gt;")</f>
        <v>4</v>
      </c>
      <c r="W7" s="141">
        <f>COUNTIF(W$8:W$57,"&lt;&gt;")</f>
        <v>4</v>
      </c>
      <c r="X7" s="140">
        <f>SUM(X$8:X$57)</f>
        <v>47745</v>
      </c>
      <c r="Y7" s="140">
        <f>SUM(Y$8:Y$57)</f>
        <v>32816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21076</v>
      </c>
      <c r="AC7" s="140">
        <f>SUM(AC$8:AC$57)</f>
        <v>45823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7787</v>
      </c>
      <c r="AG7" s="140">
        <f>SUM(AG$8:AG$57)</f>
        <v>32500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28047</v>
      </c>
      <c r="AK7" s="140">
        <f>SUM(AK$8:AK$57)</f>
        <v>56376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34164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21600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31</v>
      </c>
      <c r="B8" s="120" t="s">
        <v>331</v>
      </c>
      <c r="C8" s="119" t="s">
        <v>332</v>
      </c>
      <c r="D8" s="121">
        <f t="shared" si="0"/>
        <v>0</v>
      </c>
      <c r="E8" s="121">
        <f t="shared" si="1"/>
        <v>1236170</v>
      </c>
      <c r="F8" s="120" t="s">
        <v>329</v>
      </c>
      <c r="G8" s="119" t="s">
        <v>330</v>
      </c>
      <c r="H8" s="121">
        <v>0</v>
      </c>
      <c r="I8" s="121">
        <v>444721</v>
      </c>
      <c r="J8" s="120" t="s">
        <v>347</v>
      </c>
      <c r="K8" s="119" t="s">
        <v>348</v>
      </c>
      <c r="L8" s="121">
        <v>0</v>
      </c>
      <c r="M8" s="121">
        <v>262822</v>
      </c>
      <c r="N8" s="120" t="s">
        <v>351</v>
      </c>
      <c r="O8" s="119" t="s">
        <v>352</v>
      </c>
      <c r="P8" s="121">
        <v>0</v>
      </c>
      <c r="Q8" s="121">
        <v>286935</v>
      </c>
      <c r="R8" s="120" t="s">
        <v>355</v>
      </c>
      <c r="S8" s="119" t="s">
        <v>356</v>
      </c>
      <c r="T8" s="121">
        <v>0</v>
      </c>
      <c r="U8" s="121">
        <v>74177</v>
      </c>
      <c r="V8" s="120" t="s">
        <v>389</v>
      </c>
      <c r="W8" s="119" t="s">
        <v>390</v>
      </c>
      <c r="X8" s="121">
        <v>0</v>
      </c>
      <c r="Y8" s="121">
        <v>32816</v>
      </c>
      <c r="Z8" s="120" t="s">
        <v>391</v>
      </c>
      <c r="AA8" s="119" t="s">
        <v>392</v>
      </c>
      <c r="AB8" s="121">
        <v>0</v>
      </c>
      <c r="AC8" s="121">
        <v>45823</v>
      </c>
      <c r="AD8" s="120" t="s">
        <v>395</v>
      </c>
      <c r="AE8" s="119" t="s">
        <v>396</v>
      </c>
      <c r="AF8" s="121">
        <v>0</v>
      </c>
      <c r="AG8" s="121">
        <v>32500</v>
      </c>
      <c r="AH8" s="120" t="s">
        <v>393</v>
      </c>
      <c r="AI8" s="119" t="s">
        <v>394</v>
      </c>
      <c r="AJ8" s="121">
        <v>0</v>
      </c>
      <c r="AK8" s="121">
        <v>56376</v>
      </c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31</v>
      </c>
      <c r="B9" s="120" t="s">
        <v>359</v>
      </c>
      <c r="C9" s="119" t="s">
        <v>360</v>
      </c>
      <c r="D9" s="121">
        <f t="shared" si="0"/>
        <v>0</v>
      </c>
      <c r="E9" s="121">
        <f t="shared" si="1"/>
        <v>99938</v>
      </c>
      <c r="F9" s="120" t="s">
        <v>357</v>
      </c>
      <c r="G9" s="119" t="s">
        <v>358</v>
      </c>
      <c r="H9" s="121">
        <v>0</v>
      </c>
      <c r="I9" s="121">
        <v>65098</v>
      </c>
      <c r="J9" s="120" t="s">
        <v>379</v>
      </c>
      <c r="K9" s="119" t="s">
        <v>380</v>
      </c>
      <c r="L9" s="121">
        <v>0</v>
      </c>
      <c r="M9" s="121">
        <v>11319</v>
      </c>
      <c r="N9" s="120" t="s">
        <v>381</v>
      </c>
      <c r="O9" s="119" t="s">
        <v>382</v>
      </c>
      <c r="P9" s="121">
        <v>0</v>
      </c>
      <c r="Q9" s="121">
        <v>11166</v>
      </c>
      <c r="R9" s="120" t="s">
        <v>424</v>
      </c>
      <c r="S9" s="119" t="s">
        <v>425</v>
      </c>
      <c r="T9" s="121">
        <v>0</v>
      </c>
      <c r="U9" s="121">
        <v>12355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31</v>
      </c>
      <c r="B10" s="120" t="s">
        <v>417</v>
      </c>
      <c r="C10" s="119" t="s">
        <v>418</v>
      </c>
      <c r="D10" s="121">
        <f t="shared" si="0"/>
        <v>85495</v>
      </c>
      <c r="E10" s="121">
        <f t="shared" si="1"/>
        <v>5462</v>
      </c>
      <c r="F10" s="120" t="s">
        <v>415</v>
      </c>
      <c r="G10" s="119" t="s">
        <v>416</v>
      </c>
      <c r="H10" s="121">
        <v>54709</v>
      </c>
      <c r="I10" s="121">
        <v>3556</v>
      </c>
      <c r="J10" s="120" t="s">
        <v>419</v>
      </c>
      <c r="K10" s="119" t="s">
        <v>420</v>
      </c>
      <c r="L10" s="121">
        <v>30786</v>
      </c>
      <c r="M10" s="121">
        <v>1906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31</v>
      </c>
      <c r="B11" s="120" t="s">
        <v>353</v>
      </c>
      <c r="C11" s="119" t="s">
        <v>354</v>
      </c>
      <c r="D11" s="121">
        <f t="shared" si="0"/>
        <v>484566</v>
      </c>
      <c r="E11" s="121">
        <f t="shared" si="1"/>
        <v>0</v>
      </c>
      <c r="F11" s="120" t="s">
        <v>351</v>
      </c>
      <c r="G11" s="119" t="s">
        <v>352</v>
      </c>
      <c r="H11" s="121">
        <v>336495</v>
      </c>
      <c r="I11" s="121">
        <v>0</v>
      </c>
      <c r="J11" s="120" t="s">
        <v>391</v>
      </c>
      <c r="K11" s="119" t="s">
        <v>392</v>
      </c>
      <c r="L11" s="121">
        <v>148071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31</v>
      </c>
      <c r="B12" s="120" t="s">
        <v>399</v>
      </c>
      <c r="C12" s="119" t="s">
        <v>423</v>
      </c>
      <c r="D12" s="121">
        <f t="shared" si="0"/>
        <v>257722</v>
      </c>
      <c r="E12" s="121">
        <f t="shared" si="1"/>
        <v>0</v>
      </c>
      <c r="F12" s="120" t="s">
        <v>397</v>
      </c>
      <c r="G12" s="119" t="s">
        <v>398</v>
      </c>
      <c r="H12" s="121">
        <v>141260</v>
      </c>
      <c r="I12" s="121">
        <v>0</v>
      </c>
      <c r="J12" s="120" t="s">
        <v>421</v>
      </c>
      <c r="K12" s="119" t="s">
        <v>422</v>
      </c>
      <c r="L12" s="121">
        <v>56175</v>
      </c>
      <c r="M12" s="121">
        <v>0</v>
      </c>
      <c r="N12" s="120" t="s">
        <v>424</v>
      </c>
      <c r="O12" s="119" t="s">
        <v>425</v>
      </c>
      <c r="P12" s="121">
        <v>60287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 t="shared" si="0"/>
        <v>0</v>
      </c>
      <c r="E13" s="121">
        <f t="shared" si="1"/>
        <v>54777</v>
      </c>
      <c r="F13" s="120" t="s">
        <v>324</v>
      </c>
      <c r="G13" s="119" t="s">
        <v>325</v>
      </c>
      <c r="H13" s="121">
        <v>0</v>
      </c>
      <c r="I13" s="121">
        <v>31062</v>
      </c>
      <c r="J13" s="120" t="s">
        <v>363</v>
      </c>
      <c r="K13" s="119" t="s">
        <v>364</v>
      </c>
      <c r="L13" s="121">
        <v>0</v>
      </c>
      <c r="M13" s="121">
        <v>23715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31</v>
      </c>
      <c r="B14" s="120" t="s">
        <v>385</v>
      </c>
      <c r="C14" s="119" t="s">
        <v>386</v>
      </c>
      <c r="D14" s="121">
        <f t="shared" si="0"/>
        <v>438940</v>
      </c>
      <c r="E14" s="121">
        <f t="shared" si="1"/>
        <v>0</v>
      </c>
      <c r="F14" s="120" t="s">
        <v>401</v>
      </c>
      <c r="G14" s="119" t="s">
        <v>402</v>
      </c>
      <c r="H14" s="121">
        <v>332353</v>
      </c>
      <c r="I14" s="121">
        <v>0</v>
      </c>
      <c r="J14" s="120" t="s">
        <v>383</v>
      </c>
      <c r="K14" s="119" t="s">
        <v>384</v>
      </c>
      <c r="L14" s="121">
        <v>4161</v>
      </c>
      <c r="M14" s="121">
        <v>0</v>
      </c>
      <c r="N14" s="120" t="s">
        <v>405</v>
      </c>
      <c r="O14" s="119" t="s">
        <v>406</v>
      </c>
      <c r="P14" s="121">
        <v>63993</v>
      </c>
      <c r="Q14" s="121">
        <v>0</v>
      </c>
      <c r="R14" s="120" t="s">
        <v>407</v>
      </c>
      <c r="S14" s="119" t="s">
        <v>408</v>
      </c>
      <c r="T14" s="121">
        <v>10522</v>
      </c>
      <c r="U14" s="121">
        <v>0</v>
      </c>
      <c r="V14" s="120" t="s">
        <v>409</v>
      </c>
      <c r="W14" s="119" t="s">
        <v>410</v>
      </c>
      <c r="X14" s="121">
        <v>27911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31</v>
      </c>
      <c r="B15" s="120" t="s">
        <v>361</v>
      </c>
      <c r="C15" s="119" t="s">
        <v>362</v>
      </c>
      <c r="D15" s="121">
        <f t="shared" si="0"/>
        <v>154922</v>
      </c>
      <c r="E15" s="121">
        <f t="shared" si="1"/>
        <v>0</v>
      </c>
      <c r="F15" s="120" t="s">
        <v>357</v>
      </c>
      <c r="G15" s="119" t="s">
        <v>358</v>
      </c>
      <c r="H15" s="121">
        <v>96176</v>
      </c>
      <c r="I15" s="121">
        <v>0</v>
      </c>
      <c r="J15" s="120" t="s">
        <v>379</v>
      </c>
      <c r="K15" s="119" t="s">
        <v>380</v>
      </c>
      <c r="L15" s="121">
        <v>29063</v>
      </c>
      <c r="M15" s="121">
        <v>0</v>
      </c>
      <c r="N15" s="120" t="s">
        <v>381</v>
      </c>
      <c r="O15" s="119" t="s">
        <v>382</v>
      </c>
      <c r="P15" s="121">
        <v>29683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31</v>
      </c>
      <c r="B16" s="120" t="s">
        <v>345</v>
      </c>
      <c r="C16" s="119" t="s">
        <v>346</v>
      </c>
      <c r="D16" s="121">
        <f t="shared" si="0"/>
        <v>603495</v>
      </c>
      <c r="E16" s="121">
        <f t="shared" si="1"/>
        <v>0</v>
      </c>
      <c r="F16" s="120" t="s">
        <v>347</v>
      </c>
      <c r="G16" s="119" t="s">
        <v>348</v>
      </c>
      <c r="H16" s="121">
        <v>189713</v>
      </c>
      <c r="I16" s="121">
        <v>0</v>
      </c>
      <c r="J16" s="120" t="s">
        <v>377</v>
      </c>
      <c r="K16" s="119" t="s">
        <v>378</v>
      </c>
      <c r="L16" s="121">
        <v>225438</v>
      </c>
      <c r="M16" s="121">
        <v>0</v>
      </c>
      <c r="N16" s="120" t="s">
        <v>343</v>
      </c>
      <c r="O16" s="119" t="s">
        <v>344</v>
      </c>
      <c r="P16" s="121">
        <v>188344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31</v>
      </c>
      <c r="B17" s="120" t="s">
        <v>333</v>
      </c>
      <c r="C17" s="119" t="s">
        <v>334</v>
      </c>
      <c r="D17" s="121">
        <f t="shared" si="0"/>
        <v>329451</v>
      </c>
      <c r="E17" s="121">
        <f t="shared" si="1"/>
        <v>0</v>
      </c>
      <c r="F17" s="120" t="s">
        <v>329</v>
      </c>
      <c r="G17" s="119" t="s">
        <v>330</v>
      </c>
      <c r="H17" s="121">
        <v>86139</v>
      </c>
      <c r="I17" s="121">
        <v>0</v>
      </c>
      <c r="J17" s="120" t="s">
        <v>337</v>
      </c>
      <c r="K17" s="119" t="s">
        <v>338</v>
      </c>
      <c r="L17" s="121">
        <v>102517</v>
      </c>
      <c r="M17" s="121">
        <v>0</v>
      </c>
      <c r="N17" s="120" t="s">
        <v>363</v>
      </c>
      <c r="O17" s="119" t="s">
        <v>364</v>
      </c>
      <c r="P17" s="121">
        <v>3486</v>
      </c>
      <c r="Q17" s="121">
        <v>0</v>
      </c>
      <c r="R17" s="120" t="s">
        <v>367</v>
      </c>
      <c r="S17" s="119" t="s">
        <v>368</v>
      </c>
      <c r="T17" s="121">
        <v>25792</v>
      </c>
      <c r="U17" s="121">
        <v>0</v>
      </c>
      <c r="V17" s="120" t="s">
        <v>371</v>
      </c>
      <c r="W17" s="119" t="s">
        <v>372</v>
      </c>
      <c r="X17" s="121">
        <v>9372</v>
      </c>
      <c r="Y17" s="121">
        <v>0</v>
      </c>
      <c r="Z17" s="120" t="s">
        <v>373</v>
      </c>
      <c r="AA17" s="119" t="s">
        <v>374</v>
      </c>
      <c r="AB17" s="121">
        <v>10547</v>
      </c>
      <c r="AC17" s="121">
        <v>0</v>
      </c>
      <c r="AD17" s="120" t="s">
        <v>375</v>
      </c>
      <c r="AE17" s="119" t="s">
        <v>376</v>
      </c>
      <c r="AF17" s="121">
        <v>7787</v>
      </c>
      <c r="AG17" s="121">
        <v>0</v>
      </c>
      <c r="AH17" s="120" t="s">
        <v>389</v>
      </c>
      <c r="AI17" s="119" t="s">
        <v>390</v>
      </c>
      <c r="AJ17" s="121">
        <v>28047</v>
      </c>
      <c r="AK17" s="121">
        <v>0</v>
      </c>
      <c r="AL17" s="120" t="s">
        <v>393</v>
      </c>
      <c r="AM17" s="119" t="s">
        <v>394</v>
      </c>
      <c r="AN17" s="121">
        <v>34164</v>
      </c>
      <c r="AO17" s="121">
        <v>0</v>
      </c>
      <c r="AP17" s="120" t="s">
        <v>395</v>
      </c>
      <c r="AQ17" s="119" t="s">
        <v>396</v>
      </c>
      <c r="AR17" s="121">
        <v>21600</v>
      </c>
      <c r="AS17" s="121">
        <v>0</v>
      </c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31</v>
      </c>
      <c r="B18" s="120" t="s">
        <v>403</v>
      </c>
      <c r="C18" s="119" t="s">
        <v>404</v>
      </c>
      <c r="D18" s="121">
        <f t="shared" si="0"/>
        <v>74613</v>
      </c>
      <c r="E18" s="121">
        <f t="shared" si="1"/>
        <v>0</v>
      </c>
      <c r="F18" s="120" t="s">
        <v>401</v>
      </c>
      <c r="G18" s="119" t="s">
        <v>402</v>
      </c>
      <c r="H18" s="121">
        <v>20682</v>
      </c>
      <c r="I18" s="121">
        <v>0</v>
      </c>
      <c r="J18" s="120" t="s">
        <v>405</v>
      </c>
      <c r="K18" s="119" t="s">
        <v>406</v>
      </c>
      <c r="L18" s="121">
        <v>12309</v>
      </c>
      <c r="M18" s="121">
        <v>0</v>
      </c>
      <c r="N18" s="120" t="s">
        <v>407</v>
      </c>
      <c r="O18" s="119" t="s">
        <v>408</v>
      </c>
      <c r="P18" s="121">
        <v>9942</v>
      </c>
      <c r="Q18" s="121">
        <v>0</v>
      </c>
      <c r="R18" s="120" t="s">
        <v>409</v>
      </c>
      <c r="S18" s="119" t="s">
        <v>410</v>
      </c>
      <c r="T18" s="121">
        <v>10689</v>
      </c>
      <c r="U18" s="121">
        <v>0</v>
      </c>
      <c r="V18" s="120" t="s">
        <v>421</v>
      </c>
      <c r="W18" s="119" t="s">
        <v>422</v>
      </c>
      <c r="X18" s="121">
        <v>10462</v>
      </c>
      <c r="Y18" s="121">
        <v>0</v>
      </c>
      <c r="Z18" s="120" t="s">
        <v>424</v>
      </c>
      <c r="AA18" s="119" t="s">
        <v>425</v>
      </c>
      <c r="AB18" s="121">
        <v>10529</v>
      </c>
      <c r="AC18" s="121">
        <v>0</v>
      </c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xmlns:xlrd2="http://schemas.microsoft.com/office/spreadsheetml/2017/richdata2"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1" t="s">
        <v>147</v>
      </c>
      <c r="C6" s="182"/>
      <c r="D6" s="183"/>
      <c r="E6" s="14" t="s">
        <v>56</v>
      </c>
      <c r="F6" s="15" t="s">
        <v>57</v>
      </c>
      <c r="H6" s="184" t="s">
        <v>148</v>
      </c>
      <c r="I6" s="185"/>
      <c r="J6" s="185"/>
      <c r="K6" s="186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7" t="s">
        <v>80</v>
      </c>
      <c r="C7" s="188"/>
      <c r="D7" s="188"/>
      <c r="E7" s="18">
        <f t="shared" ref="E7:E12" ca="1" si="0">AF7</f>
        <v>0</v>
      </c>
      <c r="F7" s="18">
        <f t="shared" ref="F7:F12" ca="1" si="1">AF14</f>
        <v>0</v>
      </c>
      <c r="H7" s="189" t="s">
        <v>110</v>
      </c>
      <c r="I7" s="189" t="s">
        <v>150</v>
      </c>
      <c r="J7" s="200" t="s">
        <v>87</v>
      </c>
      <c r="K7" s="201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7" t="s">
        <v>154</v>
      </c>
      <c r="C8" s="188"/>
      <c r="D8" s="188"/>
      <c r="E8" s="18">
        <f t="shared" ca="1" si="0"/>
        <v>0</v>
      </c>
      <c r="F8" s="18">
        <f t="shared" ca="1" si="1"/>
        <v>0</v>
      </c>
      <c r="H8" s="190"/>
      <c r="I8" s="190"/>
      <c r="J8" s="184" t="s">
        <v>89</v>
      </c>
      <c r="K8" s="186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7" t="s">
        <v>83</v>
      </c>
      <c r="C9" s="188"/>
      <c r="D9" s="188"/>
      <c r="E9" s="18">
        <f t="shared" ca="1" si="0"/>
        <v>0</v>
      </c>
      <c r="F9" s="18">
        <f t="shared" ca="1" si="1"/>
        <v>0</v>
      </c>
      <c r="H9" s="190"/>
      <c r="I9" s="190"/>
      <c r="J9" s="200" t="s">
        <v>91</v>
      </c>
      <c r="K9" s="201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7" t="s">
        <v>159</v>
      </c>
      <c r="C10" s="188"/>
      <c r="D10" s="188"/>
      <c r="E10" s="18">
        <f t="shared" ca="1" si="0"/>
        <v>0</v>
      </c>
      <c r="F10" s="18">
        <f t="shared" ca="1" si="1"/>
        <v>0</v>
      </c>
      <c r="H10" s="190"/>
      <c r="I10" s="191"/>
      <c r="J10" s="200" t="s">
        <v>0</v>
      </c>
      <c r="K10" s="201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3" t="s">
        <v>162</v>
      </c>
      <c r="C11" s="188"/>
      <c r="D11" s="188"/>
      <c r="E11" s="18">
        <f t="shared" ca="1" si="0"/>
        <v>0</v>
      </c>
      <c r="F11" s="18">
        <f t="shared" ca="1" si="1"/>
        <v>0</v>
      </c>
      <c r="H11" s="190"/>
      <c r="I11" s="192" t="s">
        <v>70</v>
      </c>
      <c r="J11" s="192"/>
      <c r="K11" s="19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7" t="s">
        <v>0</v>
      </c>
      <c r="C12" s="188"/>
      <c r="D12" s="188"/>
      <c r="E12" s="18">
        <f t="shared" ca="1" si="0"/>
        <v>0</v>
      </c>
      <c r="F12" s="18">
        <f t="shared" ca="1" si="1"/>
        <v>0</v>
      </c>
      <c r="H12" s="190"/>
      <c r="I12" s="192" t="s">
        <v>165</v>
      </c>
      <c r="J12" s="192"/>
      <c r="K12" s="19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6" t="s">
        <v>168</v>
      </c>
      <c r="C13" s="197"/>
      <c r="D13" s="197"/>
      <c r="E13" s="19">
        <f ca="1">SUM(E7:E12)</f>
        <v>0</v>
      </c>
      <c r="F13" s="19">
        <f ca="1">SUM(F7:F12)</f>
        <v>0</v>
      </c>
      <c r="H13" s="190"/>
      <c r="I13" s="181" t="s">
        <v>111</v>
      </c>
      <c r="J13" s="198"/>
      <c r="K13" s="199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4" t="s">
        <v>171</v>
      </c>
      <c r="D14" s="195"/>
      <c r="E14" s="23">
        <f ca="1">E13-E11</f>
        <v>0</v>
      </c>
      <c r="F14" s="23">
        <f ca="1">F13-F11</f>
        <v>0</v>
      </c>
      <c r="H14" s="191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29207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7" t="s">
        <v>67</v>
      </c>
      <c r="C15" s="188"/>
      <c r="D15" s="188"/>
      <c r="E15" s="18">
        <f ca="1">AF13</f>
        <v>0</v>
      </c>
      <c r="F15" s="18">
        <f ca="1">AF20</f>
        <v>0</v>
      </c>
      <c r="H15" s="205" t="s">
        <v>174</v>
      </c>
      <c r="I15" s="189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29208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203" t="s">
        <v>1</v>
      </c>
      <c r="C16" s="204"/>
      <c r="D16" s="204"/>
      <c r="E16" s="19">
        <f ca="1">SUM(E13,E15)</f>
        <v>0</v>
      </c>
      <c r="F16" s="19">
        <f ca="1">SUM(F13,F15)</f>
        <v>0</v>
      </c>
      <c r="H16" s="206"/>
      <c r="I16" s="190"/>
      <c r="J16" s="190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29209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4" t="s">
        <v>171</v>
      </c>
      <c r="D17" s="195"/>
      <c r="E17" s="23">
        <f ca="1">SUM(E14:E15)</f>
        <v>0</v>
      </c>
      <c r="F17" s="23">
        <f ca="1">SUM(F14:F15)</f>
        <v>0</v>
      </c>
      <c r="H17" s="206"/>
      <c r="I17" s="190"/>
      <c r="J17" s="190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29210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6"/>
      <c r="I18" s="191"/>
      <c r="J18" s="191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29211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6"/>
      <c r="I19" s="189" t="s">
        <v>185</v>
      </c>
      <c r="J19" s="200" t="s">
        <v>101</v>
      </c>
      <c r="K19" s="201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29212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3" t="s">
        <v>188</v>
      </c>
      <c r="C20" s="193"/>
      <c r="D20" s="193"/>
      <c r="E20" s="30">
        <f ca="1">E11</f>
        <v>0</v>
      </c>
      <c r="F20" s="30">
        <f ca="1">F11</f>
        <v>0</v>
      </c>
      <c r="H20" s="206"/>
      <c r="I20" s="190"/>
      <c r="J20" s="200" t="s">
        <v>103</v>
      </c>
      <c r="K20" s="201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29322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3" t="s">
        <v>191</v>
      </c>
      <c r="C21" s="187"/>
      <c r="D21" s="187"/>
      <c r="E21" s="30">
        <f ca="1">L12+L27</f>
        <v>0</v>
      </c>
      <c r="F21" s="30">
        <f ca="1">M12+M27</f>
        <v>0</v>
      </c>
      <c r="H21" s="206"/>
      <c r="I21" s="191"/>
      <c r="J21" s="200" t="s">
        <v>105</v>
      </c>
      <c r="K21" s="201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29342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6"/>
      <c r="I22" s="200" t="s">
        <v>75</v>
      </c>
      <c r="J22" s="202"/>
      <c r="K22" s="201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29343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6"/>
      <c r="I23" s="189" t="s">
        <v>197</v>
      </c>
      <c r="J23" s="181" t="s">
        <v>101</v>
      </c>
      <c r="K23" s="199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29344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6"/>
      <c r="I24" s="190"/>
      <c r="J24" s="200" t="s">
        <v>103</v>
      </c>
      <c r="K24" s="201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29345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6"/>
      <c r="I25" s="190"/>
      <c r="J25" s="200" t="s">
        <v>105</v>
      </c>
      <c r="K25" s="201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29361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6"/>
      <c r="I26" s="191"/>
      <c r="J26" s="208" t="s">
        <v>0</v>
      </c>
      <c r="K26" s="209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29362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6"/>
      <c r="I27" s="200" t="s">
        <v>165</v>
      </c>
      <c r="J27" s="202"/>
      <c r="K27" s="201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29363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6"/>
      <c r="I28" s="200" t="s">
        <v>34</v>
      </c>
      <c r="J28" s="202"/>
      <c r="K28" s="201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29385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6"/>
      <c r="I29" s="181" t="s">
        <v>111</v>
      </c>
      <c r="J29" s="198"/>
      <c r="K29" s="199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29386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7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29401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200" t="s">
        <v>0</v>
      </c>
      <c r="I31" s="202"/>
      <c r="J31" s="202"/>
      <c r="K31" s="201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29402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1" t="s">
        <v>1</v>
      </c>
      <c r="I32" s="198"/>
      <c r="J32" s="198"/>
      <c r="K32" s="199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29424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29425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29426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29427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29441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29442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29443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29444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29446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29447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29449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29450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29451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29452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29453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29809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29810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29823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29828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29834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29835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29843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29844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29852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29855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29856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2021-10-18T00:12:38Z</dcterms:modified>
</cp:coreProperties>
</file>