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cificr-my.sharepoint.com/personal/shouko_hosokawa_pacificr_onmicrosoft_com/Documents/デスクトップ/R3年度調査関連/00過年度修正/R1/27大阪府/"/>
    </mc:Choice>
  </mc:AlternateContent>
  <xr:revisionPtr revIDLastSave="8" documentId="11_B1FE3453F78405A3196D411B08151010DC5654A4" xr6:coauthVersionLast="47" xr6:coauthVersionMax="47" xr10:uidLastSave="{54C503EF-FF3D-4646-BF43-F877032CD634}"/>
  <bookViews>
    <workbookView xWindow="28680" yWindow="-3165" windowWidth="29040" windowHeight="17640" tabRatio="819" xr2:uid="{00000000-000D-0000-FFFF-FFFF00000000}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市町村分担金内訳!$A$6:$DU$18</definedName>
    <definedName name="_xlnm._FilterDatabase" localSheetId="4" hidden="1">組合分担金内訳!$A$6:$BE$49</definedName>
    <definedName name="_xlnm._FilterDatabase" localSheetId="3" hidden="1">'廃棄物事業経費（歳出）'!$A$6:$CI$61</definedName>
    <definedName name="_xlnm._FilterDatabase" localSheetId="2" hidden="1">'廃棄物事業経費（歳入）'!$A$6:$AE$61</definedName>
    <definedName name="_xlnm._FilterDatabase" localSheetId="0" hidden="1">'廃棄物事業経費（市町村）'!$A$6:$DJ$49</definedName>
    <definedName name="_xlnm._FilterDatabase" localSheetId="1" hidden="1">'廃棄物事業経費（組合）'!$A$6:$DJ$18</definedName>
    <definedName name="_xlnm.Print_Area" localSheetId="6">経費集計!$A$1:$M$33</definedName>
    <definedName name="_xlnm.Print_Area" localSheetId="5">市町村分担金内訳!$2:$19</definedName>
    <definedName name="_xlnm.Print_Area" localSheetId="4">組合分担金内訳!$2:$50</definedName>
    <definedName name="_xlnm.Print_Area" localSheetId="3">'廃棄物事業経費（歳出）'!$2:$62</definedName>
    <definedName name="_xlnm.Print_Area" localSheetId="2">'廃棄物事業経費（歳入）'!$2:$62</definedName>
    <definedName name="_xlnm.Print_Area" localSheetId="0">'廃棄物事業経費（市町村）'!$2:$50</definedName>
    <definedName name="_xlnm.Print_Area" localSheetId="1">'廃棄物事業経費（組合）'!$2:$19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H19" i="4" l="1"/>
  <c r="CG19" i="4"/>
  <c r="CF19" i="4"/>
  <c r="CE19" i="4"/>
  <c r="CD19" i="4"/>
  <c r="CC19" i="4"/>
  <c r="CB19" i="4"/>
  <c r="BZ19" i="4"/>
  <c r="BY19" i="4"/>
  <c r="BX19" i="4"/>
  <c r="BW19" i="4"/>
  <c r="BU19" i="4"/>
  <c r="BT19" i="4"/>
  <c r="BS19" i="4"/>
  <c r="BR19" i="4"/>
  <c r="BO19" i="4"/>
  <c r="BN19" i="4"/>
  <c r="BM19" i="4"/>
  <c r="BL19" i="4"/>
  <c r="BK19" i="4"/>
  <c r="BJ19" i="4"/>
  <c r="AY19" i="4"/>
  <c r="AT19" i="4"/>
  <c r="AO19" i="4"/>
  <c r="AN19" i="4" s="1"/>
  <c r="BG19" i="4" s="1"/>
  <c r="AG19" i="4"/>
  <c r="AF19" i="4" s="1"/>
  <c r="W19" i="4"/>
  <c r="CA19" i="4" s="1"/>
  <c r="R19" i="4"/>
  <c r="BV19" i="4" s="1"/>
  <c r="M19" i="4"/>
  <c r="BQ19" i="4" s="1"/>
  <c r="L19" i="4"/>
  <c r="E19" i="4"/>
  <c r="BI19" i="4" s="1"/>
  <c r="D19" i="4"/>
  <c r="BH19" i="4" s="1"/>
  <c r="AD19" i="3"/>
  <c r="AC19" i="3"/>
  <c r="AB19" i="3"/>
  <c r="AA19" i="3"/>
  <c r="Z19" i="3"/>
  <c r="Y19" i="3"/>
  <c r="X19" i="3"/>
  <c r="W19" i="3"/>
  <c r="N19" i="3"/>
  <c r="M19" i="3"/>
  <c r="E19" i="3"/>
  <c r="D19" i="3" s="1"/>
  <c r="V19" i="3" s="1"/>
  <c r="DI19" i="1"/>
  <c r="DH19" i="1"/>
  <c r="DG19" i="1"/>
  <c r="DF19" i="1"/>
  <c r="DE19" i="1"/>
  <c r="DD19" i="1"/>
  <c r="DC19" i="1"/>
  <c r="DA19" i="1"/>
  <c r="CZ19" i="1"/>
  <c r="CY19" i="1"/>
  <c r="CX19" i="1"/>
  <c r="CV19" i="1"/>
  <c r="CU19" i="1"/>
  <c r="CT19" i="1"/>
  <c r="CS19" i="1"/>
  <c r="CP19" i="1"/>
  <c r="CO19" i="1"/>
  <c r="CN19" i="1"/>
  <c r="CM19" i="1"/>
  <c r="CL19" i="1"/>
  <c r="CK19" i="1"/>
  <c r="BZ19" i="1"/>
  <c r="DB19" i="1" s="1"/>
  <c r="BU19" i="1"/>
  <c r="BP19" i="1"/>
  <c r="BO19" i="1" s="1"/>
  <c r="BH19" i="1"/>
  <c r="CJ19" i="1" s="1"/>
  <c r="AX19" i="1"/>
  <c r="AS19" i="1"/>
  <c r="CW19" i="1" s="1"/>
  <c r="AN19" i="1"/>
  <c r="AM19" i="1"/>
  <c r="BF19" i="1" s="1"/>
  <c r="AF19" i="1"/>
  <c r="AE19" i="1" s="1"/>
  <c r="AD19" i="1"/>
  <c r="AC19" i="1"/>
  <c r="AB19" i="1"/>
  <c r="AA19" i="1"/>
  <c r="Z19" i="1"/>
  <c r="Y19" i="1"/>
  <c r="X19" i="1"/>
  <c r="N19" i="1"/>
  <c r="M19" i="1"/>
  <c r="E19" i="1"/>
  <c r="W19" i="1" s="1"/>
  <c r="E8" i="6"/>
  <c r="E9" i="6"/>
  <c r="E10" i="6"/>
  <c r="E11" i="6"/>
  <c r="E12" i="6"/>
  <c r="E13" i="6"/>
  <c r="E14" i="6"/>
  <c r="E15" i="6"/>
  <c r="E16" i="6"/>
  <c r="E17" i="6"/>
  <c r="E18" i="6"/>
  <c r="E19" i="6"/>
  <c r="D8" i="6"/>
  <c r="D9" i="6"/>
  <c r="D10" i="6"/>
  <c r="D11" i="6"/>
  <c r="D12" i="6"/>
  <c r="D13" i="6"/>
  <c r="D14" i="6"/>
  <c r="D15" i="6"/>
  <c r="D16" i="6"/>
  <c r="D17" i="6"/>
  <c r="D18" i="6"/>
  <c r="D19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I19" i="5"/>
  <c r="I49" i="5"/>
  <c r="H8" i="5"/>
  <c r="H9" i="5"/>
  <c r="H10" i="5"/>
  <c r="H11" i="5"/>
  <c r="H12" i="5"/>
  <c r="H13" i="5"/>
  <c r="H14" i="5"/>
  <c r="H15" i="5"/>
  <c r="H16" i="5"/>
  <c r="I16" i="5" s="1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G8" i="5"/>
  <c r="G9" i="5"/>
  <c r="I9" i="5" s="1"/>
  <c r="G10" i="5"/>
  <c r="I10" i="5" s="1"/>
  <c r="G11" i="5"/>
  <c r="I11" i="5" s="1"/>
  <c r="G12" i="5"/>
  <c r="G13" i="5"/>
  <c r="I13" i="5" s="1"/>
  <c r="G14" i="5"/>
  <c r="G15" i="5"/>
  <c r="G16" i="5"/>
  <c r="G17" i="5"/>
  <c r="I17" i="5" s="1"/>
  <c r="G18" i="5"/>
  <c r="G19" i="5"/>
  <c r="G20" i="5"/>
  <c r="I20" i="5" s="1"/>
  <c r="G21" i="5"/>
  <c r="I21" i="5" s="1"/>
  <c r="G22" i="5"/>
  <c r="I22" i="5" s="1"/>
  <c r="G23" i="5"/>
  <c r="G24" i="5"/>
  <c r="G25" i="5"/>
  <c r="I25" i="5" s="1"/>
  <c r="G26" i="5"/>
  <c r="I26" i="5" s="1"/>
  <c r="G27" i="5"/>
  <c r="I27" i="5" s="1"/>
  <c r="G28" i="5"/>
  <c r="I28" i="5" s="1"/>
  <c r="G29" i="5"/>
  <c r="I29" i="5" s="1"/>
  <c r="G30" i="5"/>
  <c r="G31" i="5"/>
  <c r="I31" i="5" s="1"/>
  <c r="G32" i="5"/>
  <c r="G33" i="5"/>
  <c r="I33" i="5" s="1"/>
  <c r="G34" i="5"/>
  <c r="I34" i="5" s="1"/>
  <c r="G35" i="5"/>
  <c r="I35" i="5" s="1"/>
  <c r="G36" i="5"/>
  <c r="G37" i="5"/>
  <c r="I37" i="5" s="1"/>
  <c r="G38" i="5"/>
  <c r="G39" i="5"/>
  <c r="G40" i="5"/>
  <c r="G41" i="5"/>
  <c r="I41" i="5" s="1"/>
  <c r="G42" i="5"/>
  <c r="G43" i="5"/>
  <c r="I43" i="5" s="1"/>
  <c r="G44" i="5"/>
  <c r="I44" i="5" s="1"/>
  <c r="G45" i="5"/>
  <c r="I45" i="5" s="1"/>
  <c r="G46" i="5"/>
  <c r="G47" i="5"/>
  <c r="G48" i="5"/>
  <c r="G49" i="5"/>
  <c r="G50" i="5"/>
  <c r="I50" i="5" s="1"/>
  <c r="F13" i="5"/>
  <c r="F16" i="5"/>
  <c r="F40" i="5"/>
  <c r="F46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D8" i="5"/>
  <c r="F8" i="5" s="1"/>
  <c r="D9" i="5"/>
  <c r="F9" i="5" s="1"/>
  <c r="D10" i="5"/>
  <c r="F10" i="5" s="1"/>
  <c r="D11" i="5"/>
  <c r="F11" i="5" s="1"/>
  <c r="D12" i="5"/>
  <c r="F12" i="5" s="1"/>
  <c r="D13" i="5"/>
  <c r="D14" i="5"/>
  <c r="D15" i="5"/>
  <c r="D16" i="5"/>
  <c r="D17" i="5"/>
  <c r="F17" i="5" s="1"/>
  <c r="D18" i="5"/>
  <c r="F18" i="5" s="1"/>
  <c r="D19" i="5"/>
  <c r="F19" i="5" s="1"/>
  <c r="D20" i="5"/>
  <c r="F20" i="5" s="1"/>
  <c r="D21" i="5"/>
  <c r="D22" i="5"/>
  <c r="F22" i="5" s="1"/>
  <c r="D23" i="5"/>
  <c r="D24" i="5"/>
  <c r="F24" i="5" s="1"/>
  <c r="D25" i="5"/>
  <c r="F25" i="5" s="1"/>
  <c r="D26" i="5"/>
  <c r="F26" i="5" s="1"/>
  <c r="D27" i="5"/>
  <c r="D28" i="5"/>
  <c r="F28" i="5" s="1"/>
  <c r="D29" i="5"/>
  <c r="D30" i="5"/>
  <c r="D31" i="5"/>
  <c r="F31" i="5" s="1"/>
  <c r="D32" i="5"/>
  <c r="F32" i="5" s="1"/>
  <c r="D33" i="5"/>
  <c r="D34" i="5"/>
  <c r="F34" i="5" s="1"/>
  <c r="D35" i="5"/>
  <c r="F35" i="5" s="1"/>
  <c r="D36" i="5"/>
  <c r="F36" i="5" s="1"/>
  <c r="D37" i="5"/>
  <c r="D38" i="5"/>
  <c r="D39" i="5"/>
  <c r="D40" i="5"/>
  <c r="D41" i="5"/>
  <c r="F41" i="5" s="1"/>
  <c r="D42" i="5"/>
  <c r="F42" i="5" s="1"/>
  <c r="D43" i="5"/>
  <c r="F43" i="5" s="1"/>
  <c r="D44" i="5"/>
  <c r="F44" i="5" s="1"/>
  <c r="D45" i="5"/>
  <c r="D46" i="5"/>
  <c r="D47" i="5"/>
  <c r="D48" i="5"/>
  <c r="F48" i="5" s="1"/>
  <c r="D49" i="5"/>
  <c r="F49" i="5" s="1"/>
  <c r="D50" i="5"/>
  <c r="F50" i="5" s="1"/>
  <c r="CH8" i="4"/>
  <c r="CH9" i="4"/>
  <c r="CH10" i="4"/>
  <c r="CH11" i="4"/>
  <c r="CH12" i="4"/>
  <c r="CH13" i="4"/>
  <c r="CH14" i="4"/>
  <c r="CH15" i="4"/>
  <c r="CH16" i="4"/>
  <c r="CH17" i="4"/>
  <c r="CH18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G8" i="4"/>
  <c r="CG9" i="4"/>
  <c r="CG10" i="4"/>
  <c r="CG11" i="4"/>
  <c r="CG12" i="4"/>
  <c r="CG13" i="4"/>
  <c r="CG14" i="4"/>
  <c r="CG15" i="4"/>
  <c r="CG16" i="4"/>
  <c r="CG17" i="4"/>
  <c r="CG18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F8" i="4"/>
  <c r="CF9" i="4"/>
  <c r="CF10" i="4"/>
  <c r="CF11" i="4"/>
  <c r="CF12" i="4"/>
  <c r="CF13" i="4"/>
  <c r="CF14" i="4"/>
  <c r="CF15" i="4"/>
  <c r="CF16" i="4"/>
  <c r="CF17" i="4"/>
  <c r="CF18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E8" i="4"/>
  <c r="CE9" i="4"/>
  <c r="CE10" i="4"/>
  <c r="CE11" i="4"/>
  <c r="CE12" i="4"/>
  <c r="CE13" i="4"/>
  <c r="CE14" i="4"/>
  <c r="CE15" i="4"/>
  <c r="CE16" i="4"/>
  <c r="CE17" i="4"/>
  <c r="CE18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D8" i="4"/>
  <c r="CD9" i="4"/>
  <c r="CD10" i="4"/>
  <c r="CD11" i="4"/>
  <c r="CD12" i="4"/>
  <c r="CD13" i="4"/>
  <c r="CD14" i="4"/>
  <c r="CD15" i="4"/>
  <c r="CD16" i="4"/>
  <c r="CD17" i="4"/>
  <c r="CD18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C8" i="4"/>
  <c r="CC9" i="4"/>
  <c r="CC10" i="4"/>
  <c r="CC11" i="4"/>
  <c r="CC12" i="4"/>
  <c r="CC13" i="4"/>
  <c r="CC14" i="4"/>
  <c r="CC15" i="4"/>
  <c r="CC16" i="4"/>
  <c r="CC17" i="4"/>
  <c r="CC18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B8" i="4"/>
  <c r="CB9" i="4"/>
  <c r="CB10" i="4"/>
  <c r="CB11" i="4"/>
  <c r="CB12" i="4"/>
  <c r="CB13" i="4"/>
  <c r="CB14" i="4"/>
  <c r="CB15" i="4"/>
  <c r="CB16" i="4"/>
  <c r="CB17" i="4"/>
  <c r="CB18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A17" i="4"/>
  <c r="BZ8" i="4"/>
  <c r="BZ9" i="4"/>
  <c r="BZ10" i="4"/>
  <c r="BZ11" i="4"/>
  <c r="BZ12" i="4"/>
  <c r="BZ13" i="4"/>
  <c r="BZ14" i="4"/>
  <c r="BZ15" i="4"/>
  <c r="BZ16" i="4"/>
  <c r="BZ17" i="4"/>
  <c r="BZ18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Y8" i="4"/>
  <c r="BY9" i="4"/>
  <c r="BY10" i="4"/>
  <c r="BY11" i="4"/>
  <c r="BY12" i="4"/>
  <c r="BY13" i="4"/>
  <c r="BY14" i="4"/>
  <c r="BY15" i="4"/>
  <c r="BY16" i="4"/>
  <c r="BY17" i="4"/>
  <c r="BY18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X8" i="4"/>
  <c r="BX9" i="4"/>
  <c r="BX10" i="4"/>
  <c r="BX11" i="4"/>
  <c r="BX12" i="4"/>
  <c r="BX13" i="4"/>
  <c r="BX14" i="4"/>
  <c r="BX15" i="4"/>
  <c r="BX16" i="4"/>
  <c r="BX17" i="4"/>
  <c r="BX18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W8" i="4"/>
  <c r="BW9" i="4"/>
  <c r="BW10" i="4"/>
  <c r="BW11" i="4"/>
  <c r="BW12" i="4"/>
  <c r="BW13" i="4"/>
  <c r="BW14" i="4"/>
  <c r="BW15" i="4"/>
  <c r="BW16" i="4"/>
  <c r="BW17" i="4"/>
  <c r="BW18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U8" i="4"/>
  <c r="BU9" i="4"/>
  <c r="BU10" i="4"/>
  <c r="BU11" i="4"/>
  <c r="BU12" i="4"/>
  <c r="BU13" i="4"/>
  <c r="BU14" i="4"/>
  <c r="BU15" i="4"/>
  <c r="BU16" i="4"/>
  <c r="BU17" i="4"/>
  <c r="BU18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T8" i="4"/>
  <c r="BT9" i="4"/>
  <c r="BT10" i="4"/>
  <c r="BT11" i="4"/>
  <c r="BT12" i="4"/>
  <c r="BT13" i="4"/>
  <c r="BT14" i="4"/>
  <c r="BT15" i="4"/>
  <c r="BT16" i="4"/>
  <c r="BT17" i="4"/>
  <c r="BT18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S8" i="4"/>
  <c r="BS9" i="4"/>
  <c r="BS10" i="4"/>
  <c r="BS11" i="4"/>
  <c r="BS12" i="4"/>
  <c r="BS13" i="4"/>
  <c r="BS14" i="4"/>
  <c r="BS15" i="4"/>
  <c r="BS16" i="4"/>
  <c r="BS17" i="4"/>
  <c r="BS18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R8" i="4"/>
  <c r="BR9" i="4"/>
  <c r="BR10" i="4"/>
  <c r="BR11" i="4"/>
  <c r="BR12" i="4"/>
  <c r="BR13" i="4"/>
  <c r="BR14" i="4"/>
  <c r="BR15" i="4"/>
  <c r="BR16" i="4"/>
  <c r="BR17" i="4"/>
  <c r="BR18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O8" i="4"/>
  <c r="BO9" i="4"/>
  <c r="BO10" i="4"/>
  <c r="BO11" i="4"/>
  <c r="BO12" i="4"/>
  <c r="BO13" i="4"/>
  <c r="BO14" i="4"/>
  <c r="BO15" i="4"/>
  <c r="BO16" i="4"/>
  <c r="BO17" i="4"/>
  <c r="BO18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N8" i="4"/>
  <c r="BN9" i="4"/>
  <c r="BN10" i="4"/>
  <c r="BN11" i="4"/>
  <c r="BN12" i="4"/>
  <c r="BN13" i="4"/>
  <c r="BN14" i="4"/>
  <c r="BN15" i="4"/>
  <c r="BN16" i="4"/>
  <c r="BN17" i="4"/>
  <c r="BN18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M8" i="4"/>
  <c r="BM9" i="4"/>
  <c r="BM10" i="4"/>
  <c r="BM11" i="4"/>
  <c r="BM12" i="4"/>
  <c r="BM13" i="4"/>
  <c r="BM14" i="4"/>
  <c r="BM15" i="4"/>
  <c r="BM16" i="4"/>
  <c r="BM17" i="4"/>
  <c r="BM18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L8" i="4"/>
  <c r="BL9" i="4"/>
  <c r="BL10" i="4"/>
  <c r="BL11" i="4"/>
  <c r="BL12" i="4"/>
  <c r="BL13" i="4"/>
  <c r="BL14" i="4"/>
  <c r="BL15" i="4"/>
  <c r="BL16" i="4"/>
  <c r="BL17" i="4"/>
  <c r="BL18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K8" i="4"/>
  <c r="BK9" i="4"/>
  <c r="BK10" i="4"/>
  <c r="BK11" i="4"/>
  <c r="BK12" i="4"/>
  <c r="BK13" i="4"/>
  <c r="BK14" i="4"/>
  <c r="BK15" i="4"/>
  <c r="BK16" i="4"/>
  <c r="BK17" i="4"/>
  <c r="BK18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J8" i="4"/>
  <c r="BJ9" i="4"/>
  <c r="BJ10" i="4"/>
  <c r="BJ11" i="4"/>
  <c r="BJ12" i="4"/>
  <c r="BJ13" i="4"/>
  <c r="BJ14" i="4"/>
  <c r="BJ15" i="4"/>
  <c r="BJ16" i="4"/>
  <c r="BJ17" i="4"/>
  <c r="BJ18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I29" i="4"/>
  <c r="AY8" i="4"/>
  <c r="AY9" i="4"/>
  <c r="AY10" i="4"/>
  <c r="AN10" i="4" s="1"/>
  <c r="AY11" i="4"/>
  <c r="AY12" i="4"/>
  <c r="AY13" i="4"/>
  <c r="AN13" i="4" s="1"/>
  <c r="AY14" i="4"/>
  <c r="AY15" i="4"/>
  <c r="AN15" i="4" s="1"/>
  <c r="BG15" i="4" s="1"/>
  <c r="AY16" i="4"/>
  <c r="AY17" i="4"/>
  <c r="AY18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N37" i="4" s="1"/>
  <c r="BG37" i="4" s="1"/>
  <c r="AY38" i="4"/>
  <c r="AY39" i="4"/>
  <c r="AY40" i="4"/>
  <c r="AY41" i="4"/>
  <c r="AY42" i="4"/>
  <c r="AY43" i="4"/>
  <c r="AY44" i="4"/>
  <c r="AY45" i="4"/>
  <c r="AY46" i="4"/>
  <c r="AN46" i="4" s="1"/>
  <c r="AY47" i="4"/>
  <c r="AN47" i="4" s="1"/>
  <c r="BG47" i="4" s="1"/>
  <c r="AY48" i="4"/>
  <c r="AY49" i="4"/>
  <c r="AY50" i="4"/>
  <c r="AY51" i="4"/>
  <c r="AN51" i="4" s="1"/>
  <c r="AY52" i="4"/>
  <c r="AY53" i="4"/>
  <c r="AY54" i="4"/>
  <c r="AY55" i="4"/>
  <c r="AY56" i="4"/>
  <c r="AY57" i="4"/>
  <c r="AY58" i="4"/>
  <c r="AN58" i="4" s="1"/>
  <c r="BG58" i="4" s="1"/>
  <c r="AY59" i="4"/>
  <c r="AY60" i="4"/>
  <c r="AY61" i="4"/>
  <c r="AY62" i="4"/>
  <c r="AT8" i="4"/>
  <c r="AT9" i="4"/>
  <c r="AT10" i="4"/>
  <c r="AT11" i="4"/>
  <c r="AT12" i="4"/>
  <c r="AN12" i="4" s="1"/>
  <c r="AT13" i="4"/>
  <c r="AT14" i="4"/>
  <c r="AT15" i="4"/>
  <c r="AT16" i="4"/>
  <c r="AN16" i="4" s="1"/>
  <c r="BG16" i="4" s="1"/>
  <c r="AT17" i="4"/>
  <c r="AT18" i="4"/>
  <c r="AT20" i="4"/>
  <c r="AT21" i="4"/>
  <c r="AT22" i="4"/>
  <c r="AN22" i="4" s="1"/>
  <c r="AT23" i="4"/>
  <c r="AT24" i="4"/>
  <c r="AN24" i="4" s="1"/>
  <c r="BG24" i="4" s="1"/>
  <c r="AT25" i="4"/>
  <c r="AT26" i="4"/>
  <c r="AT27" i="4"/>
  <c r="AT28" i="4"/>
  <c r="AN28" i="4" s="1"/>
  <c r="AT29" i="4"/>
  <c r="AT30" i="4"/>
  <c r="AT31" i="4"/>
  <c r="AT32" i="4"/>
  <c r="AT33" i="4"/>
  <c r="AT34" i="4"/>
  <c r="AT35" i="4"/>
  <c r="AT36" i="4"/>
  <c r="AN36" i="4" s="1"/>
  <c r="AT37" i="4"/>
  <c r="AT38" i="4"/>
  <c r="AT39" i="4"/>
  <c r="AT40" i="4"/>
  <c r="AT41" i="4"/>
  <c r="AT42" i="4"/>
  <c r="AT43" i="4"/>
  <c r="AT44" i="4"/>
  <c r="AT45" i="4"/>
  <c r="AT46" i="4"/>
  <c r="AT47" i="4"/>
  <c r="AT48" i="4"/>
  <c r="AN48" i="4" s="1"/>
  <c r="BG48" i="4" s="1"/>
  <c r="AT49" i="4"/>
  <c r="AT50" i="4"/>
  <c r="AT51" i="4"/>
  <c r="AT52" i="4"/>
  <c r="AT53" i="4"/>
  <c r="AT54" i="4"/>
  <c r="AT55" i="4"/>
  <c r="AT56" i="4"/>
  <c r="AT57" i="4"/>
  <c r="AT58" i="4"/>
  <c r="AT59" i="4"/>
  <c r="AT60" i="4"/>
  <c r="AN60" i="4" s="1"/>
  <c r="AT61" i="4"/>
  <c r="AT62" i="4"/>
  <c r="AO8" i="4"/>
  <c r="AO9" i="4"/>
  <c r="AN9" i="4" s="1"/>
  <c r="BG9" i="4" s="1"/>
  <c r="AO10" i="4"/>
  <c r="AO11" i="4"/>
  <c r="AO12" i="4"/>
  <c r="AO13" i="4"/>
  <c r="AO14" i="4"/>
  <c r="AO15" i="4"/>
  <c r="AO16" i="4"/>
  <c r="AO17" i="4"/>
  <c r="AN17" i="4" s="1"/>
  <c r="BG17" i="4" s="1"/>
  <c r="AO18" i="4"/>
  <c r="AO20" i="4"/>
  <c r="AO21" i="4"/>
  <c r="AO22" i="4"/>
  <c r="AO23" i="4"/>
  <c r="AN23" i="4" s="1"/>
  <c r="BG23" i="4" s="1"/>
  <c r="AO24" i="4"/>
  <c r="AO25" i="4"/>
  <c r="AO26" i="4"/>
  <c r="AO27" i="4"/>
  <c r="AO28" i="4"/>
  <c r="AO29" i="4"/>
  <c r="AO30" i="4"/>
  <c r="AO31" i="4"/>
  <c r="AO32" i="4"/>
  <c r="AO33" i="4"/>
  <c r="AN33" i="4" s="1"/>
  <c r="BG33" i="4" s="1"/>
  <c r="AO34" i="4"/>
  <c r="AO35" i="4"/>
  <c r="AO36" i="4"/>
  <c r="AO37" i="4"/>
  <c r="AO38" i="4"/>
  <c r="AO39" i="4"/>
  <c r="AO40" i="4"/>
  <c r="AN40" i="4" s="1"/>
  <c r="BG40" i="4" s="1"/>
  <c r="AO41" i="4"/>
  <c r="AN41" i="4" s="1"/>
  <c r="BG41" i="4" s="1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6" i="4"/>
  <c r="AO57" i="4"/>
  <c r="AN57" i="4" s="1"/>
  <c r="AO58" i="4"/>
  <c r="AO59" i="4"/>
  <c r="AO60" i="4"/>
  <c r="AO61" i="4"/>
  <c r="AN61" i="4" s="1"/>
  <c r="BG61" i="4" s="1"/>
  <c r="AO62" i="4"/>
  <c r="AN21" i="4"/>
  <c r="AN45" i="4"/>
  <c r="AN52" i="4"/>
  <c r="AG8" i="4"/>
  <c r="AF8" i="4" s="1"/>
  <c r="AG9" i="4"/>
  <c r="AF9" i="4" s="1"/>
  <c r="AG10" i="4"/>
  <c r="AF10" i="4" s="1"/>
  <c r="AG11" i="4"/>
  <c r="AF11" i="4" s="1"/>
  <c r="AG12" i="4"/>
  <c r="AF12" i="4" s="1"/>
  <c r="AG13" i="4"/>
  <c r="AG14" i="4"/>
  <c r="AG15" i="4"/>
  <c r="AG16" i="4"/>
  <c r="AG17" i="4"/>
  <c r="AF17" i="4" s="1"/>
  <c r="AG18" i="4"/>
  <c r="AF18" i="4" s="1"/>
  <c r="AG20" i="4"/>
  <c r="AF20" i="4" s="1"/>
  <c r="AG21" i="4"/>
  <c r="AF21" i="4" s="1"/>
  <c r="AG22" i="4"/>
  <c r="AG23" i="4"/>
  <c r="AF23" i="4" s="1"/>
  <c r="AG24" i="4"/>
  <c r="AF24" i="4" s="1"/>
  <c r="AG25" i="4"/>
  <c r="AG26" i="4"/>
  <c r="AF26" i="4" s="1"/>
  <c r="AG27" i="4"/>
  <c r="AF27" i="4" s="1"/>
  <c r="AG28" i="4"/>
  <c r="AF28" i="4" s="1"/>
  <c r="AG29" i="4"/>
  <c r="AF29" i="4" s="1"/>
  <c r="AG30" i="4"/>
  <c r="AF30" i="4" s="1"/>
  <c r="AG31" i="4"/>
  <c r="AG32" i="4"/>
  <c r="AG33" i="4"/>
  <c r="AF33" i="4" s="1"/>
  <c r="AG34" i="4"/>
  <c r="AF34" i="4" s="1"/>
  <c r="AG35" i="4"/>
  <c r="AF35" i="4" s="1"/>
  <c r="AG36" i="4"/>
  <c r="AF36" i="4" s="1"/>
  <c r="AG37" i="4"/>
  <c r="AG38" i="4"/>
  <c r="AG39" i="4"/>
  <c r="AG40" i="4"/>
  <c r="AF40" i="4" s="1"/>
  <c r="AG41" i="4"/>
  <c r="AF41" i="4" s="1"/>
  <c r="AG42" i="4"/>
  <c r="AF42" i="4" s="1"/>
  <c r="AG43" i="4"/>
  <c r="AF43" i="4" s="1"/>
  <c r="AG44" i="4"/>
  <c r="AF44" i="4" s="1"/>
  <c r="AG45" i="4"/>
  <c r="AF45" i="4" s="1"/>
  <c r="AG46" i="4"/>
  <c r="AG47" i="4"/>
  <c r="AF47" i="4" s="1"/>
  <c r="AG48" i="4"/>
  <c r="AF48" i="4" s="1"/>
  <c r="AG49" i="4"/>
  <c r="AG50" i="4"/>
  <c r="AF50" i="4" s="1"/>
  <c r="AG51" i="4"/>
  <c r="AF51" i="4" s="1"/>
  <c r="AG52" i="4"/>
  <c r="AF52" i="4" s="1"/>
  <c r="AG53" i="4"/>
  <c r="AG54" i="4"/>
  <c r="AF54" i="4" s="1"/>
  <c r="AG55" i="4"/>
  <c r="AG56" i="4"/>
  <c r="AF56" i="4" s="1"/>
  <c r="AG57" i="4"/>
  <c r="AF57" i="4" s="1"/>
  <c r="AG58" i="4"/>
  <c r="AG59" i="4"/>
  <c r="AF59" i="4" s="1"/>
  <c r="AG60" i="4"/>
  <c r="AF60" i="4" s="1"/>
  <c r="AG61" i="4"/>
  <c r="AG62" i="4"/>
  <c r="AF13" i="4"/>
  <c r="AF14" i="4"/>
  <c r="AF15" i="4"/>
  <c r="AF16" i="4"/>
  <c r="AF22" i="4"/>
  <c r="AF25" i="4"/>
  <c r="AF31" i="4"/>
  <c r="AF32" i="4"/>
  <c r="AF37" i="4"/>
  <c r="AF38" i="4"/>
  <c r="AF39" i="4"/>
  <c r="AF46" i="4"/>
  <c r="AF49" i="4"/>
  <c r="AF55" i="4"/>
  <c r="AF58" i="4"/>
  <c r="AF61" i="4"/>
  <c r="AF62" i="4"/>
  <c r="W8" i="4"/>
  <c r="W9" i="4"/>
  <c r="W10" i="4"/>
  <c r="W11" i="4"/>
  <c r="CA11" i="4" s="1"/>
  <c r="W12" i="4"/>
  <c r="CA12" i="4" s="1"/>
  <c r="W13" i="4"/>
  <c r="W14" i="4"/>
  <c r="CA14" i="4" s="1"/>
  <c r="W15" i="4"/>
  <c r="W16" i="4"/>
  <c r="W17" i="4"/>
  <c r="W18" i="4"/>
  <c r="CA18" i="4" s="1"/>
  <c r="W20" i="4"/>
  <c r="W21" i="4"/>
  <c r="W22" i="4"/>
  <c r="W23" i="4"/>
  <c r="CA23" i="4" s="1"/>
  <c r="W24" i="4"/>
  <c r="CA24" i="4" s="1"/>
  <c r="W25" i="4"/>
  <c r="W26" i="4"/>
  <c r="CA26" i="4" s="1"/>
  <c r="W27" i="4"/>
  <c r="W28" i="4"/>
  <c r="W29" i="4"/>
  <c r="CA29" i="4" s="1"/>
  <c r="W30" i="4"/>
  <c r="CA30" i="4" s="1"/>
  <c r="W31" i="4"/>
  <c r="W32" i="4"/>
  <c r="W33" i="4"/>
  <c r="W34" i="4"/>
  <c r="W35" i="4"/>
  <c r="CA35" i="4" s="1"/>
  <c r="W36" i="4"/>
  <c r="CA36" i="4" s="1"/>
  <c r="W37" i="4"/>
  <c r="W38" i="4"/>
  <c r="W39" i="4"/>
  <c r="W40" i="4"/>
  <c r="W41" i="4"/>
  <c r="CA41" i="4" s="1"/>
  <c r="W42" i="4"/>
  <c r="CA42" i="4" s="1"/>
  <c r="W43" i="4"/>
  <c r="W44" i="4"/>
  <c r="W45" i="4"/>
  <c r="L45" i="4" s="1"/>
  <c r="W46" i="4"/>
  <c r="W47" i="4"/>
  <c r="CA47" i="4" s="1"/>
  <c r="W48" i="4"/>
  <c r="CA48" i="4" s="1"/>
  <c r="W49" i="4"/>
  <c r="W50" i="4"/>
  <c r="CA50" i="4" s="1"/>
  <c r="W51" i="4"/>
  <c r="W52" i="4"/>
  <c r="W53" i="4"/>
  <c r="CA53" i="4" s="1"/>
  <c r="W54" i="4"/>
  <c r="CA54" i="4" s="1"/>
  <c r="W55" i="4"/>
  <c r="W56" i="4"/>
  <c r="CA56" i="4" s="1"/>
  <c r="W57" i="4"/>
  <c r="W58" i="4"/>
  <c r="L58" i="4" s="1"/>
  <c r="BP58" i="4" s="1"/>
  <c r="W59" i="4"/>
  <c r="CA59" i="4" s="1"/>
  <c r="W60" i="4"/>
  <c r="CA60" i="4" s="1"/>
  <c r="W61" i="4"/>
  <c r="W62" i="4"/>
  <c r="CA62" i="4" s="1"/>
  <c r="R8" i="4"/>
  <c r="R9" i="4"/>
  <c r="R10" i="4"/>
  <c r="BV10" i="4" s="1"/>
  <c r="R11" i="4"/>
  <c r="BV11" i="4" s="1"/>
  <c r="R12" i="4"/>
  <c r="R13" i="4"/>
  <c r="BV13" i="4" s="1"/>
  <c r="R14" i="4"/>
  <c r="R15" i="4"/>
  <c r="R16" i="4"/>
  <c r="BV16" i="4" s="1"/>
  <c r="R17" i="4"/>
  <c r="BV17" i="4" s="1"/>
  <c r="R18" i="4"/>
  <c r="R20" i="4"/>
  <c r="R21" i="4"/>
  <c r="R22" i="4"/>
  <c r="BV22" i="4" s="1"/>
  <c r="R23" i="4"/>
  <c r="BV23" i="4" s="1"/>
  <c r="R24" i="4"/>
  <c r="R25" i="4"/>
  <c r="BV25" i="4" s="1"/>
  <c r="R26" i="4"/>
  <c r="R27" i="4"/>
  <c r="L27" i="4" s="1"/>
  <c r="R28" i="4"/>
  <c r="BV28" i="4" s="1"/>
  <c r="R29" i="4"/>
  <c r="BV29" i="4" s="1"/>
  <c r="R30" i="4"/>
  <c r="R31" i="4"/>
  <c r="BV31" i="4" s="1"/>
  <c r="R32" i="4"/>
  <c r="R33" i="4"/>
  <c r="R34" i="4"/>
  <c r="BV34" i="4" s="1"/>
  <c r="R35" i="4"/>
  <c r="BV35" i="4" s="1"/>
  <c r="R36" i="4"/>
  <c r="R37" i="4"/>
  <c r="BV37" i="4" s="1"/>
  <c r="R38" i="4"/>
  <c r="R39" i="4"/>
  <c r="R40" i="4"/>
  <c r="BV40" i="4" s="1"/>
  <c r="R41" i="4"/>
  <c r="BV41" i="4" s="1"/>
  <c r="R42" i="4"/>
  <c r="R43" i="4"/>
  <c r="BV43" i="4" s="1"/>
  <c r="R44" i="4"/>
  <c r="R45" i="4"/>
  <c r="R46" i="4"/>
  <c r="BV46" i="4" s="1"/>
  <c r="R47" i="4"/>
  <c r="BV47" i="4" s="1"/>
  <c r="R48" i="4"/>
  <c r="R49" i="4"/>
  <c r="BV49" i="4" s="1"/>
  <c r="R50" i="4"/>
  <c r="R51" i="4"/>
  <c r="R52" i="4"/>
  <c r="BV52" i="4" s="1"/>
  <c r="R53" i="4"/>
  <c r="BV53" i="4" s="1"/>
  <c r="R54" i="4"/>
  <c r="R55" i="4"/>
  <c r="R56" i="4"/>
  <c r="R57" i="4"/>
  <c r="R58" i="4"/>
  <c r="BV58" i="4" s="1"/>
  <c r="R59" i="4"/>
  <c r="BV59" i="4" s="1"/>
  <c r="R60" i="4"/>
  <c r="L60" i="4" s="1"/>
  <c r="BP60" i="4" s="1"/>
  <c r="R61" i="4"/>
  <c r="R62" i="4"/>
  <c r="M8" i="4"/>
  <c r="M9" i="4"/>
  <c r="BQ9" i="4" s="1"/>
  <c r="M10" i="4"/>
  <c r="BQ10" i="4" s="1"/>
  <c r="M11" i="4"/>
  <c r="M12" i="4"/>
  <c r="M13" i="4"/>
  <c r="BQ13" i="4" s="1"/>
  <c r="M14" i="4"/>
  <c r="M15" i="4"/>
  <c r="BQ15" i="4" s="1"/>
  <c r="M16" i="4"/>
  <c r="BQ16" i="4" s="1"/>
  <c r="M17" i="4"/>
  <c r="M18" i="4"/>
  <c r="BQ18" i="4" s="1"/>
  <c r="M20" i="4"/>
  <c r="M21" i="4"/>
  <c r="BQ21" i="4" s="1"/>
  <c r="M22" i="4"/>
  <c r="BQ22" i="4" s="1"/>
  <c r="M23" i="4"/>
  <c r="L23" i="4" s="1"/>
  <c r="M24" i="4"/>
  <c r="M25" i="4"/>
  <c r="M26" i="4"/>
  <c r="M27" i="4"/>
  <c r="BQ27" i="4" s="1"/>
  <c r="M28" i="4"/>
  <c r="BQ28" i="4" s="1"/>
  <c r="M29" i="4"/>
  <c r="M30" i="4"/>
  <c r="M31" i="4"/>
  <c r="BQ31" i="4" s="1"/>
  <c r="M32" i="4"/>
  <c r="M33" i="4"/>
  <c r="BQ33" i="4" s="1"/>
  <c r="M34" i="4"/>
  <c r="BQ34" i="4" s="1"/>
  <c r="M35" i="4"/>
  <c r="M36" i="4"/>
  <c r="M37" i="4"/>
  <c r="M38" i="4"/>
  <c r="M39" i="4"/>
  <c r="BQ39" i="4" s="1"/>
  <c r="M40" i="4"/>
  <c r="BQ40" i="4" s="1"/>
  <c r="M41" i="4"/>
  <c r="L41" i="4" s="1"/>
  <c r="M42" i="4"/>
  <c r="BQ42" i="4" s="1"/>
  <c r="M43" i="4"/>
  <c r="M44" i="4"/>
  <c r="M45" i="4"/>
  <c r="BQ45" i="4" s="1"/>
  <c r="M46" i="4"/>
  <c r="BQ46" i="4" s="1"/>
  <c r="M47" i="4"/>
  <c r="L47" i="4" s="1"/>
  <c r="M48" i="4"/>
  <c r="M49" i="4"/>
  <c r="M50" i="4"/>
  <c r="M51" i="4"/>
  <c r="BQ51" i="4" s="1"/>
  <c r="M52" i="4"/>
  <c r="BQ52" i="4" s="1"/>
  <c r="M53" i="4"/>
  <c r="M54" i="4"/>
  <c r="BQ54" i="4" s="1"/>
  <c r="M55" i="4"/>
  <c r="BQ55" i="4" s="1"/>
  <c r="M56" i="4"/>
  <c r="M57" i="4"/>
  <c r="BQ57" i="4" s="1"/>
  <c r="M58" i="4"/>
  <c r="BQ58" i="4" s="1"/>
  <c r="M59" i="4"/>
  <c r="M60" i="4"/>
  <c r="BQ60" i="4" s="1"/>
  <c r="M61" i="4"/>
  <c r="M62" i="4"/>
  <c r="L11" i="4"/>
  <c r="L15" i="4"/>
  <c r="L28" i="4"/>
  <c r="L35" i="4"/>
  <c r="L42" i="4"/>
  <c r="L51" i="4"/>
  <c r="L52" i="4"/>
  <c r="L54" i="4"/>
  <c r="E8" i="4"/>
  <c r="BI8" i="4" s="1"/>
  <c r="E9" i="4"/>
  <c r="BI9" i="4" s="1"/>
  <c r="E10" i="4"/>
  <c r="BI10" i="4" s="1"/>
  <c r="E11" i="4"/>
  <c r="D11" i="4" s="1"/>
  <c r="E12" i="4"/>
  <c r="BI12" i="4" s="1"/>
  <c r="E13" i="4"/>
  <c r="E14" i="4"/>
  <c r="BI14" i="4" s="1"/>
  <c r="E15" i="4"/>
  <c r="BI15" i="4" s="1"/>
  <c r="E16" i="4"/>
  <c r="BI16" i="4" s="1"/>
  <c r="E17" i="4"/>
  <c r="E18" i="4"/>
  <c r="BI18" i="4" s="1"/>
  <c r="E20" i="4"/>
  <c r="BI20" i="4" s="1"/>
  <c r="E21" i="4"/>
  <c r="BI21" i="4" s="1"/>
  <c r="E22" i="4"/>
  <c r="BI22" i="4" s="1"/>
  <c r="E23" i="4"/>
  <c r="E24" i="4"/>
  <c r="BI24" i="4" s="1"/>
  <c r="E25" i="4"/>
  <c r="E26" i="4"/>
  <c r="BI26" i="4" s="1"/>
  <c r="E27" i="4"/>
  <c r="BI27" i="4" s="1"/>
  <c r="E28" i="4"/>
  <c r="BI28" i="4" s="1"/>
  <c r="E29" i="4"/>
  <c r="D29" i="4" s="1"/>
  <c r="E30" i="4"/>
  <c r="BI30" i="4" s="1"/>
  <c r="E31" i="4"/>
  <c r="E32" i="4"/>
  <c r="BI32" i="4" s="1"/>
  <c r="E33" i="4"/>
  <c r="BI33" i="4" s="1"/>
  <c r="E34" i="4"/>
  <c r="BI34" i="4" s="1"/>
  <c r="E35" i="4"/>
  <c r="E36" i="4"/>
  <c r="BI36" i="4" s="1"/>
  <c r="E37" i="4"/>
  <c r="E38" i="4"/>
  <c r="BI38" i="4" s="1"/>
  <c r="E39" i="4"/>
  <c r="BI39" i="4" s="1"/>
  <c r="E40" i="4"/>
  <c r="BI40" i="4" s="1"/>
  <c r="E41" i="4"/>
  <c r="E42" i="4"/>
  <c r="BI42" i="4" s="1"/>
  <c r="E43" i="4"/>
  <c r="E44" i="4"/>
  <c r="BI44" i="4" s="1"/>
  <c r="E45" i="4"/>
  <c r="BI45" i="4" s="1"/>
  <c r="E46" i="4"/>
  <c r="BI46" i="4" s="1"/>
  <c r="E47" i="4"/>
  <c r="E48" i="4"/>
  <c r="BI48" i="4" s="1"/>
  <c r="E49" i="4"/>
  <c r="E50" i="4"/>
  <c r="BI50" i="4" s="1"/>
  <c r="E51" i="4"/>
  <c r="BI51" i="4" s="1"/>
  <c r="E52" i="4"/>
  <c r="BI52" i="4" s="1"/>
  <c r="E53" i="4"/>
  <c r="D53" i="4" s="1"/>
  <c r="E54" i="4"/>
  <c r="BI54" i="4" s="1"/>
  <c r="E55" i="4"/>
  <c r="E56" i="4"/>
  <c r="BI56" i="4" s="1"/>
  <c r="E57" i="4"/>
  <c r="BI57" i="4" s="1"/>
  <c r="E58" i="4"/>
  <c r="BI58" i="4" s="1"/>
  <c r="E59" i="4"/>
  <c r="E60" i="4"/>
  <c r="BI60" i="4" s="1"/>
  <c r="E61" i="4"/>
  <c r="E62" i="4"/>
  <c r="BI62" i="4" s="1"/>
  <c r="D14" i="4"/>
  <c r="BH14" i="4" s="1"/>
  <c r="D16" i="4"/>
  <c r="D18" i="4"/>
  <c r="D22" i="4"/>
  <c r="D30" i="4"/>
  <c r="BH30" i="4" s="1"/>
  <c r="D32" i="4"/>
  <c r="D34" i="4"/>
  <c r="D38" i="4"/>
  <c r="D46" i="4"/>
  <c r="D48" i="4"/>
  <c r="D50" i="4"/>
  <c r="D54" i="4"/>
  <c r="D62" i="4"/>
  <c r="AD8" i="3"/>
  <c r="AD9" i="3"/>
  <c r="AD10" i="3"/>
  <c r="AD11" i="3"/>
  <c r="AD12" i="3"/>
  <c r="AD13" i="3"/>
  <c r="AD14" i="3"/>
  <c r="AD15" i="3"/>
  <c r="AD16" i="3"/>
  <c r="AD17" i="3"/>
  <c r="AD18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C8" i="3"/>
  <c r="AC9" i="3"/>
  <c r="AC10" i="3"/>
  <c r="AC11" i="3"/>
  <c r="AC12" i="3"/>
  <c r="AC13" i="3"/>
  <c r="AC14" i="3"/>
  <c r="AC15" i="3"/>
  <c r="AC16" i="3"/>
  <c r="AC17" i="3"/>
  <c r="AC18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B8" i="3"/>
  <c r="AB9" i="3"/>
  <c r="AB10" i="3"/>
  <c r="AB11" i="3"/>
  <c r="AB12" i="3"/>
  <c r="AB13" i="3"/>
  <c r="AB14" i="3"/>
  <c r="AB15" i="3"/>
  <c r="AB16" i="3"/>
  <c r="AB17" i="3"/>
  <c r="AB18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A8" i="3"/>
  <c r="AA9" i="3"/>
  <c r="AA10" i="3"/>
  <c r="AA11" i="3"/>
  <c r="AA12" i="3"/>
  <c r="AA13" i="3"/>
  <c r="AA14" i="3"/>
  <c r="AA15" i="3"/>
  <c r="AA16" i="3"/>
  <c r="AA17" i="3"/>
  <c r="AA18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Z8" i="3"/>
  <c r="Z9" i="3"/>
  <c r="Z10" i="3"/>
  <c r="Z11" i="3"/>
  <c r="Z12" i="3"/>
  <c r="Z13" i="3"/>
  <c r="Z14" i="3"/>
  <c r="Z15" i="3"/>
  <c r="Z16" i="3"/>
  <c r="Z17" i="3"/>
  <c r="Z18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Y8" i="3"/>
  <c r="Y9" i="3"/>
  <c r="Y10" i="3"/>
  <c r="Y11" i="3"/>
  <c r="Y12" i="3"/>
  <c r="Y13" i="3"/>
  <c r="Y14" i="3"/>
  <c r="Y15" i="3"/>
  <c r="Y16" i="3"/>
  <c r="Y17" i="3"/>
  <c r="Y18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X8" i="3"/>
  <c r="X9" i="3"/>
  <c r="X10" i="3"/>
  <c r="X11" i="3"/>
  <c r="X12" i="3"/>
  <c r="X13" i="3"/>
  <c r="X14" i="3"/>
  <c r="X15" i="3"/>
  <c r="X16" i="3"/>
  <c r="X17" i="3"/>
  <c r="X18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W25" i="3"/>
  <c r="W31" i="3"/>
  <c r="W49" i="3"/>
  <c r="N8" i="3"/>
  <c r="N9" i="3"/>
  <c r="N10" i="3"/>
  <c r="M10" i="3" s="1"/>
  <c r="N11" i="3"/>
  <c r="M11" i="3" s="1"/>
  <c r="N12" i="3"/>
  <c r="M12" i="3" s="1"/>
  <c r="N13" i="3"/>
  <c r="N14" i="3"/>
  <c r="N15" i="3"/>
  <c r="N16" i="3"/>
  <c r="N17" i="3"/>
  <c r="N18" i="3"/>
  <c r="N20" i="3"/>
  <c r="N21" i="3"/>
  <c r="N22" i="3"/>
  <c r="N23" i="3"/>
  <c r="M23" i="3" s="1"/>
  <c r="N24" i="3"/>
  <c r="M24" i="3" s="1"/>
  <c r="N25" i="3"/>
  <c r="N26" i="3"/>
  <c r="N27" i="3"/>
  <c r="M27" i="3" s="1"/>
  <c r="N28" i="3"/>
  <c r="M28" i="3" s="1"/>
  <c r="N29" i="3"/>
  <c r="N30" i="3"/>
  <c r="M30" i="3" s="1"/>
  <c r="N31" i="3"/>
  <c r="M31" i="3" s="1"/>
  <c r="V31" i="3" s="1"/>
  <c r="N32" i="3"/>
  <c r="N33" i="3"/>
  <c r="N34" i="3"/>
  <c r="M34" i="3" s="1"/>
  <c r="N35" i="3"/>
  <c r="M35" i="3" s="1"/>
  <c r="N36" i="3"/>
  <c r="N37" i="3"/>
  <c r="N38" i="3"/>
  <c r="N39" i="3"/>
  <c r="N40" i="3"/>
  <c r="N41" i="3"/>
  <c r="M41" i="3" s="1"/>
  <c r="N42" i="3"/>
  <c r="M42" i="3" s="1"/>
  <c r="N43" i="3"/>
  <c r="N44" i="3"/>
  <c r="N45" i="3"/>
  <c r="N46" i="3"/>
  <c r="N47" i="3"/>
  <c r="N48" i="3"/>
  <c r="M48" i="3" s="1"/>
  <c r="N49" i="3"/>
  <c r="N50" i="3"/>
  <c r="N51" i="3"/>
  <c r="M51" i="3" s="1"/>
  <c r="N52" i="3"/>
  <c r="M52" i="3" s="1"/>
  <c r="N53" i="3"/>
  <c r="N54" i="3"/>
  <c r="N55" i="3"/>
  <c r="N56" i="3"/>
  <c r="M56" i="3" s="1"/>
  <c r="N57" i="3"/>
  <c r="N58" i="3"/>
  <c r="M58" i="3" s="1"/>
  <c r="N59" i="3"/>
  <c r="M59" i="3" s="1"/>
  <c r="N60" i="3"/>
  <c r="M60" i="3" s="1"/>
  <c r="N61" i="3"/>
  <c r="N62" i="3"/>
  <c r="M9" i="3"/>
  <c r="M13" i="3"/>
  <c r="M15" i="3"/>
  <c r="M16" i="3"/>
  <c r="M17" i="3"/>
  <c r="M21" i="3"/>
  <c r="M22" i="3"/>
  <c r="M25" i="3"/>
  <c r="M29" i="3"/>
  <c r="M33" i="3"/>
  <c r="M37" i="3"/>
  <c r="M39" i="3"/>
  <c r="M40" i="3"/>
  <c r="M43" i="3"/>
  <c r="M45" i="3"/>
  <c r="M46" i="3"/>
  <c r="M47" i="3"/>
  <c r="M49" i="3"/>
  <c r="M53" i="3"/>
  <c r="M55" i="3"/>
  <c r="M57" i="3"/>
  <c r="M61" i="3"/>
  <c r="E8" i="3"/>
  <c r="D8" i="3" s="1"/>
  <c r="E9" i="3"/>
  <c r="W9" i="3" s="1"/>
  <c r="E10" i="3"/>
  <c r="D10" i="3" s="1"/>
  <c r="E11" i="3"/>
  <c r="W11" i="3" s="1"/>
  <c r="E12" i="3"/>
  <c r="D12" i="3" s="1"/>
  <c r="E13" i="3"/>
  <c r="W13" i="3" s="1"/>
  <c r="E14" i="3"/>
  <c r="E15" i="3"/>
  <c r="W15" i="3" s="1"/>
  <c r="E16" i="3"/>
  <c r="D16" i="3" s="1"/>
  <c r="E17" i="3"/>
  <c r="W17" i="3" s="1"/>
  <c r="E18" i="3"/>
  <c r="D18" i="3" s="1"/>
  <c r="E20" i="3"/>
  <c r="D20" i="3" s="1"/>
  <c r="E21" i="3"/>
  <c r="W21" i="3" s="1"/>
  <c r="E22" i="3"/>
  <c r="D22" i="3" s="1"/>
  <c r="E23" i="3"/>
  <c r="W23" i="3" s="1"/>
  <c r="E24" i="3"/>
  <c r="D24" i="3" s="1"/>
  <c r="E25" i="3"/>
  <c r="E26" i="3"/>
  <c r="D26" i="3" s="1"/>
  <c r="E27" i="3"/>
  <c r="W27" i="3" s="1"/>
  <c r="E28" i="3"/>
  <c r="D28" i="3" s="1"/>
  <c r="E29" i="3"/>
  <c r="W29" i="3" s="1"/>
  <c r="E30" i="3"/>
  <c r="D30" i="3" s="1"/>
  <c r="E31" i="3"/>
  <c r="E32" i="3"/>
  <c r="E33" i="3"/>
  <c r="W33" i="3" s="1"/>
  <c r="E34" i="3"/>
  <c r="D34" i="3" s="1"/>
  <c r="E35" i="3"/>
  <c r="W35" i="3" s="1"/>
  <c r="E36" i="3"/>
  <c r="D36" i="3" s="1"/>
  <c r="E37" i="3"/>
  <c r="W37" i="3" s="1"/>
  <c r="E38" i="3"/>
  <c r="E39" i="3"/>
  <c r="W39" i="3" s="1"/>
  <c r="E40" i="3"/>
  <c r="D40" i="3" s="1"/>
  <c r="E41" i="3"/>
  <c r="W41" i="3" s="1"/>
  <c r="E42" i="3"/>
  <c r="D42" i="3" s="1"/>
  <c r="E43" i="3"/>
  <c r="W43" i="3" s="1"/>
  <c r="E44" i="3"/>
  <c r="D44" i="3" s="1"/>
  <c r="E45" i="3"/>
  <c r="W45" i="3" s="1"/>
  <c r="E46" i="3"/>
  <c r="D46" i="3" s="1"/>
  <c r="E47" i="3"/>
  <c r="W47" i="3" s="1"/>
  <c r="E48" i="3"/>
  <c r="D48" i="3" s="1"/>
  <c r="E49" i="3"/>
  <c r="E50" i="3"/>
  <c r="E51" i="3"/>
  <c r="W51" i="3" s="1"/>
  <c r="E52" i="3"/>
  <c r="D52" i="3" s="1"/>
  <c r="E53" i="3"/>
  <c r="W53" i="3" s="1"/>
  <c r="E54" i="3"/>
  <c r="D54" i="3" s="1"/>
  <c r="E55" i="3"/>
  <c r="W55" i="3" s="1"/>
  <c r="E56" i="3"/>
  <c r="D56" i="3" s="1"/>
  <c r="E57" i="3"/>
  <c r="W57" i="3" s="1"/>
  <c r="E58" i="3"/>
  <c r="D58" i="3" s="1"/>
  <c r="E59" i="3"/>
  <c r="W59" i="3" s="1"/>
  <c r="E60" i="3"/>
  <c r="D60" i="3" s="1"/>
  <c r="E61" i="3"/>
  <c r="W61" i="3" s="1"/>
  <c r="E62" i="3"/>
  <c r="D13" i="3"/>
  <c r="D14" i="3"/>
  <c r="D17" i="3"/>
  <c r="V17" i="3" s="1"/>
  <c r="D25" i="3"/>
  <c r="V25" i="3" s="1"/>
  <c r="D29" i="3"/>
  <c r="D31" i="3"/>
  <c r="D32" i="3"/>
  <c r="D35" i="3"/>
  <c r="V35" i="3" s="1"/>
  <c r="D37" i="3"/>
  <c r="V37" i="3" s="1"/>
  <c r="D38" i="3"/>
  <c r="D41" i="3"/>
  <c r="V41" i="3" s="1"/>
  <c r="D47" i="3"/>
  <c r="V47" i="3" s="1"/>
  <c r="D49" i="3"/>
  <c r="V49" i="3" s="1"/>
  <c r="D50" i="3"/>
  <c r="D53" i="3"/>
  <c r="D61" i="3"/>
  <c r="D62" i="3"/>
  <c r="DI8" i="2"/>
  <c r="DI9" i="2"/>
  <c r="DI10" i="2"/>
  <c r="DI11" i="2"/>
  <c r="DI12" i="2"/>
  <c r="DI13" i="2"/>
  <c r="DI14" i="2"/>
  <c r="DI15" i="2"/>
  <c r="DI16" i="2"/>
  <c r="DI17" i="2"/>
  <c r="DI18" i="2"/>
  <c r="DI19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R19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BZ8" i="2"/>
  <c r="BZ9" i="2"/>
  <c r="DB9" i="2" s="1"/>
  <c r="BZ10" i="2"/>
  <c r="BZ11" i="2"/>
  <c r="BZ12" i="2"/>
  <c r="BZ13" i="2"/>
  <c r="DB13" i="2" s="1"/>
  <c r="BZ14" i="2"/>
  <c r="BZ15" i="2"/>
  <c r="BZ16" i="2"/>
  <c r="BZ17" i="2"/>
  <c r="BZ18" i="2"/>
  <c r="BZ19" i="2"/>
  <c r="BU8" i="2"/>
  <c r="BU9" i="2"/>
  <c r="CW9" i="2" s="1"/>
  <c r="BU10" i="2"/>
  <c r="BU11" i="2"/>
  <c r="BU12" i="2"/>
  <c r="BU13" i="2"/>
  <c r="CW13" i="2" s="1"/>
  <c r="BU14" i="2"/>
  <c r="BU15" i="2"/>
  <c r="BU16" i="2"/>
  <c r="BU17" i="2"/>
  <c r="BU18" i="2"/>
  <c r="BU19" i="2"/>
  <c r="BP8" i="2"/>
  <c r="BP9" i="2"/>
  <c r="CR9" i="2" s="1"/>
  <c r="BP10" i="2"/>
  <c r="BP11" i="2"/>
  <c r="BP12" i="2"/>
  <c r="BP13" i="2"/>
  <c r="CR13" i="2" s="1"/>
  <c r="BP14" i="2"/>
  <c r="BP15" i="2"/>
  <c r="BP16" i="2"/>
  <c r="BO16" i="2" s="1"/>
  <c r="BP17" i="2"/>
  <c r="BO17" i="2" s="1"/>
  <c r="BP18" i="2"/>
  <c r="BP19" i="2"/>
  <c r="BO10" i="2"/>
  <c r="BO11" i="2"/>
  <c r="BO12" i="2"/>
  <c r="BO13" i="2"/>
  <c r="BO14" i="2"/>
  <c r="BO18" i="2"/>
  <c r="BO19" i="2"/>
  <c r="BH8" i="2"/>
  <c r="BH9" i="2"/>
  <c r="BG9" i="2" s="1"/>
  <c r="CI9" i="2" s="1"/>
  <c r="BH10" i="2"/>
  <c r="BH11" i="2"/>
  <c r="BH12" i="2"/>
  <c r="BH13" i="2"/>
  <c r="CJ13" i="2" s="1"/>
  <c r="BH14" i="2"/>
  <c r="BH15" i="2"/>
  <c r="BH16" i="2"/>
  <c r="BH17" i="2"/>
  <c r="BG17" i="2" s="1"/>
  <c r="BH18" i="2"/>
  <c r="BH19" i="2"/>
  <c r="BG10" i="2"/>
  <c r="BG11" i="2"/>
  <c r="BG12" i="2"/>
  <c r="CI12" i="2" s="1"/>
  <c r="BG13" i="2"/>
  <c r="CI13" i="2" s="1"/>
  <c r="BG14" i="2"/>
  <c r="BG18" i="2"/>
  <c r="BG19" i="2"/>
  <c r="CI19" i="2" s="1"/>
  <c r="AX8" i="2"/>
  <c r="AX9" i="2"/>
  <c r="AX10" i="2"/>
  <c r="AX11" i="2"/>
  <c r="AX12" i="2"/>
  <c r="AX13" i="2"/>
  <c r="AX14" i="2"/>
  <c r="AX15" i="2"/>
  <c r="AX16" i="2"/>
  <c r="AX17" i="2"/>
  <c r="AX18" i="2"/>
  <c r="AX19" i="2"/>
  <c r="AS8" i="2"/>
  <c r="AS9" i="2"/>
  <c r="AS10" i="2"/>
  <c r="AS11" i="2"/>
  <c r="AS12" i="2"/>
  <c r="AM12" i="2" s="1"/>
  <c r="BF12" i="2" s="1"/>
  <c r="AS13" i="2"/>
  <c r="AS14" i="2"/>
  <c r="AS15" i="2"/>
  <c r="AS16" i="2"/>
  <c r="AS17" i="2"/>
  <c r="AS18" i="2"/>
  <c r="AM18" i="2" s="1"/>
  <c r="BF18" i="2" s="1"/>
  <c r="AS19" i="2"/>
  <c r="AM19" i="2" s="1"/>
  <c r="BF19" i="2" s="1"/>
  <c r="AN8" i="2"/>
  <c r="AM8" i="2" s="1"/>
  <c r="AN9" i="2"/>
  <c r="AN10" i="2"/>
  <c r="AN11" i="2"/>
  <c r="AN12" i="2"/>
  <c r="AN13" i="2"/>
  <c r="AN14" i="2"/>
  <c r="AM14" i="2" s="1"/>
  <c r="BF14" i="2" s="1"/>
  <c r="AN15" i="2"/>
  <c r="AM15" i="2" s="1"/>
  <c r="AN16" i="2"/>
  <c r="AM16" i="2" s="1"/>
  <c r="AN17" i="2"/>
  <c r="AN18" i="2"/>
  <c r="AN19" i="2"/>
  <c r="AM9" i="2"/>
  <c r="AM10" i="2"/>
  <c r="BF10" i="2" s="1"/>
  <c r="AM13" i="2"/>
  <c r="BF13" i="2" s="1"/>
  <c r="AM17" i="2"/>
  <c r="AF8" i="2"/>
  <c r="AE8" i="2" s="1"/>
  <c r="AF9" i="2"/>
  <c r="AE9" i="2" s="1"/>
  <c r="AF10" i="2"/>
  <c r="AF11" i="2"/>
  <c r="AE11" i="2" s="1"/>
  <c r="AF12" i="2"/>
  <c r="AF13" i="2"/>
  <c r="AF14" i="2"/>
  <c r="AF15" i="2"/>
  <c r="AE15" i="2" s="1"/>
  <c r="AF16" i="2"/>
  <c r="AE16" i="2" s="1"/>
  <c r="AF17" i="2"/>
  <c r="AE17" i="2" s="1"/>
  <c r="AF18" i="2"/>
  <c r="AF19" i="2"/>
  <c r="AE10" i="2"/>
  <c r="AE12" i="2"/>
  <c r="AE13" i="2"/>
  <c r="AE14" i="2"/>
  <c r="AE18" i="2"/>
  <c r="AE19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Z8" i="2"/>
  <c r="Z9" i="2"/>
  <c r="Z10" i="2"/>
  <c r="Z11" i="2"/>
  <c r="Z12" i="2"/>
  <c r="Z13" i="2"/>
  <c r="Z14" i="2"/>
  <c r="Z15" i="2"/>
  <c r="Z16" i="2"/>
  <c r="Z17" i="2"/>
  <c r="Z18" i="2"/>
  <c r="Z19" i="2"/>
  <c r="Y8" i="2"/>
  <c r="Y9" i="2"/>
  <c r="Y10" i="2"/>
  <c r="Y11" i="2"/>
  <c r="Y12" i="2"/>
  <c r="Y13" i="2"/>
  <c r="Y14" i="2"/>
  <c r="Y15" i="2"/>
  <c r="Y16" i="2"/>
  <c r="Y17" i="2"/>
  <c r="Y18" i="2"/>
  <c r="Y19" i="2"/>
  <c r="X8" i="2"/>
  <c r="X9" i="2"/>
  <c r="X10" i="2"/>
  <c r="X11" i="2"/>
  <c r="X12" i="2"/>
  <c r="X13" i="2"/>
  <c r="X14" i="2"/>
  <c r="X15" i="2"/>
  <c r="X16" i="2"/>
  <c r="X17" i="2"/>
  <c r="X18" i="2"/>
  <c r="X19" i="2"/>
  <c r="N8" i="2"/>
  <c r="N9" i="2"/>
  <c r="N10" i="2"/>
  <c r="N11" i="2"/>
  <c r="M11" i="2" s="1"/>
  <c r="N12" i="2"/>
  <c r="M12" i="2" s="1"/>
  <c r="N13" i="2"/>
  <c r="M13" i="2" s="1"/>
  <c r="N14" i="2"/>
  <c r="N15" i="2"/>
  <c r="N16" i="2"/>
  <c r="N17" i="2"/>
  <c r="N18" i="2"/>
  <c r="N19" i="2"/>
  <c r="M19" i="2" s="1"/>
  <c r="M8" i="2"/>
  <c r="M9" i="2"/>
  <c r="M10" i="2"/>
  <c r="M14" i="2"/>
  <c r="M15" i="2"/>
  <c r="M16" i="2"/>
  <c r="M17" i="2"/>
  <c r="M18" i="2"/>
  <c r="E8" i="2"/>
  <c r="W8" i="2" s="1"/>
  <c r="E9" i="2"/>
  <c r="W9" i="2" s="1"/>
  <c r="E10" i="2"/>
  <c r="W10" i="2" s="1"/>
  <c r="E11" i="2"/>
  <c r="W11" i="2" s="1"/>
  <c r="E12" i="2"/>
  <c r="W12" i="2" s="1"/>
  <c r="E13" i="2"/>
  <c r="W13" i="2" s="1"/>
  <c r="E14" i="2"/>
  <c r="W14" i="2" s="1"/>
  <c r="E15" i="2"/>
  <c r="W15" i="2" s="1"/>
  <c r="E16" i="2"/>
  <c r="W16" i="2" s="1"/>
  <c r="E17" i="2"/>
  <c r="W17" i="2" s="1"/>
  <c r="E18" i="2"/>
  <c r="W18" i="2" s="1"/>
  <c r="E19" i="2"/>
  <c r="W19" i="2" s="1"/>
  <c r="D8" i="2"/>
  <c r="V8" i="2" s="1"/>
  <c r="D9" i="2"/>
  <c r="V9" i="2" s="1"/>
  <c r="D10" i="2"/>
  <c r="V10" i="2" s="1"/>
  <c r="D14" i="2"/>
  <c r="V14" i="2" s="1"/>
  <c r="D15" i="2"/>
  <c r="V15" i="2" s="1"/>
  <c r="D16" i="2"/>
  <c r="V16" i="2" s="1"/>
  <c r="D17" i="2"/>
  <c r="V17" i="2" s="1"/>
  <c r="D18" i="2"/>
  <c r="V18" i="2" s="1"/>
  <c r="DI8" i="1"/>
  <c r="DI9" i="1"/>
  <c r="DI10" i="1"/>
  <c r="DI11" i="1"/>
  <c r="DI12" i="1"/>
  <c r="DI13" i="1"/>
  <c r="DI14" i="1"/>
  <c r="DI15" i="1"/>
  <c r="DI16" i="1"/>
  <c r="DI17" i="1"/>
  <c r="DI18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H8" i="1"/>
  <c r="DH9" i="1"/>
  <c r="DH10" i="1"/>
  <c r="DH11" i="1"/>
  <c r="DH12" i="1"/>
  <c r="DH13" i="1"/>
  <c r="DH14" i="1"/>
  <c r="DH15" i="1"/>
  <c r="DH16" i="1"/>
  <c r="DH17" i="1"/>
  <c r="DH18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G8" i="1"/>
  <c r="DG9" i="1"/>
  <c r="DG10" i="1"/>
  <c r="DG11" i="1"/>
  <c r="DG12" i="1"/>
  <c r="DG13" i="1"/>
  <c r="DG14" i="1"/>
  <c r="DG15" i="1"/>
  <c r="DG16" i="1"/>
  <c r="DG17" i="1"/>
  <c r="DG18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F8" i="1"/>
  <c r="DF9" i="1"/>
  <c r="DF10" i="1"/>
  <c r="DF11" i="1"/>
  <c r="DF12" i="1"/>
  <c r="DF13" i="1"/>
  <c r="DF14" i="1"/>
  <c r="DF15" i="1"/>
  <c r="DF16" i="1"/>
  <c r="DF17" i="1"/>
  <c r="DF18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E8" i="1"/>
  <c r="DE9" i="1"/>
  <c r="DE10" i="1"/>
  <c r="DE11" i="1"/>
  <c r="DE12" i="1"/>
  <c r="DE13" i="1"/>
  <c r="DE14" i="1"/>
  <c r="DE15" i="1"/>
  <c r="DE16" i="1"/>
  <c r="DE17" i="1"/>
  <c r="DE18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D8" i="1"/>
  <c r="DD9" i="1"/>
  <c r="DD10" i="1"/>
  <c r="DD11" i="1"/>
  <c r="DD12" i="1"/>
  <c r="DD13" i="1"/>
  <c r="DD14" i="1"/>
  <c r="DD15" i="1"/>
  <c r="DD16" i="1"/>
  <c r="DD17" i="1"/>
  <c r="DD18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C8" i="1"/>
  <c r="DC9" i="1"/>
  <c r="DC10" i="1"/>
  <c r="DC11" i="1"/>
  <c r="DC12" i="1"/>
  <c r="DC13" i="1"/>
  <c r="DC14" i="1"/>
  <c r="DC15" i="1"/>
  <c r="DC16" i="1"/>
  <c r="DC17" i="1"/>
  <c r="DC18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A8" i="1"/>
  <c r="DA9" i="1"/>
  <c r="DA10" i="1"/>
  <c r="DA11" i="1"/>
  <c r="DA12" i="1"/>
  <c r="DA13" i="1"/>
  <c r="DA14" i="1"/>
  <c r="DA15" i="1"/>
  <c r="DA16" i="1"/>
  <c r="DA17" i="1"/>
  <c r="DA18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CZ8" i="1"/>
  <c r="CZ9" i="1"/>
  <c r="CZ10" i="1"/>
  <c r="CZ11" i="1"/>
  <c r="CZ12" i="1"/>
  <c r="CZ13" i="1"/>
  <c r="CZ14" i="1"/>
  <c r="CZ15" i="1"/>
  <c r="CZ16" i="1"/>
  <c r="CZ17" i="1"/>
  <c r="CZ18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Y8" i="1"/>
  <c r="CY9" i="1"/>
  <c r="CY10" i="1"/>
  <c r="CY11" i="1"/>
  <c r="CY12" i="1"/>
  <c r="CY13" i="1"/>
  <c r="CY14" i="1"/>
  <c r="CY15" i="1"/>
  <c r="CY16" i="1"/>
  <c r="CY17" i="1"/>
  <c r="CY18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X8" i="1"/>
  <c r="CX9" i="1"/>
  <c r="CX10" i="1"/>
  <c r="CX11" i="1"/>
  <c r="CX12" i="1"/>
  <c r="CX13" i="1"/>
  <c r="CX14" i="1"/>
  <c r="CX15" i="1"/>
  <c r="CX16" i="1"/>
  <c r="CX17" i="1"/>
  <c r="CX18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V8" i="1"/>
  <c r="CV9" i="1"/>
  <c r="CV10" i="1"/>
  <c r="CV11" i="1"/>
  <c r="CV12" i="1"/>
  <c r="CV13" i="1"/>
  <c r="CV14" i="1"/>
  <c r="CV15" i="1"/>
  <c r="CV16" i="1"/>
  <c r="CV17" i="1"/>
  <c r="CV18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U8" i="1"/>
  <c r="CU9" i="1"/>
  <c r="CU10" i="1"/>
  <c r="CU11" i="1"/>
  <c r="CU12" i="1"/>
  <c r="CU13" i="1"/>
  <c r="CU14" i="1"/>
  <c r="CU15" i="1"/>
  <c r="CU16" i="1"/>
  <c r="CU17" i="1"/>
  <c r="CU18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T8" i="1"/>
  <c r="CT9" i="1"/>
  <c r="CT10" i="1"/>
  <c r="CT11" i="1"/>
  <c r="CT12" i="1"/>
  <c r="CT13" i="1"/>
  <c r="CT14" i="1"/>
  <c r="CT15" i="1"/>
  <c r="CT16" i="1"/>
  <c r="CT17" i="1"/>
  <c r="CT18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S8" i="1"/>
  <c r="CS9" i="1"/>
  <c r="CS10" i="1"/>
  <c r="CS11" i="1"/>
  <c r="CS12" i="1"/>
  <c r="CS13" i="1"/>
  <c r="CS14" i="1"/>
  <c r="CS15" i="1"/>
  <c r="CS16" i="1"/>
  <c r="CS17" i="1"/>
  <c r="CS18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P8" i="1"/>
  <c r="CP9" i="1"/>
  <c r="CP10" i="1"/>
  <c r="CP11" i="1"/>
  <c r="CP12" i="1"/>
  <c r="CP13" i="1"/>
  <c r="CP14" i="1"/>
  <c r="CP15" i="1"/>
  <c r="CP16" i="1"/>
  <c r="CP17" i="1"/>
  <c r="CP18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O8" i="1"/>
  <c r="CO9" i="1"/>
  <c r="CO10" i="1"/>
  <c r="CO11" i="1"/>
  <c r="CO12" i="1"/>
  <c r="CO13" i="1"/>
  <c r="CO14" i="1"/>
  <c r="CO15" i="1"/>
  <c r="CO16" i="1"/>
  <c r="CO17" i="1"/>
  <c r="CO18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N8" i="1"/>
  <c r="CN9" i="1"/>
  <c r="CN10" i="1"/>
  <c r="CN11" i="1"/>
  <c r="CN12" i="1"/>
  <c r="CN13" i="1"/>
  <c r="CN14" i="1"/>
  <c r="CN15" i="1"/>
  <c r="CN16" i="1"/>
  <c r="CN17" i="1"/>
  <c r="CN18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M8" i="1"/>
  <c r="CM9" i="1"/>
  <c r="CM10" i="1"/>
  <c r="CM11" i="1"/>
  <c r="CM12" i="1"/>
  <c r="CM13" i="1"/>
  <c r="CM14" i="1"/>
  <c r="CM15" i="1"/>
  <c r="CM16" i="1"/>
  <c r="CM17" i="1"/>
  <c r="CM18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L8" i="1"/>
  <c r="CL9" i="1"/>
  <c r="CL10" i="1"/>
  <c r="CL11" i="1"/>
  <c r="CL12" i="1"/>
  <c r="CL13" i="1"/>
  <c r="CL14" i="1"/>
  <c r="CL15" i="1"/>
  <c r="CL16" i="1"/>
  <c r="CL17" i="1"/>
  <c r="CL18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K8" i="1"/>
  <c r="CK9" i="1"/>
  <c r="CK10" i="1"/>
  <c r="CK11" i="1"/>
  <c r="CK12" i="1"/>
  <c r="CK13" i="1"/>
  <c r="CK14" i="1"/>
  <c r="CK15" i="1"/>
  <c r="CK16" i="1"/>
  <c r="CK17" i="1"/>
  <c r="CK18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J32" i="1"/>
  <c r="BZ8" i="1"/>
  <c r="BZ9" i="1"/>
  <c r="BZ10" i="1"/>
  <c r="BZ11" i="1"/>
  <c r="DB11" i="1" s="1"/>
  <c r="BZ12" i="1"/>
  <c r="BZ13" i="1"/>
  <c r="BZ14" i="1"/>
  <c r="BZ15" i="1"/>
  <c r="BZ16" i="1"/>
  <c r="BZ17" i="1"/>
  <c r="BZ18" i="1"/>
  <c r="BZ20" i="1"/>
  <c r="DB20" i="1" s="1"/>
  <c r="BZ21" i="1"/>
  <c r="BZ22" i="1"/>
  <c r="BZ23" i="1"/>
  <c r="BZ24" i="1"/>
  <c r="BZ25" i="1"/>
  <c r="BZ26" i="1"/>
  <c r="DB26" i="1" s="1"/>
  <c r="BZ27" i="1"/>
  <c r="DB27" i="1" s="1"/>
  <c r="BZ28" i="1"/>
  <c r="BZ29" i="1"/>
  <c r="BZ30" i="1"/>
  <c r="BZ31" i="1"/>
  <c r="BZ32" i="1"/>
  <c r="BZ33" i="1"/>
  <c r="BZ34" i="1"/>
  <c r="BZ35" i="1"/>
  <c r="DB35" i="1" s="1"/>
  <c r="BZ36" i="1"/>
  <c r="BZ37" i="1"/>
  <c r="BZ38" i="1"/>
  <c r="BZ39" i="1"/>
  <c r="DB39" i="1" s="1"/>
  <c r="BZ40" i="1"/>
  <c r="BZ41" i="1"/>
  <c r="BZ42" i="1"/>
  <c r="BZ43" i="1"/>
  <c r="BZ44" i="1"/>
  <c r="DB44" i="1" s="1"/>
  <c r="BZ45" i="1"/>
  <c r="BZ46" i="1"/>
  <c r="BZ47" i="1"/>
  <c r="BZ48" i="1"/>
  <c r="BZ49" i="1"/>
  <c r="BZ50" i="1"/>
  <c r="DB50" i="1" s="1"/>
  <c r="BU8" i="1"/>
  <c r="BO8" i="1" s="1"/>
  <c r="BU9" i="1"/>
  <c r="BU10" i="1"/>
  <c r="BU11" i="1"/>
  <c r="BU12" i="1"/>
  <c r="BU13" i="1"/>
  <c r="BU14" i="1"/>
  <c r="BU15" i="1"/>
  <c r="BU16" i="1"/>
  <c r="CW16" i="1" s="1"/>
  <c r="BU17" i="1"/>
  <c r="BU18" i="1"/>
  <c r="BU20" i="1"/>
  <c r="BU21" i="1"/>
  <c r="BU22" i="1"/>
  <c r="BU23" i="1"/>
  <c r="BO23" i="1" s="1"/>
  <c r="BU24" i="1"/>
  <c r="BU25" i="1"/>
  <c r="CW25" i="1" s="1"/>
  <c r="BU26" i="1"/>
  <c r="BU27" i="1"/>
  <c r="BU28" i="1"/>
  <c r="BU29" i="1"/>
  <c r="BU30" i="1"/>
  <c r="BU31" i="1"/>
  <c r="CW31" i="1" s="1"/>
  <c r="BU32" i="1"/>
  <c r="BO32" i="1" s="1"/>
  <c r="BU33" i="1"/>
  <c r="BU34" i="1"/>
  <c r="BU35" i="1"/>
  <c r="BU36" i="1"/>
  <c r="BU37" i="1"/>
  <c r="BU38" i="1"/>
  <c r="BU39" i="1"/>
  <c r="BU40" i="1"/>
  <c r="CW40" i="1" s="1"/>
  <c r="BU41" i="1"/>
  <c r="BO41" i="1" s="1"/>
  <c r="BU42" i="1"/>
  <c r="BU43" i="1"/>
  <c r="BU44" i="1"/>
  <c r="BU45" i="1"/>
  <c r="BU46" i="1"/>
  <c r="BU47" i="1"/>
  <c r="BU48" i="1"/>
  <c r="BU49" i="1"/>
  <c r="CW49" i="1" s="1"/>
  <c r="BU50" i="1"/>
  <c r="BP8" i="1"/>
  <c r="BP9" i="1"/>
  <c r="BP10" i="1"/>
  <c r="BP11" i="1"/>
  <c r="BP12" i="1"/>
  <c r="BP13" i="1"/>
  <c r="CR13" i="1" s="1"/>
  <c r="BP14" i="1"/>
  <c r="BO14" i="1" s="1"/>
  <c r="BP15" i="1"/>
  <c r="BP16" i="1"/>
  <c r="BP17" i="1"/>
  <c r="BP18" i="1"/>
  <c r="BP20" i="1"/>
  <c r="BP21" i="1"/>
  <c r="BP22" i="1"/>
  <c r="BO22" i="1" s="1"/>
  <c r="BP23" i="1"/>
  <c r="BP24" i="1"/>
  <c r="BP25" i="1"/>
  <c r="BP26" i="1"/>
  <c r="BP27" i="1"/>
  <c r="BP28" i="1"/>
  <c r="BP29" i="1"/>
  <c r="BO29" i="1" s="1"/>
  <c r="BP30" i="1"/>
  <c r="BP31" i="1"/>
  <c r="BP32" i="1"/>
  <c r="BP33" i="1"/>
  <c r="BP34" i="1"/>
  <c r="BP35" i="1"/>
  <c r="BP36" i="1"/>
  <c r="BP37" i="1"/>
  <c r="CR37" i="1" s="1"/>
  <c r="BP38" i="1"/>
  <c r="BO38" i="1" s="1"/>
  <c r="BP39" i="1"/>
  <c r="BP40" i="1"/>
  <c r="BP41" i="1"/>
  <c r="BP42" i="1"/>
  <c r="BP43" i="1"/>
  <c r="BP44" i="1"/>
  <c r="BP45" i="1"/>
  <c r="BP46" i="1"/>
  <c r="BO46" i="1" s="1"/>
  <c r="BP47" i="1"/>
  <c r="BP48" i="1"/>
  <c r="BP49" i="1"/>
  <c r="BP50" i="1"/>
  <c r="BO20" i="1"/>
  <c r="BO47" i="1"/>
  <c r="BH8" i="1"/>
  <c r="BG8" i="1" s="1"/>
  <c r="BH9" i="1"/>
  <c r="BH10" i="1"/>
  <c r="BH11" i="1"/>
  <c r="BH12" i="1"/>
  <c r="BH13" i="1"/>
  <c r="BH14" i="1"/>
  <c r="BG14" i="1" s="1"/>
  <c r="BH15" i="1"/>
  <c r="BH16" i="1"/>
  <c r="BH17" i="1"/>
  <c r="BH18" i="1"/>
  <c r="BH20" i="1"/>
  <c r="BG20" i="1" s="1"/>
  <c r="BH21" i="1"/>
  <c r="CJ21" i="1" s="1"/>
  <c r="BH22" i="1"/>
  <c r="BH23" i="1"/>
  <c r="BH24" i="1"/>
  <c r="BH25" i="1"/>
  <c r="BH26" i="1"/>
  <c r="BG26" i="1" s="1"/>
  <c r="BH27" i="1"/>
  <c r="BH28" i="1"/>
  <c r="BH29" i="1"/>
  <c r="CJ29" i="1" s="1"/>
  <c r="BH30" i="1"/>
  <c r="BG30" i="1" s="1"/>
  <c r="BH31" i="1"/>
  <c r="BH32" i="1"/>
  <c r="BG32" i="1" s="1"/>
  <c r="BH33" i="1"/>
  <c r="BH34" i="1"/>
  <c r="BH35" i="1"/>
  <c r="BH36" i="1"/>
  <c r="BH37" i="1"/>
  <c r="BH38" i="1"/>
  <c r="BG38" i="1" s="1"/>
  <c r="BH39" i="1"/>
  <c r="BH40" i="1"/>
  <c r="BH41" i="1"/>
  <c r="BH42" i="1"/>
  <c r="BH43" i="1"/>
  <c r="BH44" i="1"/>
  <c r="BG44" i="1" s="1"/>
  <c r="BH45" i="1"/>
  <c r="CJ45" i="1" s="1"/>
  <c r="BH46" i="1"/>
  <c r="BH47" i="1"/>
  <c r="BH48" i="1"/>
  <c r="BH49" i="1"/>
  <c r="BH50" i="1"/>
  <c r="BG50" i="1" s="1"/>
  <c r="BG9" i="1"/>
  <c r="BG12" i="1"/>
  <c r="BG15" i="1"/>
  <c r="BG18" i="1"/>
  <c r="BG24" i="1"/>
  <c r="BG27" i="1"/>
  <c r="BG33" i="1"/>
  <c r="BG36" i="1"/>
  <c r="BG39" i="1"/>
  <c r="BG42" i="1"/>
  <c r="BG48" i="1"/>
  <c r="AX8" i="1"/>
  <c r="AX9" i="1"/>
  <c r="AX10" i="1"/>
  <c r="AX11" i="1"/>
  <c r="AX12" i="1"/>
  <c r="AX13" i="1"/>
  <c r="AM13" i="1" s="1"/>
  <c r="BF13" i="1" s="1"/>
  <c r="AX14" i="1"/>
  <c r="AX15" i="1"/>
  <c r="AX16" i="1"/>
  <c r="AX17" i="1"/>
  <c r="AX18" i="1"/>
  <c r="AX20" i="1"/>
  <c r="AX21" i="1"/>
  <c r="DB21" i="1" s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M37" i="1" s="1"/>
  <c r="BF37" i="1" s="1"/>
  <c r="AX38" i="1"/>
  <c r="AX39" i="1"/>
  <c r="AX40" i="1"/>
  <c r="AX41" i="1"/>
  <c r="AX42" i="1"/>
  <c r="AX43" i="1"/>
  <c r="AM43" i="1" s="1"/>
  <c r="AX44" i="1"/>
  <c r="AX45" i="1"/>
  <c r="AX46" i="1"/>
  <c r="AX47" i="1"/>
  <c r="AX48" i="1"/>
  <c r="AX49" i="1"/>
  <c r="AX50" i="1"/>
  <c r="AS8" i="1"/>
  <c r="AS9" i="1"/>
  <c r="AM9" i="1" s="1"/>
  <c r="BF9" i="1" s="1"/>
  <c r="AS10" i="1"/>
  <c r="AM10" i="1" s="1"/>
  <c r="AS11" i="1"/>
  <c r="AS12" i="1"/>
  <c r="AS13" i="1"/>
  <c r="AS14" i="1"/>
  <c r="AS15" i="1"/>
  <c r="AS16" i="1"/>
  <c r="AM16" i="1" s="1"/>
  <c r="AS17" i="1"/>
  <c r="AS18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M33" i="1" s="1"/>
  <c r="AS34" i="1"/>
  <c r="AM34" i="1" s="1"/>
  <c r="AS35" i="1"/>
  <c r="AS36" i="1"/>
  <c r="AS37" i="1"/>
  <c r="AS38" i="1"/>
  <c r="AS39" i="1"/>
  <c r="AS40" i="1"/>
  <c r="AM40" i="1" s="1"/>
  <c r="AS41" i="1"/>
  <c r="AS42" i="1"/>
  <c r="AS43" i="1"/>
  <c r="AS44" i="1"/>
  <c r="AS45" i="1"/>
  <c r="AS46" i="1"/>
  <c r="AS47" i="1"/>
  <c r="AS48" i="1"/>
  <c r="AS49" i="1"/>
  <c r="AS50" i="1"/>
  <c r="AN8" i="1"/>
  <c r="AN9" i="1"/>
  <c r="AN10" i="1"/>
  <c r="AN11" i="1"/>
  <c r="AN12" i="1"/>
  <c r="AN13" i="1"/>
  <c r="AN14" i="1"/>
  <c r="AM14" i="1" s="1"/>
  <c r="BF14" i="1" s="1"/>
  <c r="AN15" i="1"/>
  <c r="AN16" i="1"/>
  <c r="AN17" i="1"/>
  <c r="AN18" i="1"/>
  <c r="AN20" i="1"/>
  <c r="AN21" i="1"/>
  <c r="AN22" i="1"/>
  <c r="AM22" i="1" s="1"/>
  <c r="BF22" i="1" s="1"/>
  <c r="AN23" i="1"/>
  <c r="AM23" i="1" s="1"/>
  <c r="BF23" i="1" s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M38" i="1" s="1"/>
  <c r="AN39" i="1"/>
  <c r="AN40" i="1"/>
  <c r="AN41" i="1"/>
  <c r="AN42" i="1"/>
  <c r="AN43" i="1"/>
  <c r="AN44" i="1"/>
  <c r="AN45" i="1"/>
  <c r="AN46" i="1"/>
  <c r="AM46" i="1" s="1"/>
  <c r="AN47" i="1"/>
  <c r="AM47" i="1" s="1"/>
  <c r="BF47" i="1" s="1"/>
  <c r="AN48" i="1"/>
  <c r="AN49" i="1"/>
  <c r="AN50" i="1"/>
  <c r="AM25" i="1"/>
  <c r="AM28" i="1"/>
  <c r="AF8" i="1"/>
  <c r="AF9" i="1"/>
  <c r="AE9" i="1" s="1"/>
  <c r="AF10" i="1"/>
  <c r="AE10" i="1" s="1"/>
  <c r="AF11" i="1"/>
  <c r="AE11" i="1" s="1"/>
  <c r="AF12" i="1"/>
  <c r="AE12" i="1" s="1"/>
  <c r="AF13" i="1"/>
  <c r="AF14" i="1"/>
  <c r="AF15" i="1"/>
  <c r="AF16" i="1"/>
  <c r="AE16" i="1" s="1"/>
  <c r="AF17" i="1"/>
  <c r="AE17" i="1" s="1"/>
  <c r="AF18" i="1"/>
  <c r="AE18" i="1" s="1"/>
  <c r="AF20" i="1"/>
  <c r="AF21" i="1"/>
  <c r="AF22" i="1"/>
  <c r="AE22" i="1" s="1"/>
  <c r="AF23" i="1"/>
  <c r="AF24" i="1"/>
  <c r="AE24" i="1" s="1"/>
  <c r="AF25" i="1"/>
  <c r="AE25" i="1" s="1"/>
  <c r="AF26" i="1"/>
  <c r="AE26" i="1" s="1"/>
  <c r="AF27" i="1"/>
  <c r="AE27" i="1" s="1"/>
  <c r="AF28" i="1"/>
  <c r="AE28" i="1" s="1"/>
  <c r="AF29" i="1"/>
  <c r="AF30" i="1"/>
  <c r="AE30" i="1" s="1"/>
  <c r="AF31" i="1"/>
  <c r="AF32" i="1"/>
  <c r="AF33" i="1"/>
  <c r="AF34" i="1"/>
  <c r="AE34" i="1" s="1"/>
  <c r="AF35" i="1"/>
  <c r="AE35" i="1" s="1"/>
  <c r="AF36" i="1"/>
  <c r="AE36" i="1" s="1"/>
  <c r="AF37" i="1"/>
  <c r="AF38" i="1"/>
  <c r="AF39" i="1"/>
  <c r="AF40" i="1"/>
  <c r="AE40" i="1" s="1"/>
  <c r="AF41" i="1"/>
  <c r="AE41" i="1" s="1"/>
  <c r="AF42" i="1"/>
  <c r="AE42" i="1" s="1"/>
  <c r="AF43" i="1"/>
  <c r="AE43" i="1" s="1"/>
  <c r="AF44" i="1"/>
  <c r="AF45" i="1"/>
  <c r="AF46" i="1"/>
  <c r="AE46" i="1" s="1"/>
  <c r="AF47" i="1"/>
  <c r="AF48" i="1"/>
  <c r="AE48" i="1" s="1"/>
  <c r="AF49" i="1"/>
  <c r="AE49" i="1" s="1"/>
  <c r="AF50" i="1"/>
  <c r="AE50" i="1" s="1"/>
  <c r="AE8" i="1"/>
  <c r="AE13" i="1"/>
  <c r="AE14" i="1"/>
  <c r="AE15" i="1"/>
  <c r="AE20" i="1"/>
  <c r="AE21" i="1"/>
  <c r="AE23" i="1"/>
  <c r="AE29" i="1"/>
  <c r="AE31" i="1"/>
  <c r="AE32" i="1"/>
  <c r="AE33" i="1"/>
  <c r="AE37" i="1"/>
  <c r="AE38" i="1"/>
  <c r="AE39" i="1"/>
  <c r="AE44" i="1"/>
  <c r="AE45" i="1"/>
  <c r="AE47" i="1"/>
  <c r="AD8" i="1"/>
  <c r="AD9" i="1"/>
  <c r="AD10" i="1"/>
  <c r="AD11" i="1"/>
  <c r="AD12" i="1"/>
  <c r="AD13" i="1"/>
  <c r="AD14" i="1"/>
  <c r="AD15" i="1"/>
  <c r="AD16" i="1"/>
  <c r="AD17" i="1"/>
  <c r="AD18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C8" i="1"/>
  <c r="AC9" i="1"/>
  <c r="AC10" i="1"/>
  <c r="AC11" i="1"/>
  <c r="AC12" i="1"/>
  <c r="AC13" i="1"/>
  <c r="AC14" i="1"/>
  <c r="AC15" i="1"/>
  <c r="AC16" i="1"/>
  <c r="AC17" i="1"/>
  <c r="AC18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B8" i="1"/>
  <c r="AB9" i="1"/>
  <c r="AB10" i="1"/>
  <c r="AB11" i="1"/>
  <c r="AB12" i="1"/>
  <c r="AB13" i="1"/>
  <c r="AB14" i="1"/>
  <c r="AB15" i="1"/>
  <c r="AB16" i="1"/>
  <c r="AB17" i="1"/>
  <c r="AB18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A8" i="1"/>
  <c r="AA9" i="1"/>
  <c r="AA10" i="1"/>
  <c r="AA11" i="1"/>
  <c r="AA12" i="1"/>
  <c r="AA13" i="1"/>
  <c r="AA14" i="1"/>
  <c r="AA15" i="1"/>
  <c r="AA16" i="1"/>
  <c r="AA17" i="1"/>
  <c r="AA18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Z8" i="1"/>
  <c r="Z9" i="1"/>
  <c r="Z10" i="1"/>
  <c r="Z11" i="1"/>
  <c r="Z12" i="1"/>
  <c r="Z13" i="1"/>
  <c r="Z14" i="1"/>
  <c r="Z15" i="1"/>
  <c r="Z16" i="1"/>
  <c r="Z17" i="1"/>
  <c r="Z18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Y8" i="1"/>
  <c r="Y9" i="1"/>
  <c r="Y10" i="1"/>
  <c r="Y11" i="1"/>
  <c r="Y12" i="1"/>
  <c r="Y13" i="1"/>
  <c r="Y14" i="1"/>
  <c r="Y15" i="1"/>
  <c r="Y16" i="1"/>
  <c r="Y17" i="1"/>
  <c r="Y18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X8" i="1"/>
  <c r="X9" i="1"/>
  <c r="X10" i="1"/>
  <c r="X11" i="1"/>
  <c r="X12" i="1"/>
  <c r="X13" i="1"/>
  <c r="X14" i="1"/>
  <c r="X15" i="1"/>
  <c r="X16" i="1"/>
  <c r="X17" i="1"/>
  <c r="X18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W28" i="1"/>
  <c r="W29" i="1"/>
  <c r="N8" i="1"/>
  <c r="M8" i="1" s="1"/>
  <c r="N9" i="1"/>
  <c r="M9" i="1" s="1"/>
  <c r="V9" i="1" s="1"/>
  <c r="N10" i="1"/>
  <c r="M10" i="1" s="1"/>
  <c r="N11" i="1"/>
  <c r="N12" i="1"/>
  <c r="M12" i="1" s="1"/>
  <c r="N13" i="1"/>
  <c r="N14" i="1"/>
  <c r="M14" i="1" s="1"/>
  <c r="N15" i="1"/>
  <c r="M15" i="1" s="1"/>
  <c r="N16" i="1"/>
  <c r="M16" i="1" s="1"/>
  <c r="N17" i="1"/>
  <c r="M17" i="1" s="1"/>
  <c r="N18" i="1"/>
  <c r="M18" i="1" s="1"/>
  <c r="N20" i="1"/>
  <c r="M20" i="1" s="1"/>
  <c r="N21" i="1"/>
  <c r="M21" i="1" s="1"/>
  <c r="N22" i="1"/>
  <c r="M22" i="1" s="1"/>
  <c r="N23" i="1"/>
  <c r="N24" i="1"/>
  <c r="M24" i="1" s="1"/>
  <c r="N25" i="1"/>
  <c r="M25" i="1" s="1"/>
  <c r="N26" i="1"/>
  <c r="M26" i="1" s="1"/>
  <c r="N27" i="1"/>
  <c r="M27" i="1" s="1"/>
  <c r="N28" i="1"/>
  <c r="M28" i="1" s="1"/>
  <c r="N29" i="1"/>
  <c r="N30" i="1"/>
  <c r="M30" i="1" s="1"/>
  <c r="N31" i="1"/>
  <c r="M31" i="1" s="1"/>
  <c r="N32" i="1"/>
  <c r="M32" i="1" s="1"/>
  <c r="N33" i="1"/>
  <c r="M33" i="1" s="1"/>
  <c r="V33" i="1" s="1"/>
  <c r="N34" i="1"/>
  <c r="M34" i="1" s="1"/>
  <c r="N35" i="1"/>
  <c r="N36" i="1"/>
  <c r="M36" i="1" s="1"/>
  <c r="N37" i="1"/>
  <c r="N38" i="1"/>
  <c r="M38" i="1" s="1"/>
  <c r="N39" i="1"/>
  <c r="M39" i="1" s="1"/>
  <c r="N40" i="1"/>
  <c r="M40" i="1" s="1"/>
  <c r="N41" i="1"/>
  <c r="M41" i="1" s="1"/>
  <c r="N42" i="1"/>
  <c r="M42" i="1" s="1"/>
  <c r="N43" i="1"/>
  <c r="N44" i="1"/>
  <c r="M44" i="1" s="1"/>
  <c r="N45" i="1"/>
  <c r="M45" i="1" s="1"/>
  <c r="N46" i="1"/>
  <c r="M46" i="1" s="1"/>
  <c r="N47" i="1"/>
  <c r="N48" i="1"/>
  <c r="M48" i="1" s="1"/>
  <c r="N49" i="1"/>
  <c r="M49" i="1" s="1"/>
  <c r="N50" i="1"/>
  <c r="M50" i="1" s="1"/>
  <c r="M11" i="1"/>
  <c r="M13" i="1"/>
  <c r="M23" i="1"/>
  <c r="M29" i="1"/>
  <c r="M35" i="1"/>
  <c r="M37" i="1"/>
  <c r="M43" i="1"/>
  <c r="M47" i="1"/>
  <c r="E8" i="1"/>
  <c r="D8" i="1" s="1"/>
  <c r="V8" i="1" s="1"/>
  <c r="E9" i="1"/>
  <c r="E10" i="1"/>
  <c r="D10" i="1" s="1"/>
  <c r="V10" i="1" s="1"/>
  <c r="E11" i="1"/>
  <c r="W11" i="1" s="1"/>
  <c r="E12" i="1"/>
  <c r="D12" i="1" s="1"/>
  <c r="V12" i="1" s="1"/>
  <c r="E13" i="1"/>
  <c r="D13" i="1" s="1"/>
  <c r="V13" i="1" s="1"/>
  <c r="E14" i="1"/>
  <c r="D14" i="1" s="1"/>
  <c r="V14" i="1" s="1"/>
  <c r="E15" i="1"/>
  <c r="W15" i="1" s="1"/>
  <c r="E16" i="1"/>
  <c r="D16" i="1" s="1"/>
  <c r="V16" i="1" s="1"/>
  <c r="E17" i="1"/>
  <c r="W17" i="1" s="1"/>
  <c r="E18" i="1"/>
  <c r="D18" i="1" s="1"/>
  <c r="V18" i="1" s="1"/>
  <c r="E20" i="1"/>
  <c r="D20" i="1" s="1"/>
  <c r="V20" i="1" s="1"/>
  <c r="E21" i="1"/>
  <c r="W21" i="1" s="1"/>
  <c r="E22" i="1"/>
  <c r="D22" i="1" s="1"/>
  <c r="V22" i="1" s="1"/>
  <c r="E23" i="1"/>
  <c r="W23" i="1" s="1"/>
  <c r="E24" i="1"/>
  <c r="D24" i="1" s="1"/>
  <c r="V24" i="1" s="1"/>
  <c r="E25" i="1"/>
  <c r="D25" i="1" s="1"/>
  <c r="E26" i="1"/>
  <c r="D26" i="1" s="1"/>
  <c r="V26" i="1" s="1"/>
  <c r="E27" i="1"/>
  <c r="W27" i="1" s="1"/>
  <c r="E28" i="1"/>
  <c r="D28" i="1" s="1"/>
  <c r="V28" i="1" s="1"/>
  <c r="E29" i="1"/>
  <c r="E30" i="1"/>
  <c r="D30" i="1" s="1"/>
  <c r="V30" i="1" s="1"/>
  <c r="E31" i="1"/>
  <c r="D31" i="1" s="1"/>
  <c r="E32" i="1"/>
  <c r="D32" i="1" s="1"/>
  <c r="V32" i="1" s="1"/>
  <c r="E33" i="1"/>
  <c r="E34" i="1"/>
  <c r="D34" i="1" s="1"/>
  <c r="V34" i="1" s="1"/>
  <c r="E35" i="1"/>
  <c r="W35" i="1" s="1"/>
  <c r="E36" i="1"/>
  <c r="D36" i="1" s="1"/>
  <c r="V36" i="1" s="1"/>
  <c r="E37" i="1"/>
  <c r="D37" i="1" s="1"/>
  <c r="V37" i="1" s="1"/>
  <c r="E38" i="1"/>
  <c r="D38" i="1" s="1"/>
  <c r="V38" i="1" s="1"/>
  <c r="E39" i="1"/>
  <c r="W39" i="1" s="1"/>
  <c r="E40" i="1"/>
  <c r="D40" i="1" s="1"/>
  <c r="V40" i="1" s="1"/>
  <c r="E41" i="1"/>
  <c r="W41" i="1" s="1"/>
  <c r="E42" i="1"/>
  <c r="D42" i="1" s="1"/>
  <c r="V42" i="1" s="1"/>
  <c r="E43" i="1"/>
  <c r="D43" i="1" s="1"/>
  <c r="V43" i="1" s="1"/>
  <c r="E44" i="1"/>
  <c r="D44" i="1" s="1"/>
  <c r="V44" i="1" s="1"/>
  <c r="E45" i="1"/>
  <c r="W45" i="1" s="1"/>
  <c r="E46" i="1"/>
  <c r="D46" i="1" s="1"/>
  <c r="V46" i="1" s="1"/>
  <c r="E47" i="1"/>
  <c r="W47" i="1" s="1"/>
  <c r="E48" i="1"/>
  <c r="D48" i="1" s="1"/>
  <c r="V48" i="1" s="1"/>
  <c r="E49" i="1"/>
  <c r="D49" i="1" s="1"/>
  <c r="E50" i="1"/>
  <c r="D50" i="1" s="1"/>
  <c r="V50" i="1" s="1"/>
  <c r="D9" i="1"/>
  <c r="D11" i="1"/>
  <c r="V11" i="1" s="1"/>
  <c r="D17" i="1"/>
  <c r="D21" i="1"/>
  <c r="D23" i="1"/>
  <c r="V23" i="1" s="1"/>
  <c r="D27" i="1"/>
  <c r="D29" i="1"/>
  <c r="D33" i="1"/>
  <c r="D35" i="1"/>
  <c r="V35" i="1" s="1"/>
  <c r="D41" i="1"/>
  <c r="D45" i="1"/>
  <c r="D47" i="1"/>
  <c r="V47" i="1" s="1"/>
  <c r="BP19" i="4" l="1"/>
  <c r="AE19" i="4"/>
  <c r="CI19" i="4" s="1"/>
  <c r="CQ19" i="1"/>
  <c r="D19" i="1"/>
  <c r="V19" i="1" s="1"/>
  <c r="BG19" i="1"/>
  <c r="CI19" i="1" s="1"/>
  <c r="CR19" i="1"/>
  <c r="BF43" i="1"/>
  <c r="CQ16" i="2"/>
  <c r="BF16" i="2"/>
  <c r="BF8" i="2"/>
  <c r="BF15" i="2"/>
  <c r="BH34" i="4"/>
  <c r="BO44" i="1"/>
  <c r="CQ44" i="1" s="1"/>
  <c r="CJ8" i="2"/>
  <c r="DB8" i="2"/>
  <c r="L33" i="4"/>
  <c r="BP33" i="4" s="1"/>
  <c r="V39" i="1"/>
  <c r="AM29" i="1"/>
  <c r="BF29" i="1" s="1"/>
  <c r="BO11" i="1"/>
  <c r="CH11" i="1" s="1"/>
  <c r="DJ11" i="1" s="1"/>
  <c r="CJ15" i="2"/>
  <c r="DB15" i="2"/>
  <c r="D39" i="1"/>
  <c r="D15" i="1"/>
  <c r="W46" i="1"/>
  <c r="W22" i="1"/>
  <c r="AM44" i="1"/>
  <c r="BF44" i="1" s="1"/>
  <c r="AM20" i="1"/>
  <c r="AM39" i="1"/>
  <c r="AM15" i="1"/>
  <c r="BF15" i="1" s="1"/>
  <c r="CI9" i="1"/>
  <c r="CJ35" i="1"/>
  <c r="CJ27" i="1"/>
  <c r="CJ11" i="1"/>
  <c r="CR43" i="1"/>
  <c r="CW46" i="1"/>
  <c r="CW22" i="1"/>
  <c r="DB41" i="1"/>
  <c r="DB33" i="1"/>
  <c r="DB17" i="1"/>
  <c r="DB9" i="1"/>
  <c r="CJ14" i="1"/>
  <c r="BF9" i="2"/>
  <c r="CI18" i="2"/>
  <c r="CI10" i="2"/>
  <c r="CJ14" i="2"/>
  <c r="CQ18" i="2"/>
  <c r="CQ10" i="2"/>
  <c r="CR14" i="2"/>
  <c r="CW18" i="2"/>
  <c r="CW10" i="2"/>
  <c r="DB14" i="2"/>
  <c r="V61" i="3"/>
  <c r="V29" i="3"/>
  <c r="D60" i="4"/>
  <c r="D44" i="4"/>
  <c r="BH44" i="4" s="1"/>
  <c r="D28" i="4"/>
  <c r="D12" i="4"/>
  <c r="BG52" i="4"/>
  <c r="BF20" i="1"/>
  <c r="BF25" i="1"/>
  <c r="CJ26" i="1"/>
  <c r="CR8" i="2"/>
  <c r="AN39" i="4"/>
  <c r="BG39" i="4" s="1"/>
  <c r="V41" i="1"/>
  <c r="CJ20" i="1"/>
  <c r="CR15" i="2"/>
  <c r="W42" i="3"/>
  <c r="BP28" i="4"/>
  <c r="AN30" i="4"/>
  <c r="BG30" i="4" s="1"/>
  <c r="V45" i="1"/>
  <c r="V21" i="1"/>
  <c r="AM35" i="1"/>
  <c r="BF35" i="1" s="1"/>
  <c r="AM11" i="1"/>
  <c r="BF11" i="1" s="1"/>
  <c r="AM49" i="1"/>
  <c r="BF49" i="1" s="1"/>
  <c r="BO34" i="1"/>
  <c r="CQ34" i="1" s="1"/>
  <c r="BO10" i="1"/>
  <c r="CW37" i="1"/>
  <c r="CW13" i="1"/>
  <c r="DB32" i="1"/>
  <c r="CJ8" i="1"/>
  <c r="D13" i="2"/>
  <c r="V13" i="2" s="1"/>
  <c r="BO9" i="2"/>
  <c r="CQ9" i="2" s="1"/>
  <c r="D59" i="3"/>
  <c r="V59" i="3" s="1"/>
  <c r="D43" i="3"/>
  <c r="D11" i="3"/>
  <c r="V11" i="3" s="1"/>
  <c r="D58" i="4"/>
  <c r="AE58" i="4" s="1"/>
  <c r="CI58" i="4" s="1"/>
  <c r="D42" i="4"/>
  <c r="BH42" i="4" s="1"/>
  <c r="D26" i="4"/>
  <c r="BH26" i="4" s="1"/>
  <c r="D10" i="4"/>
  <c r="BH10" i="4" s="1"/>
  <c r="AN53" i="4"/>
  <c r="BG53" i="4" s="1"/>
  <c r="AN29" i="4"/>
  <c r="BG29" i="4" s="1"/>
  <c r="BG60" i="4"/>
  <c r="BG36" i="4"/>
  <c r="BG12" i="4"/>
  <c r="BG51" i="4"/>
  <c r="V43" i="3"/>
  <c r="W12" i="3"/>
  <c r="V31" i="1"/>
  <c r="BF33" i="1"/>
  <c r="CJ16" i="2"/>
  <c r="CW12" i="2"/>
  <c r="V17" i="1"/>
  <c r="CQ19" i="2"/>
  <c r="W40" i="1"/>
  <c r="W16" i="1"/>
  <c r="BF38" i="1"/>
  <c r="AM50" i="1"/>
  <c r="BF50" i="1" s="1"/>
  <c r="AM26" i="1"/>
  <c r="BF26" i="1" s="1"/>
  <c r="AM45" i="1"/>
  <c r="BF45" i="1" s="1"/>
  <c r="AM21" i="1"/>
  <c r="CI27" i="1"/>
  <c r="CJ41" i="1"/>
  <c r="CJ33" i="1"/>
  <c r="CJ17" i="1"/>
  <c r="CJ9" i="1"/>
  <c r="CR49" i="1"/>
  <c r="CR25" i="1"/>
  <c r="CW28" i="1"/>
  <c r="DB47" i="1"/>
  <c r="DB23" i="1"/>
  <c r="DB15" i="1"/>
  <c r="CJ50" i="1"/>
  <c r="D12" i="2"/>
  <c r="V12" i="2" s="1"/>
  <c r="AM11" i="2"/>
  <c r="BG16" i="2"/>
  <c r="CI16" i="2" s="1"/>
  <c r="BG8" i="2"/>
  <c r="CI8" i="2" s="1"/>
  <c r="CJ12" i="2"/>
  <c r="BO8" i="2"/>
  <c r="CQ8" i="2" s="1"/>
  <c r="CR12" i="2"/>
  <c r="CW16" i="2"/>
  <c r="CW8" i="2"/>
  <c r="DB12" i="2"/>
  <c r="D56" i="4"/>
  <c r="D40" i="4"/>
  <c r="D24" i="4"/>
  <c r="D8" i="4"/>
  <c r="BH8" i="4" s="1"/>
  <c r="L21" i="4"/>
  <c r="BP21" i="4" s="1"/>
  <c r="AN27" i="4"/>
  <c r="BP27" i="4" s="1"/>
  <c r="F47" i="5"/>
  <c r="F23" i="5"/>
  <c r="I40" i="5"/>
  <c r="I32" i="5"/>
  <c r="I8" i="5"/>
  <c r="CQ13" i="2"/>
  <c r="BH50" i="4"/>
  <c r="CR16" i="2"/>
  <c r="V15" i="1"/>
  <c r="CW19" i="2"/>
  <c r="L9" i="4"/>
  <c r="V27" i="1"/>
  <c r="AM41" i="1"/>
  <c r="BF41" i="1" s="1"/>
  <c r="AM17" i="1"/>
  <c r="BF17" i="1" s="1"/>
  <c r="AM31" i="1"/>
  <c r="BF31" i="1" s="1"/>
  <c r="BO26" i="1"/>
  <c r="CH26" i="1" s="1"/>
  <c r="DJ26" i="1" s="1"/>
  <c r="BO40" i="1"/>
  <c r="CQ40" i="1" s="1"/>
  <c r="BO16" i="1"/>
  <c r="CW43" i="1"/>
  <c r="DB38" i="1"/>
  <c r="DB14" i="1"/>
  <c r="CJ44" i="1"/>
  <c r="D19" i="2"/>
  <c r="V19" i="2" s="1"/>
  <c r="D11" i="2"/>
  <c r="V11" i="2" s="1"/>
  <c r="BG15" i="2"/>
  <c r="CI15" i="2" s="1"/>
  <c r="CJ19" i="2"/>
  <c r="BO15" i="2"/>
  <c r="CQ15" i="2" s="1"/>
  <c r="CW15" i="2"/>
  <c r="DB19" i="2"/>
  <c r="D55" i="3"/>
  <c r="V55" i="3" s="1"/>
  <c r="D23" i="3"/>
  <c r="V23" i="3" s="1"/>
  <c r="BH38" i="4"/>
  <c r="L40" i="4"/>
  <c r="L18" i="4"/>
  <c r="AN59" i="4"/>
  <c r="BG59" i="4" s="1"/>
  <c r="AN35" i="4"/>
  <c r="BG35" i="4" s="1"/>
  <c r="AN11" i="4"/>
  <c r="BG11" i="4" s="1"/>
  <c r="AN42" i="4"/>
  <c r="BG42" i="4" s="1"/>
  <c r="AN49" i="4"/>
  <c r="BG49" i="4" s="1"/>
  <c r="AN25" i="4"/>
  <c r="BG25" i="4" s="1"/>
  <c r="F38" i="5"/>
  <c r="F30" i="5"/>
  <c r="F14" i="5"/>
  <c r="I47" i="5"/>
  <c r="I39" i="5"/>
  <c r="I23" i="5"/>
  <c r="I15" i="5"/>
  <c r="CJ9" i="2"/>
  <c r="BQ49" i="4"/>
  <c r="CQ12" i="2"/>
  <c r="DB16" i="2"/>
  <c r="AE16" i="4"/>
  <c r="BO28" i="1"/>
  <c r="CQ28" i="1" s="1"/>
  <c r="BH62" i="4"/>
  <c r="V29" i="1"/>
  <c r="V49" i="1"/>
  <c r="W33" i="1"/>
  <c r="V25" i="1"/>
  <c r="W9" i="1"/>
  <c r="W34" i="1"/>
  <c r="W10" i="1"/>
  <c r="AM32" i="1"/>
  <c r="BF32" i="1" s="1"/>
  <c r="AM8" i="1"/>
  <c r="BF8" i="1" s="1"/>
  <c r="AM27" i="1"/>
  <c r="BF27" i="1" s="1"/>
  <c r="BG45" i="1"/>
  <c r="CI45" i="1" s="1"/>
  <c r="BG21" i="1"/>
  <c r="CJ47" i="1"/>
  <c r="CJ39" i="1"/>
  <c r="CJ23" i="1"/>
  <c r="CJ15" i="1"/>
  <c r="BO50" i="1"/>
  <c r="CR31" i="1"/>
  <c r="CW34" i="1"/>
  <c r="CW10" i="1"/>
  <c r="DB45" i="1"/>
  <c r="DB29" i="1"/>
  <c r="CJ38" i="1"/>
  <c r="CI14" i="2"/>
  <c r="CJ18" i="2"/>
  <c r="CJ10" i="2"/>
  <c r="CQ14" i="2"/>
  <c r="CR18" i="2"/>
  <c r="CR10" i="2"/>
  <c r="CW14" i="2"/>
  <c r="DB18" i="2"/>
  <c r="DB10" i="2"/>
  <c r="V53" i="3"/>
  <c r="D52" i="4"/>
  <c r="AE52" i="4" s="1"/>
  <c r="CI52" i="4" s="1"/>
  <c r="D36" i="4"/>
  <c r="D20" i="4"/>
  <c r="L57" i="4"/>
  <c r="L39" i="4"/>
  <c r="BP39" i="4" s="1"/>
  <c r="L16" i="4"/>
  <c r="BG45" i="4"/>
  <c r="AN34" i="4"/>
  <c r="BG34" i="4" s="1"/>
  <c r="F37" i="5"/>
  <c r="F29" i="5"/>
  <c r="I46" i="5"/>
  <c r="I38" i="5"/>
  <c r="I14" i="5"/>
  <c r="BF11" i="2"/>
  <c r="BF40" i="1"/>
  <c r="M32" i="3"/>
  <c r="V32" i="3" s="1"/>
  <c r="W32" i="3"/>
  <c r="AM48" i="1"/>
  <c r="BF48" i="1" s="1"/>
  <c r="AM42" i="1"/>
  <c r="BF42" i="1" s="1"/>
  <c r="AM36" i="1"/>
  <c r="BF36" i="1" s="1"/>
  <c r="AM30" i="1"/>
  <c r="BF30" i="1" s="1"/>
  <c r="AM24" i="1"/>
  <c r="BF24" i="1" s="1"/>
  <c r="AM18" i="1"/>
  <c r="BF18" i="1" s="1"/>
  <c r="AM12" i="1"/>
  <c r="BF12" i="1" s="1"/>
  <c r="CI42" i="1"/>
  <c r="CI24" i="1"/>
  <c r="CI50" i="1"/>
  <c r="CI44" i="1"/>
  <c r="CI38" i="1"/>
  <c r="CI32" i="1"/>
  <c r="CI26" i="1"/>
  <c r="CI20" i="1"/>
  <c r="CI14" i="1"/>
  <c r="CI8" i="1"/>
  <c r="BO35" i="1"/>
  <c r="BO17" i="1"/>
  <c r="CR48" i="1"/>
  <c r="BO48" i="1"/>
  <c r="CR42" i="1"/>
  <c r="BO42" i="1"/>
  <c r="CR36" i="1"/>
  <c r="BO36" i="1"/>
  <c r="CR30" i="1"/>
  <c r="BO30" i="1"/>
  <c r="CR24" i="1"/>
  <c r="BO24" i="1"/>
  <c r="CR18" i="1"/>
  <c r="BO18" i="1"/>
  <c r="CR12" i="1"/>
  <c r="BO12" i="1"/>
  <c r="CI17" i="2"/>
  <c r="CI11" i="2"/>
  <c r="CJ17" i="2"/>
  <c r="CJ11" i="2"/>
  <c r="CQ17" i="2"/>
  <c r="CQ11" i="2"/>
  <c r="CR17" i="2"/>
  <c r="CR11" i="2"/>
  <c r="CW17" i="2"/>
  <c r="CW11" i="2"/>
  <c r="DB17" i="2"/>
  <c r="DB11" i="2"/>
  <c r="CQ20" i="1"/>
  <c r="CH20" i="1"/>
  <c r="M62" i="3"/>
  <c r="V62" i="3" s="1"/>
  <c r="W62" i="3"/>
  <c r="M38" i="3"/>
  <c r="W38" i="3"/>
  <c r="M14" i="3"/>
  <c r="W14" i="3"/>
  <c r="W50" i="1"/>
  <c r="W44" i="1"/>
  <c r="W38" i="1"/>
  <c r="W32" i="1"/>
  <c r="W26" i="1"/>
  <c r="W20" i="1"/>
  <c r="W14" i="1"/>
  <c r="BF34" i="1"/>
  <c r="BF16" i="1"/>
  <c r="CI39" i="1"/>
  <c r="CI21" i="1"/>
  <c r="BG49" i="1"/>
  <c r="CI49" i="1" s="1"/>
  <c r="CJ49" i="1"/>
  <c r="BG43" i="1"/>
  <c r="CI43" i="1" s="1"/>
  <c r="CJ43" i="1"/>
  <c r="BG37" i="1"/>
  <c r="CI37" i="1" s="1"/>
  <c r="CJ37" i="1"/>
  <c r="BG31" i="1"/>
  <c r="CI31" i="1" s="1"/>
  <c r="CJ31" i="1"/>
  <c r="BG25" i="1"/>
  <c r="CI25" i="1" s="1"/>
  <c r="CJ25" i="1"/>
  <c r="BG13" i="1"/>
  <c r="CI13" i="1" s="1"/>
  <c r="CJ13" i="1"/>
  <c r="CH50" i="1"/>
  <c r="CQ50" i="1"/>
  <c r="CH32" i="1"/>
  <c r="CQ14" i="1"/>
  <c r="CH14" i="1"/>
  <c r="DJ14" i="1" s="1"/>
  <c r="CR47" i="1"/>
  <c r="CR35" i="1"/>
  <c r="CR29" i="1"/>
  <c r="CR17" i="1"/>
  <c r="CR11" i="1"/>
  <c r="CW48" i="1"/>
  <c r="CW42" i="1"/>
  <c r="CW36" i="1"/>
  <c r="CW30" i="1"/>
  <c r="CW24" i="1"/>
  <c r="CW18" i="1"/>
  <c r="CW12" i="1"/>
  <c r="CQ16" i="1"/>
  <c r="M20" i="3"/>
  <c r="W20" i="3"/>
  <c r="W8" i="1"/>
  <c r="W49" i="1"/>
  <c r="W43" i="1"/>
  <c r="W37" i="1"/>
  <c r="W31" i="1"/>
  <c r="W25" i="1"/>
  <c r="W13" i="1"/>
  <c r="CI36" i="1"/>
  <c r="CI18" i="1"/>
  <c r="CJ48" i="1"/>
  <c r="CJ42" i="1"/>
  <c r="CJ36" i="1"/>
  <c r="CJ30" i="1"/>
  <c r="CJ24" i="1"/>
  <c r="CJ18" i="1"/>
  <c r="CJ12" i="1"/>
  <c r="CQ47" i="1"/>
  <c r="CH47" i="1"/>
  <c r="DJ47" i="1" s="1"/>
  <c r="CQ29" i="1"/>
  <c r="CQ11" i="1"/>
  <c r="CQ46" i="1"/>
  <c r="CQ22" i="1"/>
  <c r="CH22" i="1"/>
  <c r="DJ22" i="1" s="1"/>
  <c r="CQ10" i="1"/>
  <c r="CR41" i="1"/>
  <c r="M44" i="3"/>
  <c r="W44" i="3"/>
  <c r="M8" i="3"/>
  <c r="V8" i="3" s="1"/>
  <c r="W8" i="3"/>
  <c r="W48" i="1"/>
  <c r="W42" i="1"/>
  <c r="W36" i="1"/>
  <c r="W30" i="1"/>
  <c r="W24" i="1"/>
  <c r="W18" i="1"/>
  <c r="W12" i="1"/>
  <c r="BF46" i="1"/>
  <c r="BF28" i="1"/>
  <c r="BF10" i="1"/>
  <c r="CI33" i="1"/>
  <c r="CI15" i="1"/>
  <c r="CH8" i="1"/>
  <c r="DJ8" i="1" s="1"/>
  <c r="CR45" i="1"/>
  <c r="BO45" i="1"/>
  <c r="CR39" i="1"/>
  <c r="BO39" i="1"/>
  <c r="CR33" i="1"/>
  <c r="BO33" i="1"/>
  <c r="CR27" i="1"/>
  <c r="BO27" i="1"/>
  <c r="CR21" i="1"/>
  <c r="BO21" i="1"/>
  <c r="CR15" i="1"/>
  <c r="BO15" i="1"/>
  <c r="CR9" i="1"/>
  <c r="BO9" i="1"/>
  <c r="CR23" i="1"/>
  <c r="W56" i="3"/>
  <c r="CH38" i="1"/>
  <c r="DJ38" i="1" s="1"/>
  <c r="CQ38" i="1"/>
  <c r="BF17" i="2"/>
  <c r="M50" i="3"/>
  <c r="W50" i="3"/>
  <c r="M26" i="3"/>
  <c r="V26" i="3" s="1"/>
  <c r="W26" i="3"/>
  <c r="BF39" i="1"/>
  <c r="BF21" i="1"/>
  <c r="CI48" i="1"/>
  <c r="CI30" i="1"/>
  <c r="CI12" i="1"/>
  <c r="CJ46" i="1"/>
  <c r="BG46" i="1"/>
  <c r="CI46" i="1" s="1"/>
  <c r="CJ40" i="1"/>
  <c r="BG40" i="1"/>
  <c r="CI40" i="1" s="1"/>
  <c r="CJ34" i="1"/>
  <c r="BG34" i="1"/>
  <c r="CI34" i="1" s="1"/>
  <c r="CJ28" i="1"/>
  <c r="BG28" i="1"/>
  <c r="CI28" i="1" s="1"/>
  <c r="CJ22" i="1"/>
  <c r="BG22" i="1"/>
  <c r="CI22" i="1" s="1"/>
  <c r="CJ16" i="1"/>
  <c r="BG16" i="1"/>
  <c r="CI16" i="1" s="1"/>
  <c r="CJ10" i="1"/>
  <c r="BG10" i="1"/>
  <c r="CI10" i="1" s="1"/>
  <c r="CQ23" i="1"/>
  <c r="CH23" i="1"/>
  <c r="DJ23" i="1" s="1"/>
  <c r="BG47" i="1"/>
  <c r="CI47" i="1" s="1"/>
  <c r="BG41" i="1"/>
  <c r="CI41" i="1" s="1"/>
  <c r="BG35" i="1"/>
  <c r="CI35" i="1" s="1"/>
  <c r="BG29" i="1"/>
  <c r="CI29" i="1" s="1"/>
  <c r="BG23" i="1"/>
  <c r="CI23" i="1" s="1"/>
  <c r="BG17" i="1"/>
  <c r="CI17" i="1" s="1"/>
  <c r="BG11" i="1"/>
  <c r="CI11" i="1" s="1"/>
  <c r="BO49" i="1"/>
  <c r="BO43" i="1"/>
  <c r="BO37" i="1"/>
  <c r="BO31" i="1"/>
  <c r="BO25" i="1"/>
  <c r="BO13" i="1"/>
  <c r="CR50" i="1"/>
  <c r="CR44" i="1"/>
  <c r="CR38" i="1"/>
  <c r="CR32" i="1"/>
  <c r="CR26" i="1"/>
  <c r="CR20" i="1"/>
  <c r="CR14" i="1"/>
  <c r="CR8" i="1"/>
  <c r="CW45" i="1"/>
  <c r="CW39" i="1"/>
  <c r="CW33" i="1"/>
  <c r="CW27" i="1"/>
  <c r="CW21" i="1"/>
  <c r="CW15" i="1"/>
  <c r="CW9" i="1"/>
  <c r="DB46" i="1"/>
  <c r="DB40" i="1"/>
  <c r="DB34" i="1"/>
  <c r="DB28" i="1"/>
  <c r="DB22" i="1"/>
  <c r="DB16" i="1"/>
  <c r="DB10" i="1"/>
  <c r="V56" i="3"/>
  <c r="V20" i="3"/>
  <c r="W24" i="3"/>
  <c r="BP47" i="4"/>
  <c r="BV54" i="4"/>
  <c r="AN54" i="4"/>
  <c r="BG54" i="4" s="1"/>
  <c r="BV18" i="4"/>
  <c r="AN18" i="4"/>
  <c r="BG18" i="4" s="1"/>
  <c r="BG13" i="4"/>
  <c r="CW50" i="1"/>
  <c r="CW44" i="1"/>
  <c r="CW38" i="1"/>
  <c r="CW32" i="1"/>
  <c r="CW26" i="1"/>
  <c r="CW20" i="1"/>
  <c r="CW14" i="1"/>
  <c r="CW8" i="1"/>
  <c r="CH19" i="2"/>
  <c r="DJ19" i="2" s="1"/>
  <c r="M54" i="3"/>
  <c r="W54" i="3"/>
  <c r="M36" i="3"/>
  <c r="V36" i="3" s="1"/>
  <c r="W36" i="3"/>
  <c r="M18" i="3"/>
  <c r="W18" i="3"/>
  <c r="DB8" i="1"/>
  <c r="CH17" i="2"/>
  <c r="DJ17" i="2" s="1"/>
  <c r="BP11" i="4"/>
  <c r="DB49" i="1"/>
  <c r="DB43" i="1"/>
  <c r="DB37" i="1"/>
  <c r="DB31" i="1"/>
  <c r="DB25" i="1"/>
  <c r="DB13" i="1"/>
  <c r="CH13" i="2"/>
  <c r="DJ13" i="2" s="1"/>
  <c r="V50" i="3"/>
  <c r="V38" i="3"/>
  <c r="V14" i="3"/>
  <c r="W48" i="3"/>
  <c r="BH46" i="4"/>
  <c r="BH22" i="4"/>
  <c r="BI53" i="4"/>
  <c r="AF53" i="4"/>
  <c r="BH53" i="4" s="1"/>
  <c r="BH58" i="4"/>
  <c r="CR46" i="1"/>
  <c r="CR40" i="1"/>
  <c r="CR34" i="1"/>
  <c r="CR28" i="1"/>
  <c r="CR22" i="1"/>
  <c r="CR16" i="1"/>
  <c r="CR10" i="1"/>
  <c r="CW47" i="1"/>
  <c r="CW41" i="1"/>
  <c r="CW35" i="1"/>
  <c r="CW29" i="1"/>
  <c r="CW23" i="1"/>
  <c r="CW17" i="1"/>
  <c r="CW11" i="1"/>
  <c r="DB48" i="1"/>
  <c r="DB42" i="1"/>
  <c r="DB36" i="1"/>
  <c r="DB30" i="1"/>
  <c r="DB24" i="1"/>
  <c r="DB18" i="1"/>
  <c r="DB12" i="1"/>
  <c r="CH11" i="2"/>
  <c r="V13" i="3"/>
  <c r="W60" i="3"/>
  <c r="W30" i="3"/>
  <c r="CH18" i="2"/>
  <c r="DJ18" i="2" s="1"/>
  <c r="CH12" i="2"/>
  <c r="DJ12" i="2" s="1"/>
  <c r="D57" i="3"/>
  <c r="V57" i="3" s="1"/>
  <c r="D39" i="3"/>
  <c r="V39" i="3" s="1"/>
  <c r="D21" i="3"/>
  <c r="V21" i="3" s="1"/>
  <c r="V60" i="3"/>
  <c r="V54" i="3"/>
  <c r="V48" i="3"/>
  <c r="V42" i="3"/>
  <c r="V30" i="3"/>
  <c r="V24" i="3"/>
  <c r="V18" i="3"/>
  <c r="V12" i="3"/>
  <c r="W58" i="3"/>
  <c r="W40" i="3"/>
  <c r="W22" i="3"/>
  <c r="BH60" i="4"/>
  <c r="AE60" i="4"/>
  <c r="CI60" i="4" s="1"/>
  <c r="BH48" i="4"/>
  <c r="BH36" i="4"/>
  <c r="BH24" i="4"/>
  <c r="BH12" i="4"/>
  <c r="BI59" i="4"/>
  <c r="D59" i="4"/>
  <c r="BI47" i="4"/>
  <c r="D47" i="4"/>
  <c r="BI41" i="4"/>
  <c r="D41" i="4"/>
  <c r="BI35" i="4"/>
  <c r="D35" i="4"/>
  <c r="BH29" i="4"/>
  <c r="BI23" i="4"/>
  <c r="D23" i="4"/>
  <c r="BI17" i="4"/>
  <c r="D17" i="4"/>
  <c r="BH11" i="4"/>
  <c r="AE11" i="4"/>
  <c r="CI11" i="4" s="1"/>
  <c r="L50" i="4"/>
  <c r="BI11" i="4"/>
  <c r="CH16" i="2"/>
  <c r="DJ16" i="2" s="1"/>
  <c r="CH10" i="2"/>
  <c r="DJ10" i="2" s="1"/>
  <c r="D45" i="3"/>
  <c r="V45" i="3" s="1"/>
  <c r="D27" i="3"/>
  <c r="V27" i="3" s="1"/>
  <c r="D9" i="3"/>
  <c r="V9" i="3" s="1"/>
  <c r="V58" i="3"/>
  <c r="V52" i="3"/>
  <c r="V46" i="3"/>
  <c r="V40" i="3"/>
  <c r="V34" i="3"/>
  <c r="V28" i="3"/>
  <c r="V22" i="3"/>
  <c r="V16" i="3"/>
  <c r="V10" i="3"/>
  <c r="W46" i="3"/>
  <c r="W28" i="3"/>
  <c r="W10" i="3"/>
  <c r="L56" i="4"/>
  <c r="BG57" i="4"/>
  <c r="BG27" i="4"/>
  <c r="BG46" i="4"/>
  <c r="BG10" i="4"/>
  <c r="CH15" i="2"/>
  <c r="DJ15" i="2" s="1"/>
  <c r="V44" i="3"/>
  <c r="BH54" i="4"/>
  <c r="AE54" i="4"/>
  <c r="BH18" i="4"/>
  <c r="AE18" i="4"/>
  <c r="CI18" i="4" s="1"/>
  <c r="BQ48" i="4"/>
  <c r="L48" i="4"/>
  <c r="BP48" i="4" s="1"/>
  <c r="BQ36" i="4"/>
  <c r="L36" i="4"/>
  <c r="BP36" i="4" s="1"/>
  <c r="BQ30" i="4"/>
  <c r="L30" i="4"/>
  <c r="BP30" i="4" s="1"/>
  <c r="BQ24" i="4"/>
  <c r="L24" i="4"/>
  <c r="BP24" i="4" s="1"/>
  <c r="BQ12" i="4"/>
  <c r="L12" i="4"/>
  <c r="BP12" i="4" s="1"/>
  <c r="BV61" i="4"/>
  <c r="L61" i="4"/>
  <c r="BP61" i="4" s="1"/>
  <c r="BV55" i="4"/>
  <c r="L55" i="4"/>
  <c r="CA44" i="4"/>
  <c r="L44" i="4"/>
  <c r="CA38" i="4"/>
  <c r="L38" i="4"/>
  <c r="CA32" i="4"/>
  <c r="L32" i="4"/>
  <c r="CA20" i="4"/>
  <c r="L20" i="4"/>
  <c r="CA8" i="4"/>
  <c r="L8" i="4"/>
  <c r="AE42" i="4"/>
  <c r="AN55" i="4"/>
  <c r="BG55" i="4" s="1"/>
  <c r="AN43" i="4"/>
  <c r="BG43" i="4" s="1"/>
  <c r="AN31" i="4"/>
  <c r="BG31" i="4" s="1"/>
  <c r="BH16" i="4"/>
  <c r="CH14" i="2"/>
  <c r="DJ14" i="2" s="1"/>
  <c r="CH8" i="2"/>
  <c r="D51" i="3"/>
  <c r="V51" i="3" s="1"/>
  <c r="D33" i="3"/>
  <c r="V33" i="3" s="1"/>
  <c r="D15" i="3"/>
  <c r="V15" i="3" s="1"/>
  <c r="W52" i="3"/>
  <c r="W34" i="3"/>
  <c r="W16" i="3"/>
  <c r="BH40" i="4"/>
  <c r="AE40" i="4"/>
  <c r="CI40" i="4" s="1"/>
  <c r="BH28" i="4"/>
  <c r="AE28" i="4"/>
  <c r="CI28" i="4" s="1"/>
  <c r="CI16" i="4"/>
  <c r="BI61" i="4"/>
  <c r="D61" i="4"/>
  <c r="BI55" i="4"/>
  <c r="D55" i="4"/>
  <c r="BI49" i="4"/>
  <c r="D49" i="4"/>
  <c r="BI43" i="4"/>
  <c r="D43" i="4"/>
  <c r="BI37" i="4"/>
  <c r="D37" i="4"/>
  <c r="BI31" i="4"/>
  <c r="D31" i="4"/>
  <c r="BI25" i="4"/>
  <c r="D25" i="4"/>
  <c r="BI13" i="4"/>
  <c r="D13" i="4"/>
  <c r="L62" i="4"/>
  <c r="BP40" i="4"/>
  <c r="L26" i="4"/>
  <c r="L14" i="4"/>
  <c r="AE14" i="4" s="1"/>
  <c r="CI14" i="4" s="1"/>
  <c r="BP41" i="4"/>
  <c r="BV60" i="4"/>
  <c r="BV48" i="4"/>
  <c r="BV36" i="4"/>
  <c r="BV24" i="4"/>
  <c r="BV12" i="4"/>
  <c r="L34" i="4"/>
  <c r="BQ61" i="4"/>
  <c r="L49" i="4"/>
  <c r="BP49" i="4" s="1"/>
  <c r="L43" i="4"/>
  <c r="BQ37" i="4"/>
  <c r="L37" i="4"/>
  <c r="BP37" i="4" s="1"/>
  <c r="L31" i="4"/>
  <c r="BQ25" i="4"/>
  <c r="L25" i="4"/>
  <c r="L13" i="4"/>
  <c r="BP13" i="4" s="1"/>
  <c r="BV62" i="4"/>
  <c r="BV56" i="4"/>
  <c r="BV50" i="4"/>
  <c r="BV44" i="4"/>
  <c r="BV38" i="4"/>
  <c r="BV32" i="4"/>
  <c r="BV26" i="4"/>
  <c r="BV20" i="4"/>
  <c r="BV14" i="4"/>
  <c r="BV8" i="4"/>
  <c r="CA57" i="4"/>
  <c r="CA51" i="4"/>
  <c r="CA45" i="4"/>
  <c r="CA39" i="4"/>
  <c r="CA33" i="4"/>
  <c r="CA27" i="4"/>
  <c r="CA21" i="4"/>
  <c r="CA15" i="4"/>
  <c r="CA9" i="4"/>
  <c r="D57" i="4"/>
  <c r="D51" i="4"/>
  <c r="D45" i="4"/>
  <c r="D39" i="4"/>
  <c r="D33" i="4"/>
  <c r="D27" i="4"/>
  <c r="D21" i="4"/>
  <c r="D15" i="4"/>
  <c r="D9" i="4"/>
  <c r="L59" i="4"/>
  <c r="BP59" i="4" s="1"/>
  <c r="L53" i="4"/>
  <c r="BP53" i="4" s="1"/>
  <c r="L46" i="4"/>
  <c r="BP46" i="4" s="1"/>
  <c r="L17" i="4"/>
  <c r="BP17" i="4" s="1"/>
  <c r="L10" i="4"/>
  <c r="BP10" i="4" s="1"/>
  <c r="BQ59" i="4"/>
  <c r="BQ53" i="4"/>
  <c r="BQ47" i="4"/>
  <c r="BQ41" i="4"/>
  <c r="BQ35" i="4"/>
  <c r="BQ29" i="4"/>
  <c r="BQ23" i="4"/>
  <c r="BQ17" i="4"/>
  <c r="BQ11" i="4"/>
  <c r="BV42" i="4"/>
  <c r="BV30" i="4"/>
  <c r="CA61" i="4"/>
  <c r="CA55" i="4"/>
  <c r="CA49" i="4"/>
  <c r="CA43" i="4"/>
  <c r="CA37" i="4"/>
  <c r="CA31" i="4"/>
  <c r="CA25" i="4"/>
  <c r="CA13" i="4"/>
  <c r="AE26" i="4"/>
  <c r="BG22" i="4"/>
  <c r="AN62" i="4"/>
  <c r="BG62" i="4" s="1"/>
  <c r="AN56" i="4"/>
  <c r="BG56" i="4" s="1"/>
  <c r="AN50" i="4"/>
  <c r="BG50" i="4" s="1"/>
  <c r="AN44" i="4"/>
  <c r="BG44" i="4" s="1"/>
  <c r="AN38" i="4"/>
  <c r="BG38" i="4" s="1"/>
  <c r="AN32" i="4"/>
  <c r="BG32" i="4" s="1"/>
  <c r="AN26" i="4"/>
  <c r="BG26" i="4" s="1"/>
  <c r="AN20" i="4"/>
  <c r="BG20" i="4" s="1"/>
  <c r="AN14" i="4"/>
  <c r="BG14" i="4" s="1"/>
  <c r="AN8" i="4"/>
  <c r="BG8" i="4" s="1"/>
  <c r="BH56" i="4"/>
  <c r="BH32" i="4"/>
  <c r="BH20" i="4"/>
  <c r="BP52" i="4"/>
  <c r="BP45" i="4"/>
  <c r="BP23" i="4"/>
  <c r="BP16" i="4"/>
  <c r="BP9" i="4"/>
  <c r="BG28" i="4"/>
  <c r="BG21" i="4"/>
  <c r="BP57" i="4"/>
  <c r="BP51" i="4"/>
  <c r="L29" i="4"/>
  <c r="L22" i="4"/>
  <c r="BP22" i="4" s="1"/>
  <c r="BP15" i="4"/>
  <c r="AE38" i="4"/>
  <c r="BQ43" i="4"/>
  <c r="BQ62" i="4"/>
  <c r="BQ56" i="4"/>
  <c r="BQ50" i="4"/>
  <c r="BQ44" i="4"/>
  <c r="BQ38" i="4"/>
  <c r="BQ32" i="4"/>
  <c r="BQ26" i="4"/>
  <c r="BQ20" i="4"/>
  <c r="BQ14" i="4"/>
  <c r="BQ8" i="4"/>
  <c r="BV57" i="4"/>
  <c r="BV51" i="4"/>
  <c r="BV45" i="4"/>
  <c r="BV39" i="4"/>
  <c r="BV33" i="4"/>
  <c r="BV27" i="4"/>
  <c r="BV21" i="4"/>
  <c r="BV15" i="4"/>
  <c r="BV9" i="4"/>
  <c r="CA58" i="4"/>
  <c r="CA52" i="4"/>
  <c r="CA46" i="4"/>
  <c r="CA40" i="4"/>
  <c r="CA34" i="4"/>
  <c r="CA28" i="4"/>
  <c r="CA22" i="4"/>
  <c r="CA16" i="4"/>
  <c r="CA10" i="4"/>
  <c r="I48" i="5"/>
  <c r="I42" i="5"/>
  <c r="I36" i="5"/>
  <c r="I30" i="5"/>
  <c r="I24" i="5"/>
  <c r="I18" i="5"/>
  <c r="I12" i="5"/>
  <c r="F45" i="5"/>
  <c r="F39" i="5"/>
  <c r="F33" i="5"/>
  <c r="F27" i="5"/>
  <c r="F21" i="5"/>
  <c r="F15" i="5"/>
  <c r="C1" i="8"/>
  <c r="B1" i="8"/>
  <c r="CH19" i="1" l="1"/>
  <c r="DJ19" i="1" s="1"/>
  <c r="BP32" i="4"/>
  <c r="BP34" i="4"/>
  <c r="CQ26" i="1"/>
  <c r="CI54" i="4"/>
  <c r="BP25" i="4"/>
  <c r="CI38" i="4"/>
  <c r="BH52" i="4"/>
  <c r="DJ8" i="2"/>
  <c r="BP42" i="4"/>
  <c r="CH9" i="2"/>
  <c r="DJ9" i="2" s="1"/>
  <c r="CH44" i="1"/>
  <c r="DJ44" i="1" s="1"/>
  <c r="CH40" i="1"/>
  <c r="DJ40" i="1" s="1"/>
  <c r="DJ50" i="1"/>
  <c r="CQ8" i="1"/>
  <c r="AE32" i="4"/>
  <c r="CI32" i="4" s="1"/>
  <c r="BP54" i="4"/>
  <c r="AE46" i="4"/>
  <c r="CI46" i="4" s="1"/>
  <c r="CQ41" i="1"/>
  <c r="DJ32" i="1"/>
  <c r="DJ20" i="1"/>
  <c r="CI42" i="4"/>
  <c r="BP29" i="4"/>
  <c r="BP43" i="4"/>
  <c r="BP35" i="4"/>
  <c r="CQ32" i="1"/>
  <c r="BH9" i="4"/>
  <c r="AE9" i="4"/>
  <c r="CI9" i="4" s="1"/>
  <c r="CQ39" i="1"/>
  <c r="CH39" i="1"/>
  <c r="DJ39" i="1" s="1"/>
  <c r="CQ35" i="1"/>
  <c r="CH35" i="1"/>
  <c r="DJ35" i="1" s="1"/>
  <c r="BH33" i="4"/>
  <c r="AE33" i="4"/>
  <c r="CI33" i="4" s="1"/>
  <c r="BP62" i="4"/>
  <c r="BP20" i="4"/>
  <c r="AE20" i="4"/>
  <c r="CI20" i="4" s="1"/>
  <c r="BP44" i="4"/>
  <c r="AE44" i="4"/>
  <c r="CI44" i="4" s="1"/>
  <c r="BP50" i="4"/>
  <c r="CQ13" i="1"/>
  <c r="CH13" i="1"/>
  <c r="DJ13" i="1" s="1"/>
  <c r="CQ49" i="1"/>
  <c r="CH49" i="1"/>
  <c r="DJ49" i="1" s="1"/>
  <c r="CQ15" i="1"/>
  <c r="CH15" i="1"/>
  <c r="DJ15" i="1" s="1"/>
  <c r="CQ33" i="1"/>
  <c r="CH33" i="1"/>
  <c r="DJ33" i="1" s="1"/>
  <c r="CH10" i="1"/>
  <c r="DJ10" i="1" s="1"/>
  <c r="CH34" i="1"/>
  <c r="DJ34" i="1" s="1"/>
  <c r="BP18" i="4"/>
  <c r="BH39" i="4"/>
  <c r="AE39" i="4"/>
  <c r="CI39" i="4" s="1"/>
  <c r="AE50" i="4"/>
  <c r="CI50" i="4" s="1"/>
  <c r="BP31" i="4"/>
  <c r="BH13" i="4"/>
  <c r="AE13" i="4"/>
  <c r="CI13" i="4" s="1"/>
  <c r="BH31" i="4"/>
  <c r="AE31" i="4"/>
  <c r="CI31" i="4" s="1"/>
  <c r="BH49" i="4"/>
  <c r="AE49" i="4"/>
  <c r="CI49" i="4" s="1"/>
  <c r="AE29" i="4"/>
  <c r="CI29" i="4" s="1"/>
  <c r="BH47" i="4"/>
  <c r="AE47" i="4"/>
  <c r="CI47" i="4" s="1"/>
  <c r="AE12" i="4"/>
  <c r="CI12" i="4" s="1"/>
  <c r="AE48" i="4"/>
  <c r="CI48" i="4" s="1"/>
  <c r="DJ11" i="2"/>
  <c r="CH29" i="1"/>
  <c r="DJ29" i="1" s="1"/>
  <c r="CQ18" i="1"/>
  <c r="CH18" i="1"/>
  <c r="DJ18" i="1" s="1"/>
  <c r="CQ36" i="1"/>
  <c r="CH36" i="1"/>
  <c r="DJ36" i="1" s="1"/>
  <c r="CQ17" i="1"/>
  <c r="CH17" i="1"/>
  <c r="DJ17" i="1" s="1"/>
  <c r="CQ21" i="1"/>
  <c r="CH21" i="1"/>
  <c r="DJ21" i="1" s="1"/>
  <c r="CH16" i="1"/>
  <c r="DJ16" i="1" s="1"/>
  <c r="BP14" i="4"/>
  <c r="BH37" i="4"/>
  <c r="AE37" i="4"/>
  <c r="CI37" i="4" s="1"/>
  <c r="BH55" i="4"/>
  <c r="AE55" i="4"/>
  <c r="CI55" i="4" s="1"/>
  <c r="BH17" i="4"/>
  <c r="AE17" i="4"/>
  <c r="CI17" i="4" s="1"/>
  <c r="BH35" i="4"/>
  <c r="AE35" i="4"/>
  <c r="CI35" i="4" s="1"/>
  <c r="AE53" i="4"/>
  <c r="CI53" i="4" s="1"/>
  <c r="AE24" i="4"/>
  <c r="CI24" i="4" s="1"/>
  <c r="CQ31" i="1"/>
  <c r="CH31" i="1"/>
  <c r="DJ31" i="1" s="1"/>
  <c r="CH46" i="1"/>
  <c r="DJ46" i="1" s="1"/>
  <c r="CQ24" i="1"/>
  <c r="CH24" i="1"/>
  <c r="DJ24" i="1" s="1"/>
  <c r="CQ42" i="1"/>
  <c r="CH42" i="1"/>
  <c r="DJ42" i="1" s="1"/>
  <c r="BP55" i="4"/>
  <c r="AE34" i="4"/>
  <c r="CI34" i="4" s="1"/>
  <c r="CQ25" i="1"/>
  <c r="CH25" i="1"/>
  <c r="DJ25" i="1" s="1"/>
  <c r="BH15" i="4"/>
  <c r="AE15" i="4"/>
  <c r="CI15" i="4" s="1"/>
  <c r="CI26" i="4"/>
  <c r="BH21" i="4"/>
  <c r="AE21" i="4"/>
  <c r="CI21" i="4" s="1"/>
  <c r="BH57" i="4"/>
  <c r="AE57" i="4"/>
  <c r="CI57" i="4" s="1"/>
  <c r="BP26" i="4"/>
  <c r="BP8" i="4"/>
  <c r="AE8" i="4"/>
  <c r="CI8" i="4" s="1"/>
  <c r="BP38" i="4"/>
  <c r="AE30" i="4"/>
  <c r="CI30" i="4" s="1"/>
  <c r="AE10" i="4"/>
  <c r="CI10" i="4" s="1"/>
  <c r="CQ37" i="1"/>
  <c r="CH37" i="1"/>
  <c r="DJ37" i="1" s="1"/>
  <c r="CH41" i="1"/>
  <c r="DJ41" i="1" s="1"/>
  <c r="CQ9" i="1"/>
  <c r="CH9" i="1"/>
  <c r="DJ9" i="1" s="1"/>
  <c r="CQ27" i="1"/>
  <c r="CH27" i="1"/>
  <c r="DJ27" i="1" s="1"/>
  <c r="CQ45" i="1"/>
  <c r="CH45" i="1"/>
  <c r="DJ45" i="1" s="1"/>
  <c r="BH45" i="4"/>
  <c r="AE45" i="4"/>
  <c r="CI45" i="4" s="1"/>
  <c r="BP56" i="4"/>
  <c r="AE56" i="4"/>
  <c r="CI56" i="4" s="1"/>
  <c r="BH51" i="4"/>
  <c r="AE51" i="4"/>
  <c r="CI51" i="4" s="1"/>
  <c r="AE62" i="4"/>
  <c r="CI62" i="4" s="1"/>
  <c r="BH27" i="4"/>
  <c r="AE27" i="4"/>
  <c r="CI27" i="4" s="1"/>
  <c r="BH25" i="4"/>
  <c r="AE25" i="4"/>
  <c r="CI25" i="4" s="1"/>
  <c r="BH43" i="4"/>
  <c r="AE43" i="4"/>
  <c r="CI43" i="4" s="1"/>
  <c r="BH61" i="4"/>
  <c r="AE61" i="4"/>
  <c r="CI61" i="4" s="1"/>
  <c r="BH23" i="4"/>
  <c r="AE23" i="4"/>
  <c r="CI23" i="4" s="1"/>
  <c r="BH41" i="4"/>
  <c r="AE41" i="4"/>
  <c r="CI41" i="4" s="1"/>
  <c r="BH59" i="4"/>
  <c r="AE59" i="4"/>
  <c r="CI59" i="4" s="1"/>
  <c r="AE36" i="4"/>
  <c r="CI36" i="4" s="1"/>
  <c r="AE22" i="4"/>
  <c r="CI22" i="4" s="1"/>
  <c r="CQ43" i="1"/>
  <c r="CH43" i="1"/>
  <c r="DJ43" i="1" s="1"/>
  <c r="CH28" i="1"/>
  <c r="DJ28" i="1" s="1"/>
  <c r="CQ12" i="1"/>
  <c r="CH12" i="1"/>
  <c r="DJ12" i="1" s="1"/>
  <c r="CQ30" i="1"/>
  <c r="CH30" i="1"/>
  <c r="DJ30" i="1" s="1"/>
  <c r="CQ48" i="1"/>
  <c r="CH48" i="1"/>
  <c r="DJ48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AC7" i="1" s="1"/>
  <c r="I7" i="1"/>
  <c r="AA7" i="1" s="1"/>
  <c r="H7" i="1"/>
  <c r="G7" i="1"/>
  <c r="Y7" i="1" s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CU7" i="2" s="1"/>
  <c r="BR7" i="2"/>
  <c r="BQ7" i="2"/>
  <c r="BM7" i="2"/>
  <c r="BL7" i="2"/>
  <c r="BK7" i="2"/>
  <c r="BJ7" i="2"/>
  <c r="CL7" i="2" s="1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AA7" i="2" s="1"/>
  <c r="Q7" i="2"/>
  <c r="P7" i="2"/>
  <c r="O7" i="2"/>
  <c r="L7" i="2"/>
  <c r="K7" i="2"/>
  <c r="AC7" i="2" s="1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N7" i="5" s="1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Z7" i="1"/>
  <c r="DI7" i="2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DC7" i="2"/>
  <c r="AB7" i="1"/>
  <c r="BK7" i="4" l="1"/>
  <c r="Y7" i="3"/>
  <c r="CM7" i="2"/>
  <c r="X7" i="1"/>
  <c r="DE7" i="2"/>
  <c r="BP7" i="2"/>
  <c r="AI2" i="8"/>
  <c r="DD7" i="2"/>
  <c r="CX7" i="1"/>
  <c r="CY7" i="1"/>
  <c r="DF7" i="1"/>
  <c r="BO7" i="4"/>
  <c r="BX7" i="4"/>
  <c r="Y7" i="2"/>
  <c r="CS7" i="2"/>
  <c r="CZ7" i="2"/>
  <c r="DH7" i="2"/>
  <c r="E7" i="6"/>
  <c r="CN7" i="2"/>
  <c r="CX7" i="2"/>
  <c r="CO7" i="2"/>
  <c r="BU7" i="2"/>
  <c r="CY7" i="2"/>
  <c r="AB7" i="2"/>
  <c r="Z7" i="2"/>
  <c r="AS7" i="2"/>
  <c r="E7" i="2"/>
  <c r="D7" i="2" s="1"/>
  <c r="AD7" i="2"/>
  <c r="DF7" i="2"/>
  <c r="N7" i="2"/>
  <c r="M7" i="2" s="1"/>
  <c r="BH7" i="2"/>
  <c r="BG7" i="2" s="1"/>
  <c r="DA7" i="2"/>
  <c r="CV7" i="2"/>
  <c r="BZ7" i="2"/>
  <c r="BO7" i="2" s="1"/>
  <c r="D7" i="6"/>
  <c r="CB7" i="4"/>
  <c r="DI7" i="1"/>
  <c r="BW7" i="4"/>
  <c r="BL7" i="4"/>
  <c r="CO7" i="1"/>
  <c r="BS7" i="4"/>
  <c r="BZ7" i="4"/>
  <c r="AL7" i="5"/>
  <c r="BE7" i="5"/>
  <c r="BN7" i="4"/>
  <c r="R7" i="4"/>
  <c r="CD7" i="4"/>
  <c r="AD7" i="5"/>
  <c r="BT7" i="4"/>
  <c r="CH7" i="4"/>
  <c r="AA7" i="3"/>
  <c r="AG7" i="4"/>
  <c r="AF7" i="4" s="1"/>
  <c r="AB7" i="3"/>
  <c r="BY7" i="4"/>
  <c r="CZ7" i="1"/>
  <c r="H7" i="5"/>
  <c r="E7" i="1"/>
  <c r="D7" i="1" s="1"/>
  <c r="W7" i="4"/>
  <c r="BR7" i="4"/>
  <c r="CF7" i="4"/>
  <c r="Z7" i="3"/>
  <c r="N7" i="1"/>
  <c r="AN7" i="1"/>
  <c r="DD7" i="1"/>
  <c r="CK7" i="1"/>
  <c r="DG7" i="1"/>
  <c r="AC7" i="3"/>
  <c r="BJ7" i="4"/>
  <c r="DE7" i="1"/>
  <c r="V7" i="5"/>
  <c r="CM7" i="1"/>
  <c r="CU7" i="1"/>
  <c r="BU7" i="4"/>
  <c r="CC7" i="4"/>
  <c r="E7" i="3"/>
  <c r="D7" i="3" s="1"/>
  <c r="CS7" i="1"/>
  <c r="Q7" i="5"/>
  <c r="AT7" i="5"/>
  <c r="AT7" i="4"/>
  <c r="BU7" i="1"/>
  <c r="AO7" i="4"/>
  <c r="AD7" i="1"/>
  <c r="CG7" i="4"/>
  <c r="BB7" i="5"/>
  <c r="CL7" i="1"/>
  <c r="CT7" i="1"/>
  <c r="DH7" i="1"/>
  <c r="BM7" i="4"/>
  <c r="CN7" i="1"/>
  <c r="CV7" i="1"/>
  <c r="CE7" i="4"/>
  <c r="N7" i="3"/>
  <c r="M7" i="3" s="1"/>
  <c r="AX7" i="1"/>
  <c r="M7" i="4"/>
  <c r="X7" i="3"/>
  <c r="E7" i="4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R7" i="1" l="1"/>
  <c r="CI7" i="2"/>
  <c r="V7" i="2"/>
  <c r="W7" i="2"/>
  <c r="CW7" i="2"/>
  <c r="DB7" i="2"/>
  <c r="CH7" i="2"/>
  <c r="CJ7" i="2"/>
  <c r="AM7" i="2"/>
  <c r="CQ7" i="2" s="1"/>
  <c r="BI7" i="4"/>
  <c r="BV7" i="4"/>
  <c r="AM7" i="1"/>
  <c r="BF7" i="1" s="1"/>
  <c r="I7" i="5"/>
  <c r="CI7" i="1"/>
  <c r="CJ7" i="1"/>
  <c r="DB7" i="1"/>
  <c r="W7" i="1"/>
  <c r="M7" i="1"/>
  <c r="V7" i="1" s="1"/>
  <c r="V7" i="3"/>
  <c r="W7" i="3"/>
  <c r="D7" i="4"/>
  <c r="BH7" i="4" s="1"/>
  <c r="CA7" i="4"/>
  <c r="CW7" i="1"/>
  <c r="AN7" i="4"/>
  <c r="BG7" i="4" s="1"/>
  <c r="F7" i="5"/>
  <c r="BO7" i="1"/>
  <c r="L7" i="4"/>
  <c r="BQ7" i="4"/>
  <c r="AF41" i="8"/>
  <c r="AF60" i="8"/>
  <c r="AF42" i="8"/>
  <c r="AF26" i="8"/>
  <c r="AF38" i="8"/>
  <c r="AF18" i="8"/>
  <c r="AF48" i="8"/>
  <c r="AF43" i="8"/>
  <c r="AF24" i="8"/>
  <c r="AF33" i="8"/>
  <c r="AF52" i="8"/>
  <c r="AF11" i="8"/>
  <c r="AF56" i="8"/>
  <c r="AF55" i="8"/>
  <c r="AF12" i="8"/>
  <c r="AF35" i="8"/>
  <c r="AF13" i="8"/>
  <c r="AF23" i="8"/>
  <c r="AF59" i="8"/>
  <c r="AF10" i="8"/>
  <c r="AF49" i="8"/>
  <c r="AF30" i="8"/>
  <c r="AF20" i="8"/>
  <c r="AF57" i="8"/>
  <c r="AF21" i="8"/>
  <c r="AF15" i="8"/>
  <c r="AF54" i="8"/>
  <c r="AF46" i="8"/>
  <c r="AF47" i="8"/>
  <c r="AF31" i="8"/>
  <c r="AF50" i="8"/>
  <c r="AF51" i="8"/>
  <c r="AF36" i="8"/>
  <c r="AF8" i="8"/>
  <c r="AF45" i="8"/>
  <c r="AF22" i="8"/>
  <c r="AF28" i="8"/>
  <c r="AF39" i="8"/>
  <c r="AF19" i="8"/>
  <c r="AF44" i="8"/>
  <c r="AF58" i="8"/>
  <c r="AF25" i="8"/>
  <c r="AF32" i="8"/>
  <c r="AF29" i="8"/>
  <c r="AF40" i="8"/>
  <c r="AF61" i="8"/>
  <c r="AF62" i="8"/>
  <c r="AF37" i="8"/>
  <c r="AF17" i="8"/>
  <c r="AF16" i="8"/>
  <c r="AF9" i="8"/>
  <c r="AF53" i="8"/>
  <c r="AF7" i="8"/>
  <c r="AF27" i="8"/>
  <c r="AF34" i="8"/>
  <c r="AF14" i="8"/>
  <c r="M28" i="8" l="1"/>
  <c r="M7" i="8"/>
  <c r="E10" i="8"/>
  <c r="M26" i="8"/>
  <c r="M10" i="8"/>
  <c r="M11" i="8"/>
  <c r="L9" i="8"/>
  <c r="M22" i="8"/>
  <c r="F9" i="8"/>
  <c r="L25" i="8"/>
  <c r="F12" i="8"/>
  <c r="L21" i="8"/>
  <c r="F11" i="8"/>
  <c r="F20" i="8" s="1"/>
  <c r="E7" i="8"/>
  <c r="M23" i="8"/>
  <c r="L26" i="8"/>
  <c r="M25" i="8"/>
  <c r="L22" i="8"/>
  <c r="M19" i="8"/>
  <c r="L31" i="8"/>
  <c r="L20" i="8"/>
  <c r="L17" i="8"/>
  <c r="F7" i="8"/>
  <c r="L10" i="8"/>
  <c r="M8" i="8"/>
  <c r="F10" i="8"/>
  <c r="F8" i="8"/>
  <c r="L15" i="8"/>
  <c r="L18" i="8"/>
  <c r="L16" i="8"/>
  <c r="L24" i="8"/>
  <c r="E9" i="8"/>
  <c r="M17" i="8"/>
  <c r="M9" i="8"/>
  <c r="M27" i="8"/>
  <c r="M31" i="8"/>
  <c r="L7" i="8"/>
  <c r="E8" i="8"/>
  <c r="L12" i="8"/>
  <c r="L11" i="8"/>
  <c r="M16" i="8"/>
  <c r="L8" i="8"/>
  <c r="M12" i="8"/>
  <c r="F21" i="8" s="1"/>
  <c r="L27" i="8"/>
  <c r="L23" i="8"/>
  <c r="M24" i="8"/>
  <c r="F15" i="8"/>
  <c r="M21" i="8"/>
  <c r="E11" i="8"/>
  <c r="E20" i="8" s="1"/>
  <c r="L19" i="8"/>
  <c r="L28" i="8"/>
  <c r="E15" i="8"/>
  <c r="M15" i="8"/>
  <c r="E12" i="8"/>
  <c r="M20" i="8"/>
  <c r="M18" i="8"/>
  <c r="AE7" i="4"/>
  <c r="CI7" i="4" s="1"/>
  <c r="BF7" i="2"/>
  <c r="DJ7" i="2" s="1"/>
  <c r="CQ7" i="1"/>
  <c r="CH7" i="1"/>
  <c r="DJ7" i="1" s="1"/>
  <c r="BP7" i="4"/>
  <c r="F13" i="8" l="1"/>
  <c r="F14" i="8" s="1"/>
  <c r="F17" i="8" s="1"/>
  <c r="E21" i="8"/>
  <c r="L13" i="8"/>
  <c r="L32" i="8" s="1"/>
  <c r="M13" i="8"/>
  <c r="M14" i="8" s="1"/>
  <c r="L29" i="8"/>
  <c r="L30" i="8" s="1"/>
  <c r="M29" i="8"/>
  <c r="M30" i="8" s="1"/>
  <c r="E13" i="8"/>
  <c r="E14" i="8" s="1"/>
  <c r="E17" i="8" s="1"/>
  <c r="F16" i="8"/>
  <c r="E16" i="8" l="1"/>
  <c r="L14" i="8"/>
  <c r="L33" i="8" s="1"/>
  <c r="M32" i="8"/>
  <c r="M33" i="8"/>
</calcChain>
</file>

<file path=xl/sharedStrings.xml><?xml version="1.0" encoding="utf-8"?>
<sst xmlns="http://schemas.openxmlformats.org/spreadsheetml/2006/main" count="2480" uniqueCount="446">
  <si>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</si>
  <si>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</si>
  <si>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</si>
  <si>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</si>
  <si>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</si>
  <si>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</si>
  <si>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</si>
  <si>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</si>
  <si>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</si>
  <si>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</si>
  <si>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</si>
  <si>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</si>
  <si>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</si>
  <si>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</si>
  <si>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</si>
  <si>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</si>
  <si>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</si>
  <si>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</si>
  <si>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</si>
  <si>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</si>
  <si>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</si>
  <si>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</si>
  <si>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</si>
  <si>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</si>
  <si>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</si>
  <si>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</si>
  <si>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</si>
  <si>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</si>
  <si>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</si>
  <si>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</si>
  <si>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</si>
  <si>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</si>
  <si>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</si>
  <si>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</si>
  <si>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</si>
  <si>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</si>
  <si>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</si>
  <si>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</si>
  <si>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</si>
  <si>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</si>
  <si>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</si>
  <si>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</si>
  <si>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</si>
  <si>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</si>
  <si>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</si>
  <si>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</si>
  <si>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</si>
  <si>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</si>
  <si>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</si>
  <si>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</si>
  <si>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</si>
  <si>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</si>
  <si>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</si>
  <si>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</si>
  <si>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</si>
  <si>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</si>
  <si>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</si>
  <si>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</si>
  <si>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</si>
  <si>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</si>
  <si>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</si>
  <si>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</si>
  <si>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</si>
  <si>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</si>
  <si>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</si>
  <si>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</si>
  <si>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</si>
  <si>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</si>
  <si>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</si>
  <si>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</si>
  <si>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</si>
  <si>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</si>
  <si>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</si>
  <si>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</si>
  <si>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</si>
  <si>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</si>
  <si>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</si>
  <si>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</si>
  <si>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</si>
  <si>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</si>
  <si>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</si>
  <si>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</si>
  <si>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</si>
  <si>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</si>
  <si>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</si>
  <si>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</si>
  <si>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</si>
  <si>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</si>
  <si>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</si>
  <si>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</si>
  <si>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</si>
  <si>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</si>
  <si>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</si>
  <si>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</si>
  <si>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</si>
  <si>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</si>
  <si>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</si>
  <si>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</si>
  <si>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</si>
  <si>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</si>
  <si>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</si>
  <si>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</si>
  <si>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</si>
  <si>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</si>
  <si>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</si>
  <si>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</si>
  <si>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</si>
  <si>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</si>
  <si>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</si>
  <si>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</si>
  <si>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</si>
  <si>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</si>
  <si>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</si>
  <si>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</si>
  <si>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</si>
  <si>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</si>
  <si>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</si>
  <si>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</si>
  <si>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</si>
  <si>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</si>
  <si>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</si>
  <si>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</si>
  <si>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</si>
  <si>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</si>
  <si>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</si>
  <si>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</si>
  <si>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</si>
  <si>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</si>
  <si>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</si>
  <si>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</si>
  <si>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</si>
  <si>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</si>
  <si>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</si>
  <si>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</si>
  <si>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</si>
  <si>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</si>
  <si>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</si>
  <si>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</si>
  <si>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</si>
  <si>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</si>
  <si>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</si>
  <si>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</si>
  <si>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</si>
  <si>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</si>
  <si>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</si>
  <si>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</si>
  <si>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</si>
  <si>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</si>
  <si>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</si>
  <si>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</si>
  <si>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</si>
  <si>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</si>
  <si>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</si>
  <si>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</si>
  <si>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</si>
  <si>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</si>
  <si>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</si>
  <si>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</si>
  <si>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</si>
  <si>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</si>
  <si>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</si>
  <si>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</si>
  <si>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</si>
  <si>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</si>
  <si>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</si>
  <si>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</si>
  <si>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</si>
  <si>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</si>
  <si>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</si>
  <si>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</si>
  <si>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</si>
  <si>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</si>
  <si>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</si>
  <si>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</si>
  <si>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</si>
  <si>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</si>
  <si>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</si>
  <si>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</si>
  <si>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</si>
  <si>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</si>
  <si>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</si>
  <si>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</si>
  <si>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</si>
  <si>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</si>
  <si>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</si>
  <si>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</si>
  <si>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</si>
  <si>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</si>
  <si>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</si>
  <si>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</si>
  <si>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</si>
  <si>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</si>
  <si>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</si>
  <si>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</si>
  <si>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</si>
  <si>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</si>
  <si>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</si>
  <si>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</si>
  <si>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</si>
  <si>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</si>
  <si>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</si>
  <si>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</si>
  <si>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</si>
  <si>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</si>
  <si>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</si>
  <si>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</si>
  <si>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</si>
  <si>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</si>
  <si>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</si>
  <si>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</si>
  <si>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</si>
  <si>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</si>
  <si>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</si>
  <si>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</si>
  <si>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</si>
  <si>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</si>
  <si>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</si>
  <si>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</si>
  <si>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</si>
  <si>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</si>
  <si>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</si>
  <si>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</si>
  <si>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</si>
  <si>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</si>
  <si>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</si>
  <si>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</si>
  <si>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</si>
  <si>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</si>
  <si>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</si>
  <si>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</si>
  <si>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</si>
  <si>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</si>
  <si>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</si>
  <si>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</si>
  <si>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</si>
  <si>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</si>
  <si>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</si>
  <si>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</si>
  <si>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</si>
  <si>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</si>
  <si>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</si>
  <si>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</si>
  <si>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</si>
  <si>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</si>
  <si>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</si>
  <si>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</si>
  <si>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</si>
  <si>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</si>
  <si>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</si>
  <si>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</si>
  <si>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</si>
  <si>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</si>
  <si>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</si>
  <si>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</si>
  <si>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</si>
  <si>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</si>
  <si>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</si>
  <si>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</si>
  <si>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</si>
  <si>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</si>
  <si>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</si>
  <si>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</si>
  <si>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</si>
  <si>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</si>
  <si>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</si>
  <si>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</si>
  <si>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</si>
  <si>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</si>
  <si>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</si>
  <si>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</si>
  <si>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</si>
  <si>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</si>
  <si>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</si>
  <si>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</si>
  <si>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</si>
  <si>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</si>
  <si>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</si>
  <si>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</si>
  <si>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</si>
  <si>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</si>
  <si>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</si>
  <si>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</si>
  <si>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</si>
  <si>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</si>
  <si>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</si>
  <si>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</si>
  <si>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</si>
  <si>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</si>
  <si>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</si>
  <si>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</si>
  <si>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</si>
  <si>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</si>
  <si>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</si>
  <si>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</si>
  <si>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</si>
  <si>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</si>
  <si>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</si>
  <si>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</si>
  <si>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</si>
  <si>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</si>
  <si>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</si>
  <si>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</si>
  <si>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</si>
  <si>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</si>
  <si>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</si>
  <si>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</si>
  <si>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</si>
  <si>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</si>
  <si>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</si>
  <si>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</si>
  <si>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</si>
  <si>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</si>
  <si>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</si>
  <si>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</si>
  <si>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</si>
  <si>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</si>
  <si>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</si>
  <si>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27000</t>
  </si>
  <si>
    <t>廃棄物処理事業経費（市区町村の合計）（令和1年度実績）</t>
    <phoneticPr fontId="3"/>
  </si>
  <si>
    <t>廃棄物処理事業経費（一部事務組合・広域連合の合計）（令和1年度実績）</t>
    <phoneticPr fontId="3"/>
  </si>
  <si>
    <t>廃棄物処理事業経費（市区町村及び一部事務組合・広域連合の合計）【歳入】（令和1年度実績）</t>
    <phoneticPr fontId="3"/>
  </si>
  <si>
    <t>廃棄物処理事業経費（市区町村及び一部事務組合・広域連合の合計）【歳出】（令和1年度実績）</t>
    <phoneticPr fontId="3"/>
  </si>
  <si>
    <t>廃棄物処理事業経費【分担金の合計】（令和1年度実績）</t>
    <phoneticPr fontId="3"/>
  </si>
  <si>
    <t>廃棄物処理事業経費【市区町村分担金の合計（令和1年度実績）</t>
    <phoneticPr fontId="3"/>
  </si>
  <si>
    <t>27100</t>
  </si>
  <si>
    <t>大阪市</t>
  </si>
  <si>
    <t/>
  </si>
  <si>
    <t>27872</t>
  </si>
  <si>
    <t>大阪広域環境施設組合</t>
  </si>
  <si>
    <t>27140</t>
  </si>
  <si>
    <t>堺市</t>
  </si>
  <si>
    <t>27202</t>
  </si>
  <si>
    <t>岸和田市</t>
  </si>
  <si>
    <t>27836</t>
  </si>
  <si>
    <t>岸和田市貝塚市清掃施設組合</t>
  </si>
  <si>
    <t>27203</t>
  </si>
  <si>
    <t>豊中市</t>
  </si>
  <si>
    <t>27827</t>
  </si>
  <si>
    <t>豊中市伊丹市クリーンランド</t>
  </si>
  <si>
    <t>27204</t>
  </si>
  <si>
    <t>池田市</t>
  </si>
  <si>
    <t>27205</t>
  </si>
  <si>
    <t>吹田市</t>
  </si>
  <si>
    <t>27206</t>
  </si>
  <si>
    <t>泉大津市</t>
  </si>
  <si>
    <t>27828</t>
  </si>
  <si>
    <t>泉北環境整備施設組合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</si>
  <si>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</si>
  <si>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</si>
  <si>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</si>
  <si>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</si>
  <si>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</si>
  <si>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</si>
  <si>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</si>
  <si>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</si>
  <si>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27866</t>
  </si>
  <si>
    <t>北河内4市リサイクルプラザ</t>
  </si>
  <si>
    <t>27873</t>
  </si>
  <si>
    <t>枚方京田辺環境施設組合</t>
  </si>
  <si>
    <t>27211</t>
  </si>
  <si>
    <t>茨木市</t>
  </si>
  <si>
    <t>27212</t>
  </si>
  <si>
    <t>八尾市</t>
  </si>
  <si>
    <t>27213</t>
  </si>
  <si>
    <t>泉佐野市</t>
  </si>
  <si>
    <t>27833</t>
  </si>
  <si>
    <t>泉佐野市田尻町清掃施設組合</t>
  </si>
  <si>
    <t>27214</t>
  </si>
  <si>
    <t>富田林市</t>
  </si>
  <si>
    <t>27837</t>
  </si>
  <si>
    <t>南河内環境事業組合</t>
  </si>
  <si>
    <t>27215</t>
  </si>
  <si>
    <t>寝屋川市</t>
  </si>
  <si>
    <t>北河内４市リサイクル施設組合</t>
  </si>
  <si>
    <t>27216</t>
  </si>
  <si>
    <t>河内長野市</t>
  </si>
  <si>
    <t>27217</t>
  </si>
  <si>
    <t>松原市</t>
  </si>
  <si>
    <t>27218</t>
  </si>
  <si>
    <t>大東市</t>
  </si>
  <si>
    <t>27834</t>
  </si>
  <si>
    <t>東大阪都市清掃施設組合</t>
  </si>
  <si>
    <t>27219</t>
  </si>
  <si>
    <t>和泉市</t>
  </si>
  <si>
    <t>27220</t>
  </si>
  <si>
    <t>箕面市</t>
  </si>
  <si>
    <t>27221</t>
  </si>
  <si>
    <t>柏原市</t>
  </si>
  <si>
    <t>27831</t>
  </si>
  <si>
    <t>柏羽藤事業組合</t>
  </si>
  <si>
    <t>27222</t>
  </si>
  <si>
    <t>羽曳野市</t>
  </si>
  <si>
    <t>柏羽藤環境事業組合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</si>
  <si>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</si>
  <si>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</si>
  <si>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</si>
  <si>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</si>
  <si>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</si>
  <si>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</si>
  <si>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</si>
  <si>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</si>
  <si>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</si>
  <si>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</si>
  <si>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</si>
  <si>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</si>
  <si>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27838</t>
  </si>
  <si>
    <t>泉南清掃事務組合</t>
  </si>
  <si>
    <t>27229</t>
  </si>
  <si>
    <t>四條畷市</t>
  </si>
  <si>
    <t>27835</t>
  </si>
  <si>
    <t>四條畷市交野市清掃施設組合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</si>
  <si>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</si>
  <si>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</si>
  <si>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</si>
  <si>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</si>
  <si>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</si>
  <si>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</si>
  <si>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</si>
  <si>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</si>
  <si>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</si>
  <si>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</si>
  <si>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28967</t>
  </si>
  <si>
    <t>猪名川上流広域ごみ処理施設組合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</si>
  <si>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</si>
  <si>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</si>
  <si>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</si>
  <si>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</si>
  <si>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</si>
  <si>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</si>
  <si>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</si>
  <si>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</si>
  <si>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泉佐野市田尻町
清掃施設組合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</si>
  <si>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</si>
  <si>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</si>
  <si>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</si>
  <si>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</si>
  <si>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</si>
  <si>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</si>
  <si>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</si>
  <si>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</si>
  <si>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28207</t>
  </si>
  <si>
    <t>伊丹市</t>
  </si>
  <si>
    <t>北河内4市リサイクル施設組合</t>
  </si>
  <si>
    <t>26211</t>
  </si>
  <si>
    <t>京田辺市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</si>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</sst>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_Book1" xfId="3" xr:uid="{00000000-0005-0000-0000-000003000000}"/>
    <cellStyle name="標準_H12集計結果（ごみ処理状況）" xfId="4" xr:uid="{00000000-0005-0000-0000-000004000000}"/>
    <cellStyle name="標準_H12集計結果（し尿処理）" xfId="5" xr:uid="{00000000-0005-0000-0000-000005000000}"/>
    <cellStyle name="標準_H12集計結果（経費）" xfId="6" xr:uid="{00000000-0005-0000-0000-000006000000}"/>
    <cellStyle name="標準_集計結果（経費）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62" t="s">
        <v>53</v>
      </c>
      <c r="B2" s="162" t="s">
        <v>54</v>
      </c>
      <c r="C2" s="164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63"/>
      <c r="B3" s="163"/>
      <c r="C3" s="165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63"/>
      <c r="B4" s="163"/>
      <c r="C4" s="165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1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1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61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63"/>
      <c r="B5" s="163"/>
      <c r="C5" s="165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61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61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61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63"/>
      <c r="B6" s="163"/>
      <c r="C6" s="165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29</v>
      </c>
      <c r="B7" s="154" t="s">
        <v>317</v>
      </c>
      <c r="C7" s="138" t="s">
        <v>33</v>
      </c>
      <c r="D7" s="140">
        <f t="shared" ref="D7:D50" si="0">SUM(E7,+L7)</f>
        <v>102911451</v>
      </c>
      <c r="E7" s="140">
        <f t="shared" ref="E7:E50" si="1">SUM(F7:I7,K7)</f>
        <v>19223006</v>
      </c>
      <c r="F7" s="140">
        <f>SUM(F$8:F$207)</f>
        <v>1460092</v>
      </c>
      <c r="G7" s="140">
        <f>SUM(G$8:G$207)</f>
        <v>75033</v>
      </c>
      <c r="H7" s="140">
        <f>SUM(H$8:H$207)</f>
        <v>3057200</v>
      </c>
      <c r="I7" s="140">
        <f>SUM(I$8:I$207)</f>
        <v>11946774</v>
      </c>
      <c r="J7" s="143" t="s">
        <v>314</v>
      </c>
      <c r="K7" s="140">
        <f>SUM(K$8:K$207)</f>
        <v>2683907</v>
      </c>
      <c r="L7" s="140">
        <f>SUM(L$8:L$207)</f>
        <v>83688445</v>
      </c>
      <c r="M7" s="140">
        <f t="shared" ref="M7:M50" si="2">SUM(N7,+U7)</f>
        <v>7282765</v>
      </c>
      <c r="N7" s="140">
        <f t="shared" ref="N7:N50" si="3">SUM(O7:R7,T7)</f>
        <v>772480</v>
      </c>
      <c r="O7" s="140">
        <f>SUM(O$8:O$207)</f>
        <v>2337</v>
      </c>
      <c r="P7" s="140">
        <f>SUM(P$8:P$207)</f>
        <v>1209</v>
      </c>
      <c r="Q7" s="140">
        <f>SUM(Q$8:Q$207)</f>
        <v>157600</v>
      </c>
      <c r="R7" s="140">
        <f>SUM(R$8:R$207)</f>
        <v>406368</v>
      </c>
      <c r="S7" s="143" t="s">
        <v>314</v>
      </c>
      <c r="T7" s="140">
        <f>SUM(T$8:T$207)</f>
        <v>204966</v>
      </c>
      <c r="U7" s="140">
        <f>SUM(U$8:U$207)</f>
        <v>6510285</v>
      </c>
      <c r="V7" s="140">
        <f t="shared" ref="V7:AA7" si="4">+SUM(D7,M7)</f>
        <v>110194216</v>
      </c>
      <c r="W7" s="140">
        <f t="shared" si="4"/>
        <v>19995486</v>
      </c>
      <c r="X7" s="140">
        <f t="shared" si="4"/>
        <v>1462429</v>
      </c>
      <c r="Y7" s="140">
        <f t="shared" si="4"/>
        <v>76242</v>
      </c>
      <c r="Z7" s="140">
        <f t="shared" si="4"/>
        <v>3214800</v>
      </c>
      <c r="AA7" s="140">
        <f t="shared" si="4"/>
        <v>12353142</v>
      </c>
      <c r="AB7" s="142" t="str">
        <f t="shared" ref="AB7:AB50" si="5">IF(+SUM(J7,S7)=0,"-",+SUM(J7,S7))</f>
        <v>-</v>
      </c>
      <c r="AC7" s="140">
        <f t="shared" ref="AC7:AC50" si="6">+SUM(K7,T7)</f>
        <v>2888873</v>
      </c>
      <c r="AD7" s="140">
        <f t="shared" ref="AD7:AD50" si="7">+SUM(L7,U7)</f>
        <v>90198730</v>
      </c>
      <c r="AE7" s="140">
        <f t="shared" ref="AE7:AE50" si="8">SUM(AF7,+AK7)</f>
        <v>5308611</v>
      </c>
      <c r="AF7" s="140">
        <f t="shared" ref="AF7:AF50" si="9">SUM(AG7:AJ7)</f>
        <v>5275173</v>
      </c>
      <c r="AG7" s="140">
        <f t="shared" ref="AG7:AL7" si="10">SUM(AG$8:AG$207)</f>
        <v>178326</v>
      </c>
      <c r="AH7" s="140">
        <f t="shared" si="10"/>
        <v>4927239</v>
      </c>
      <c r="AI7" s="140">
        <f t="shared" si="10"/>
        <v>169553</v>
      </c>
      <c r="AJ7" s="140">
        <f t="shared" si="10"/>
        <v>55</v>
      </c>
      <c r="AK7" s="140">
        <f t="shared" si="10"/>
        <v>33438</v>
      </c>
      <c r="AL7" s="140">
        <f t="shared" si="10"/>
        <v>1917627</v>
      </c>
      <c r="AM7" s="140">
        <f t="shared" ref="AM7:AM50" si="11">SUM(AN7,AS7,AW7,AX7,BD7)</f>
        <v>77215849</v>
      </c>
      <c r="AN7" s="140">
        <f t="shared" ref="AN7:AN50" si="12">SUM(AO7:AR7)</f>
        <v>30083785</v>
      </c>
      <c r="AO7" s="140">
        <f>SUM(AO$8:AO$207)</f>
        <v>7468216</v>
      </c>
      <c r="AP7" s="140">
        <f>SUM(AP$8:AP$207)</f>
        <v>21056139</v>
      </c>
      <c r="AQ7" s="140">
        <f>SUM(AQ$8:AQ$207)</f>
        <v>1487592</v>
      </c>
      <c r="AR7" s="140">
        <f>SUM(AR$8:AR$207)</f>
        <v>71838</v>
      </c>
      <c r="AS7" s="140">
        <f t="shared" ref="AS7:AS50" si="13">SUM(AT7:AV7)</f>
        <v>9889569</v>
      </c>
      <c r="AT7" s="140">
        <f>SUM(AT$8:AT$207)</f>
        <v>3207909</v>
      </c>
      <c r="AU7" s="140">
        <f>SUM(AU$8:AU$207)</f>
        <v>6621961</v>
      </c>
      <c r="AV7" s="140">
        <f>SUM(AV$8:AV$207)</f>
        <v>59699</v>
      </c>
      <c r="AW7" s="140">
        <f>SUM(AW$8:AW$207)</f>
        <v>1177211</v>
      </c>
      <c r="AX7" s="140">
        <f t="shared" ref="AX7:AX50" si="14">SUM(AY7:BB7)</f>
        <v>36029291</v>
      </c>
      <c r="AY7" s="140">
        <f t="shared" ref="AY7:BE7" si="15">SUM(AY$8:AY$207)</f>
        <v>26049960</v>
      </c>
      <c r="AZ7" s="140">
        <f t="shared" si="15"/>
        <v>8252059</v>
      </c>
      <c r="BA7" s="140">
        <f t="shared" si="15"/>
        <v>1263756</v>
      </c>
      <c r="BB7" s="140">
        <f t="shared" si="15"/>
        <v>463516</v>
      </c>
      <c r="BC7" s="140">
        <f t="shared" si="15"/>
        <v>16076992</v>
      </c>
      <c r="BD7" s="140">
        <f t="shared" si="15"/>
        <v>35993</v>
      </c>
      <c r="BE7" s="140">
        <f t="shared" si="15"/>
        <v>2392372</v>
      </c>
      <c r="BF7" s="140">
        <f t="shared" ref="BF7:BF50" si="16">SUM(AE7,+AM7,+BE7)</f>
        <v>84916832</v>
      </c>
      <c r="BG7" s="140">
        <f t="shared" ref="BG7:BG50" si="17">SUM(BH7,+BM7)</f>
        <v>584784</v>
      </c>
      <c r="BH7" s="140">
        <f t="shared" ref="BH7:BH50" si="18">SUM(BI7:BL7)</f>
        <v>573416</v>
      </c>
      <c r="BI7" s="140">
        <f t="shared" ref="BI7:BN7" si="19">SUM(BI$8:BI$207)</f>
        <v>0</v>
      </c>
      <c r="BJ7" s="140">
        <f t="shared" si="19"/>
        <v>572909</v>
      </c>
      <c r="BK7" s="140">
        <f t="shared" si="19"/>
        <v>16</v>
      </c>
      <c r="BL7" s="140">
        <f t="shared" si="19"/>
        <v>491</v>
      </c>
      <c r="BM7" s="140">
        <f t="shared" si="19"/>
        <v>11368</v>
      </c>
      <c r="BN7" s="140">
        <f t="shared" si="19"/>
        <v>171717</v>
      </c>
      <c r="BO7" s="140">
        <f t="shared" ref="BO7:BO50" si="20">SUM(BP7,BU7,BY7,BZ7,CF7)</f>
        <v>5348689</v>
      </c>
      <c r="BP7" s="140">
        <f t="shared" ref="BP7:BP50" si="21">SUM(BQ7:BT7)</f>
        <v>1608661</v>
      </c>
      <c r="BQ7" s="140">
        <f>SUM(BQ$8:BQ$207)</f>
        <v>883880</v>
      </c>
      <c r="BR7" s="140">
        <f>SUM(BR$8:BR$207)</f>
        <v>644048</v>
      </c>
      <c r="BS7" s="140">
        <f>SUM(BS$8:BS$207)</f>
        <v>80733</v>
      </c>
      <c r="BT7" s="140">
        <f>SUM(BT$8:BT$207)</f>
        <v>0</v>
      </c>
      <c r="BU7" s="140">
        <f t="shared" ref="BU7:BU50" si="22">SUM(BV7:BX7)</f>
        <v>1193373</v>
      </c>
      <c r="BV7" s="140">
        <f>SUM(BV$8:BV$207)</f>
        <v>122992</v>
      </c>
      <c r="BW7" s="140">
        <f>SUM(BW$8:BW$207)</f>
        <v>1005140</v>
      </c>
      <c r="BX7" s="140">
        <f>SUM(BX$8:BX$207)</f>
        <v>65241</v>
      </c>
      <c r="BY7" s="140">
        <f>SUM(BY$8:BY$207)</f>
        <v>22013</v>
      </c>
      <c r="BZ7" s="140">
        <f t="shared" ref="BZ7:BZ50" si="23">SUM(CA7:CD7)</f>
        <v>2512124</v>
      </c>
      <c r="CA7" s="140">
        <f t="shared" ref="CA7:CG7" si="24">SUM(CA$8:CA$207)</f>
        <v>1156739</v>
      </c>
      <c r="CB7" s="140">
        <f t="shared" si="24"/>
        <v>1056171</v>
      </c>
      <c r="CC7" s="140">
        <f t="shared" si="24"/>
        <v>184309</v>
      </c>
      <c r="CD7" s="140">
        <f t="shared" si="24"/>
        <v>114905</v>
      </c>
      <c r="CE7" s="140">
        <f t="shared" si="24"/>
        <v>750784</v>
      </c>
      <c r="CF7" s="140">
        <f t="shared" si="24"/>
        <v>12518</v>
      </c>
      <c r="CG7" s="140">
        <f t="shared" si="24"/>
        <v>426791</v>
      </c>
      <c r="CH7" s="140">
        <f t="shared" ref="CH7:CH50" si="25">SUM(BG7,+BO7,+CG7)</f>
        <v>6360264</v>
      </c>
      <c r="CI7" s="140">
        <f t="shared" ref="CI7:DJ7" si="26">SUM(AE7,+BG7)</f>
        <v>5893395</v>
      </c>
      <c r="CJ7" s="140">
        <f t="shared" si="26"/>
        <v>5848589</v>
      </c>
      <c r="CK7" s="140">
        <f t="shared" si="26"/>
        <v>178326</v>
      </c>
      <c r="CL7" s="140">
        <f t="shared" si="26"/>
        <v>5500148</v>
      </c>
      <c r="CM7" s="140">
        <f t="shared" si="26"/>
        <v>169569</v>
      </c>
      <c r="CN7" s="140">
        <f t="shared" si="26"/>
        <v>546</v>
      </c>
      <c r="CO7" s="140">
        <f t="shared" si="26"/>
        <v>44806</v>
      </c>
      <c r="CP7" s="140">
        <f t="shared" si="26"/>
        <v>2089344</v>
      </c>
      <c r="CQ7" s="140">
        <f t="shared" si="26"/>
        <v>82564538</v>
      </c>
      <c r="CR7" s="140">
        <f t="shared" si="26"/>
        <v>31692446</v>
      </c>
      <c r="CS7" s="140">
        <f t="shared" si="26"/>
        <v>8352096</v>
      </c>
      <c r="CT7" s="140">
        <f t="shared" si="26"/>
        <v>21700187</v>
      </c>
      <c r="CU7" s="140">
        <f t="shared" si="26"/>
        <v>1568325</v>
      </c>
      <c r="CV7" s="140">
        <f t="shared" si="26"/>
        <v>71838</v>
      </c>
      <c r="CW7" s="140">
        <f t="shared" si="26"/>
        <v>11082942</v>
      </c>
      <c r="CX7" s="140">
        <f t="shared" si="26"/>
        <v>3330901</v>
      </c>
      <c r="CY7" s="140">
        <f t="shared" si="26"/>
        <v>7627101</v>
      </c>
      <c r="CZ7" s="140">
        <f t="shared" si="26"/>
        <v>124940</v>
      </c>
      <c r="DA7" s="140">
        <f t="shared" si="26"/>
        <v>1199224</v>
      </c>
      <c r="DB7" s="140">
        <f t="shared" si="26"/>
        <v>38541415</v>
      </c>
      <c r="DC7" s="140">
        <f t="shared" si="26"/>
        <v>27206699</v>
      </c>
      <c r="DD7" s="140">
        <f t="shared" si="26"/>
        <v>9308230</v>
      </c>
      <c r="DE7" s="140">
        <f t="shared" si="26"/>
        <v>1448065</v>
      </c>
      <c r="DF7" s="140">
        <f t="shared" si="26"/>
        <v>578421</v>
      </c>
      <c r="DG7" s="140">
        <f t="shared" si="26"/>
        <v>16827776</v>
      </c>
      <c r="DH7" s="140">
        <f t="shared" si="26"/>
        <v>48511</v>
      </c>
      <c r="DI7" s="140">
        <f t="shared" si="26"/>
        <v>2819163</v>
      </c>
      <c r="DJ7" s="140">
        <f t="shared" si="26"/>
        <v>91277096</v>
      </c>
    </row>
    <row r="8" spans="1:114" s="136" customFormat="1" ht="13.5" customHeight="1" x14ac:dyDescent="0.15">
      <c r="A8" s="119" t="s">
        <v>29</v>
      </c>
      <c r="B8" s="120" t="s">
        <v>324</v>
      </c>
      <c r="C8" s="119" t="s">
        <v>325</v>
      </c>
      <c r="D8" s="121">
        <f t="shared" si="0"/>
        <v>26339024</v>
      </c>
      <c r="E8" s="121">
        <f t="shared" si="1"/>
        <v>6405848</v>
      </c>
      <c r="F8" s="121">
        <v>659</v>
      </c>
      <c r="G8" s="121">
        <v>34710</v>
      </c>
      <c r="H8" s="121">
        <v>92000</v>
      </c>
      <c r="I8" s="121">
        <v>5865416</v>
      </c>
      <c r="J8" s="122" t="s">
        <v>445</v>
      </c>
      <c r="K8" s="121">
        <v>413063</v>
      </c>
      <c r="L8" s="121">
        <v>19933176</v>
      </c>
      <c r="M8" s="121">
        <f t="shared" si="2"/>
        <v>64269</v>
      </c>
      <c r="N8" s="121">
        <f t="shared" si="3"/>
        <v>280</v>
      </c>
      <c r="O8" s="121">
        <v>0</v>
      </c>
      <c r="P8" s="121">
        <v>0</v>
      </c>
      <c r="Q8" s="121">
        <v>0</v>
      </c>
      <c r="R8" s="121">
        <v>0</v>
      </c>
      <c r="S8" s="122" t="s">
        <v>445</v>
      </c>
      <c r="T8" s="121">
        <v>280</v>
      </c>
      <c r="U8" s="121">
        <v>63989</v>
      </c>
      <c r="V8" s="121">
        <f t="shared" ref="V8:V50" si="27">+SUM(D8,M8)</f>
        <v>26403293</v>
      </c>
      <c r="W8" s="121">
        <f t="shared" ref="W8:W50" si="28">+SUM(E8,N8)</f>
        <v>6406128</v>
      </c>
      <c r="X8" s="121">
        <f t="shared" ref="X8:X50" si="29">+SUM(F8,O8)</f>
        <v>659</v>
      </c>
      <c r="Y8" s="121">
        <f t="shared" ref="Y8:Y50" si="30">+SUM(G8,P8)</f>
        <v>34710</v>
      </c>
      <c r="Z8" s="121">
        <f t="shared" ref="Z8:Z50" si="31">+SUM(H8,Q8)</f>
        <v>92000</v>
      </c>
      <c r="AA8" s="121">
        <f t="shared" ref="AA8:AA50" si="32">+SUM(I8,R8)</f>
        <v>5865416</v>
      </c>
      <c r="AB8" s="122" t="str">
        <f t="shared" si="5"/>
        <v>-</v>
      </c>
      <c r="AC8" s="121">
        <f t="shared" si="6"/>
        <v>413343</v>
      </c>
      <c r="AD8" s="121">
        <f t="shared" si="7"/>
        <v>19997165</v>
      </c>
      <c r="AE8" s="121">
        <f t="shared" si="8"/>
        <v>507185</v>
      </c>
      <c r="AF8" s="121">
        <f t="shared" si="9"/>
        <v>474570</v>
      </c>
      <c r="AG8" s="121">
        <v>159396</v>
      </c>
      <c r="AH8" s="121">
        <v>253648</v>
      </c>
      <c r="AI8" s="121">
        <v>61526</v>
      </c>
      <c r="AJ8" s="121">
        <v>0</v>
      </c>
      <c r="AK8" s="121">
        <v>32615</v>
      </c>
      <c r="AL8" s="121">
        <v>71177</v>
      </c>
      <c r="AM8" s="121">
        <f t="shared" si="11"/>
        <v>18859914</v>
      </c>
      <c r="AN8" s="121">
        <f t="shared" si="12"/>
        <v>13625260</v>
      </c>
      <c r="AO8" s="121">
        <v>1995426</v>
      </c>
      <c r="AP8" s="121">
        <v>11629834</v>
      </c>
      <c r="AQ8" s="121">
        <v>0</v>
      </c>
      <c r="AR8" s="121">
        <v>0</v>
      </c>
      <c r="AS8" s="121">
        <f t="shared" si="13"/>
        <v>1588056</v>
      </c>
      <c r="AT8" s="121">
        <v>1588056</v>
      </c>
      <c r="AU8" s="121">
        <v>0</v>
      </c>
      <c r="AV8" s="121">
        <v>0</v>
      </c>
      <c r="AW8" s="121">
        <v>920447</v>
      </c>
      <c r="AX8" s="121">
        <f t="shared" si="14"/>
        <v>2726151</v>
      </c>
      <c r="AY8" s="121">
        <v>1840606</v>
      </c>
      <c r="AZ8" s="121">
        <v>885545</v>
      </c>
      <c r="BA8" s="121">
        <v>0</v>
      </c>
      <c r="BB8" s="121">
        <v>0</v>
      </c>
      <c r="BC8" s="121">
        <v>6860780</v>
      </c>
      <c r="BD8" s="121">
        <v>0</v>
      </c>
      <c r="BE8" s="121">
        <v>39968</v>
      </c>
      <c r="BF8" s="121">
        <f t="shared" si="16"/>
        <v>19407067</v>
      </c>
      <c r="BG8" s="121">
        <f t="shared" si="17"/>
        <v>0</v>
      </c>
      <c r="BH8" s="121">
        <f t="shared" si="18"/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 t="shared" si="20"/>
        <v>64269</v>
      </c>
      <c r="BP8" s="121">
        <f t="shared" si="21"/>
        <v>53313</v>
      </c>
      <c r="BQ8" s="121">
        <v>15232</v>
      </c>
      <c r="BR8" s="121">
        <v>0</v>
      </c>
      <c r="BS8" s="121">
        <v>38081</v>
      </c>
      <c r="BT8" s="121">
        <v>0</v>
      </c>
      <c r="BU8" s="121">
        <f t="shared" si="22"/>
        <v>7254</v>
      </c>
      <c r="BV8" s="121">
        <v>0</v>
      </c>
      <c r="BW8" s="121">
        <v>7254</v>
      </c>
      <c r="BX8" s="121">
        <v>0</v>
      </c>
      <c r="BY8" s="121">
        <v>0</v>
      </c>
      <c r="BZ8" s="121">
        <f t="shared" si="23"/>
        <v>3702</v>
      </c>
      <c r="CA8" s="121">
        <v>3702</v>
      </c>
      <c r="CB8" s="121">
        <v>0</v>
      </c>
      <c r="CC8" s="121">
        <v>0</v>
      </c>
      <c r="CD8" s="121">
        <v>0</v>
      </c>
      <c r="CE8" s="121">
        <v>0</v>
      </c>
      <c r="CF8" s="121">
        <v>0</v>
      </c>
      <c r="CG8" s="121">
        <v>0</v>
      </c>
      <c r="CH8" s="121">
        <f t="shared" si="25"/>
        <v>64269</v>
      </c>
      <c r="CI8" s="121">
        <f t="shared" ref="CI8:CI50" si="33">SUM(AE8,+BG8)</f>
        <v>507185</v>
      </c>
      <c r="CJ8" s="121">
        <f t="shared" ref="CJ8:CJ50" si="34">SUM(AF8,+BH8)</f>
        <v>474570</v>
      </c>
      <c r="CK8" s="121">
        <f t="shared" ref="CK8:CK50" si="35">SUM(AG8,+BI8)</f>
        <v>159396</v>
      </c>
      <c r="CL8" s="121">
        <f t="shared" ref="CL8:CL50" si="36">SUM(AH8,+BJ8)</f>
        <v>253648</v>
      </c>
      <c r="CM8" s="121">
        <f t="shared" ref="CM8:CM50" si="37">SUM(AI8,+BK8)</f>
        <v>61526</v>
      </c>
      <c r="CN8" s="121">
        <f t="shared" ref="CN8:CN50" si="38">SUM(AJ8,+BL8)</f>
        <v>0</v>
      </c>
      <c r="CO8" s="121">
        <f t="shared" ref="CO8:CO50" si="39">SUM(AK8,+BM8)</f>
        <v>32615</v>
      </c>
      <c r="CP8" s="121">
        <f t="shared" ref="CP8:CP50" si="40">SUM(AL8,+BN8)</f>
        <v>71177</v>
      </c>
      <c r="CQ8" s="121">
        <f t="shared" ref="CQ8:CQ50" si="41">SUM(AM8,+BO8)</f>
        <v>18924183</v>
      </c>
      <c r="CR8" s="121">
        <f t="shared" ref="CR8:CR50" si="42">SUM(AN8,+BP8)</f>
        <v>13678573</v>
      </c>
      <c r="CS8" s="121">
        <f t="shared" ref="CS8:CS50" si="43">SUM(AO8,+BQ8)</f>
        <v>2010658</v>
      </c>
      <c r="CT8" s="121">
        <f t="shared" ref="CT8:CT50" si="44">SUM(AP8,+BR8)</f>
        <v>11629834</v>
      </c>
      <c r="CU8" s="121">
        <f t="shared" ref="CU8:CU50" si="45">SUM(AQ8,+BS8)</f>
        <v>38081</v>
      </c>
      <c r="CV8" s="121">
        <f t="shared" ref="CV8:CV50" si="46">SUM(AR8,+BT8)</f>
        <v>0</v>
      </c>
      <c r="CW8" s="121">
        <f t="shared" ref="CW8:CW50" si="47">SUM(AS8,+BU8)</f>
        <v>1595310</v>
      </c>
      <c r="CX8" s="121">
        <f t="shared" ref="CX8:CX50" si="48">SUM(AT8,+BV8)</f>
        <v>1588056</v>
      </c>
      <c r="CY8" s="121">
        <f t="shared" ref="CY8:CY50" si="49">SUM(AU8,+BW8)</f>
        <v>7254</v>
      </c>
      <c r="CZ8" s="121">
        <f t="shared" ref="CZ8:CZ50" si="50">SUM(AV8,+BX8)</f>
        <v>0</v>
      </c>
      <c r="DA8" s="121">
        <f t="shared" ref="DA8:DA50" si="51">SUM(AW8,+BY8)</f>
        <v>920447</v>
      </c>
      <c r="DB8" s="121">
        <f t="shared" ref="DB8:DB50" si="52">SUM(AX8,+BZ8)</f>
        <v>2729853</v>
      </c>
      <c r="DC8" s="121">
        <f t="shared" ref="DC8:DC50" si="53">SUM(AY8,+CA8)</f>
        <v>1844308</v>
      </c>
      <c r="DD8" s="121">
        <f t="shared" ref="DD8:DD50" si="54">SUM(AZ8,+CB8)</f>
        <v>885545</v>
      </c>
      <c r="DE8" s="121">
        <f t="shared" ref="DE8:DE50" si="55">SUM(BA8,+CC8)</f>
        <v>0</v>
      </c>
      <c r="DF8" s="121">
        <f t="shared" ref="DF8:DF50" si="56">SUM(BB8,+CD8)</f>
        <v>0</v>
      </c>
      <c r="DG8" s="121">
        <f t="shared" ref="DG8:DG50" si="57">SUM(BC8,+CE8)</f>
        <v>6860780</v>
      </c>
      <c r="DH8" s="121">
        <f t="shared" ref="DH8:DH50" si="58">SUM(BD8,+CF8)</f>
        <v>0</v>
      </c>
      <c r="DI8" s="121">
        <f t="shared" ref="DI8:DI50" si="59">SUM(BE8,+CG8)</f>
        <v>39968</v>
      </c>
      <c r="DJ8" s="121">
        <f t="shared" ref="DJ8:DJ50" si="60">SUM(BF8,+CH8)</f>
        <v>19471336</v>
      </c>
    </row>
    <row r="9" spans="1:114" s="136" customFormat="1" ht="13.5" customHeight="1" x14ac:dyDescent="0.15">
      <c r="A9" s="119" t="s">
        <v>29</v>
      </c>
      <c r="B9" s="120" t="s">
        <v>329</v>
      </c>
      <c r="C9" s="119" t="s">
        <v>330</v>
      </c>
      <c r="D9" s="121">
        <f t="shared" si="0"/>
        <v>8784883</v>
      </c>
      <c r="E9" s="121">
        <f t="shared" si="1"/>
        <v>2214289</v>
      </c>
      <c r="F9" s="121">
        <v>0</v>
      </c>
      <c r="G9" s="121">
        <v>0</v>
      </c>
      <c r="H9" s="121">
        <v>265900</v>
      </c>
      <c r="I9" s="121">
        <v>1450934</v>
      </c>
      <c r="J9" s="122" t="s">
        <v>445</v>
      </c>
      <c r="K9" s="121">
        <v>497455</v>
      </c>
      <c r="L9" s="121">
        <v>6570594</v>
      </c>
      <c r="M9" s="121">
        <f t="shared" si="2"/>
        <v>867843</v>
      </c>
      <c r="N9" s="121">
        <f t="shared" si="3"/>
        <v>81403</v>
      </c>
      <c r="O9" s="121">
        <v>0</v>
      </c>
      <c r="P9" s="121">
        <v>0</v>
      </c>
      <c r="Q9" s="121">
        <v>0</v>
      </c>
      <c r="R9" s="121">
        <v>81403</v>
      </c>
      <c r="S9" s="122" t="s">
        <v>445</v>
      </c>
      <c r="T9" s="121">
        <v>0</v>
      </c>
      <c r="U9" s="121">
        <v>786440</v>
      </c>
      <c r="V9" s="121">
        <f t="shared" si="27"/>
        <v>9652726</v>
      </c>
      <c r="W9" s="121">
        <f t="shared" si="28"/>
        <v>2295692</v>
      </c>
      <c r="X9" s="121">
        <f t="shared" si="29"/>
        <v>0</v>
      </c>
      <c r="Y9" s="121">
        <f t="shared" si="30"/>
        <v>0</v>
      </c>
      <c r="Z9" s="121">
        <f t="shared" si="31"/>
        <v>265900</v>
      </c>
      <c r="AA9" s="121">
        <f t="shared" si="32"/>
        <v>1532337</v>
      </c>
      <c r="AB9" s="122" t="str">
        <f t="shared" si="5"/>
        <v>-</v>
      </c>
      <c r="AC9" s="121">
        <f t="shared" si="6"/>
        <v>497455</v>
      </c>
      <c r="AD9" s="121">
        <f t="shared" si="7"/>
        <v>7357034</v>
      </c>
      <c r="AE9" s="121">
        <f t="shared" si="8"/>
        <v>5830</v>
      </c>
      <c r="AF9" s="121">
        <f t="shared" si="9"/>
        <v>5830</v>
      </c>
      <c r="AG9" s="121">
        <v>0</v>
      </c>
      <c r="AH9" s="121">
        <v>0</v>
      </c>
      <c r="AI9" s="121">
        <v>5830</v>
      </c>
      <c r="AJ9" s="121">
        <v>0</v>
      </c>
      <c r="AK9" s="121">
        <v>0</v>
      </c>
      <c r="AL9" s="121">
        <v>0</v>
      </c>
      <c r="AM9" s="121">
        <f t="shared" si="11"/>
        <v>8699912</v>
      </c>
      <c r="AN9" s="121">
        <f t="shared" si="12"/>
        <v>978524</v>
      </c>
      <c r="AO9" s="121">
        <v>670844</v>
      </c>
      <c r="AP9" s="121">
        <v>100879</v>
      </c>
      <c r="AQ9" s="121">
        <v>206801</v>
      </c>
      <c r="AR9" s="121">
        <v>0</v>
      </c>
      <c r="AS9" s="121">
        <f t="shared" si="13"/>
        <v>832750</v>
      </c>
      <c r="AT9" s="121">
        <v>56703</v>
      </c>
      <c r="AU9" s="121">
        <v>736721</v>
      </c>
      <c r="AV9" s="121">
        <v>39326</v>
      </c>
      <c r="AW9" s="121">
        <v>21691</v>
      </c>
      <c r="AX9" s="121">
        <f t="shared" si="14"/>
        <v>6866947</v>
      </c>
      <c r="AY9" s="121">
        <v>5292328</v>
      </c>
      <c r="AZ9" s="121">
        <v>1303947</v>
      </c>
      <c r="BA9" s="121">
        <v>270672</v>
      </c>
      <c r="BB9" s="121">
        <v>0</v>
      </c>
      <c r="BC9" s="121">
        <v>0</v>
      </c>
      <c r="BD9" s="121">
        <v>0</v>
      </c>
      <c r="BE9" s="121">
        <v>79141</v>
      </c>
      <c r="BF9" s="121">
        <f t="shared" si="16"/>
        <v>8784883</v>
      </c>
      <c r="BG9" s="121">
        <f t="shared" si="17"/>
        <v>0</v>
      </c>
      <c r="BH9" s="121">
        <f t="shared" si="18"/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 t="shared" si="20"/>
        <v>867843</v>
      </c>
      <c r="BP9" s="121">
        <f t="shared" si="21"/>
        <v>158449</v>
      </c>
      <c r="BQ9" s="121">
        <v>158449</v>
      </c>
      <c r="BR9" s="121">
        <v>0</v>
      </c>
      <c r="BS9" s="121">
        <v>0</v>
      </c>
      <c r="BT9" s="121">
        <v>0</v>
      </c>
      <c r="BU9" s="121">
        <f t="shared" si="22"/>
        <v>224239</v>
      </c>
      <c r="BV9" s="121">
        <v>34876</v>
      </c>
      <c r="BW9" s="121">
        <v>189363</v>
      </c>
      <c r="BX9" s="121">
        <v>0</v>
      </c>
      <c r="BY9" s="121">
        <v>0</v>
      </c>
      <c r="BZ9" s="121">
        <f t="shared" si="23"/>
        <v>485155</v>
      </c>
      <c r="CA9" s="121">
        <v>408447</v>
      </c>
      <c r="CB9" s="121">
        <v>76708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 t="shared" si="25"/>
        <v>867843</v>
      </c>
      <c r="CI9" s="121">
        <f t="shared" si="33"/>
        <v>5830</v>
      </c>
      <c r="CJ9" s="121">
        <f t="shared" si="34"/>
        <v>5830</v>
      </c>
      <c r="CK9" s="121">
        <f t="shared" si="35"/>
        <v>0</v>
      </c>
      <c r="CL9" s="121">
        <f t="shared" si="36"/>
        <v>0</v>
      </c>
      <c r="CM9" s="121">
        <f t="shared" si="37"/>
        <v>5830</v>
      </c>
      <c r="CN9" s="121">
        <f t="shared" si="38"/>
        <v>0</v>
      </c>
      <c r="CO9" s="121">
        <f t="shared" si="39"/>
        <v>0</v>
      </c>
      <c r="CP9" s="121">
        <f t="shared" si="40"/>
        <v>0</v>
      </c>
      <c r="CQ9" s="121">
        <f t="shared" si="41"/>
        <v>9567755</v>
      </c>
      <c r="CR9" s="121">
        <f t="shared" si="42"/>
        <v>1136973</v>
      </c>
      <c r="CS9" s="121">
        <f t="shared" si="43"/>
        <v>829293</v>
      </c>
      <c r="CT9" s="121">
        <f t="shared" si="44"/>
        <v>100879</v>
      </c>
      <c r="CU9" s="121">
        <f t="shared" si="45"/>
        <v>206801</v>
      </c>
      <c r="CV9" s="121">
        <f t="shared" si="46"/>
        <v>0</v>
      </c>
      <c r="CW9" s="121">
        <f t="shared" si="47"/>
        <v>1056989</v>
      </c>
      <c r="CX9" s="121">
        <f t="shared" si="48"/>
        <v>91579</v>
      </c>
      <c r="CY9" s="121">
        <f t="shared" si="49"/>
        <v>926084</v>
      </c>
      <c r="CZ9" s="121">
        <f t="shared" si="50"/>
        <v>39326</v>
      </c>
      <c r="DA9" s="121">
        <f t="shared" si="51"/>
        <v>21691</v>
      </c>
      <c r="DB9" s="121">
        <f t="shared" si="52"/>
        <v>7352102</v>
      </c>
      <c r="DC9" s="121">
        <f t="shared" si="53"/>
        <v>5700775</v>
      </c>
      <c r="DD9" s="121">
        <f t="shared" si="54"/>
        <v>1380655</v>
      </c>
      <c r="DE9" s="121">
        <f t="shared" si="55"/>
        <v>270672</v>
      </c>
      <c r="DF9" s="121">
        <f t="shared" si="56"/>
        <v>0</v>
      </c>
      <c r="DG9" s="121">
        <f t="shared" si="57"/>
        <v>0</v>
      </c>
      <c r="DH9" s="121">
        <f t="shared" si="58"/>
        <v>0</v>
      </c>
      <c r="DI9" s="121">
        <f t="shared" si="59"/>
        <v>79141</v>
      </c>
      <c r="DJ9" s="121">
        <f t="shared" si="60"/>
        <v>9652726</v>
      </c>
    </row>
    <row r="10" spans="1:114" s="136" customFormat="1" ht="13.5" customHeight="1" x14ac:dyDescent="0.15">
      <c r="A10" s="119" t="s">
        <v>29</v>
      </c>
      <c r="B10" s="120" t="s">
        <v>331</v>
      </c>
      <c r="C10" s="119" t="s">
        <v>332</v>
      </c>
      <c r="D10" s="121">
        <f t="shared" si="0"/>
        <v>2216908</v>
      </c>
      <c r="E10" s="121">
        <f t="shared" si="1"/>
        <v>235631</v>
      </c>
      <c r="F10" s="121">
        <v>0</v>
      </c>
      <c r="G10" s="121">
        <v>200</v>
      </c>
      <c r="H10" s="121">
        <v>0</v>
      </c>
      <c r="I10" s="121">
        <v>233731</v>
      </c>
      <c r="J10" s="122" t="s">
        <v>445</v>
      </c>
      <c r="K10" s="121">
        <v>1700</v>
      </c>
      <c r="L10" s="121">
        <v>1981277</v>
      </c>
      <c r="M10" s="121">
        <f t="shared" si="2"/>
        <v>75790</v>
      </c>
      <c r="N10" s="121">
        <f t="shared" si="3"/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445</v>
      </c>
      <c r="T10" s="121">
        <v>0</v>
      </c>
      <c r="U10" s="121">
        <v>75790</v>
      </c>
      <c r="V10" s="121">
        <f t="shared" si="27"/>
        <v>2292698</v>
      </c>
      <c r="W10" s="121">
        <f t="shared" si="28"/>
        <v>235631</v>
      </c>
      <c r="X10" s="121">
        <f t="shared" si="29"/>
        <v>0</v>
      </c>
      <c r="Y10" s="121">
        <f t="shared" si="30"/>
        <v>200</v>
      </c>
      <c r="Z10" s="121">
        <f t="shared" si="31"/>
        <v>0</v>
      </c>
      <c r="AA10" s="121">
        <f t="shared" si="32"/>
        <v>233731</v>
      </c>
      <c r="AB10" s="122" t="str">
        <f t="shared" si="5"/>
        <v>-</v>
      </c>
      <c r="AC10" s="121">
        <f t="shared" si="6"/>
        <v>1700</v>
      </c>
      <c r="AD10" s="121">
        <f t="shared" si="7"/>
        <v>2057067</v>
      </c>
      <c r="AE10" s="121">
        <f t="shared" si="8"/>
        <v>0</v>
      </c>
      <c r="AF10" s="121">
        <f t="shared" si="9"/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632892</v>
      </c>
      <c r="AM10" s="121">
        <f t="shared" si="11"/>
        <v>1537546</v>
      </c>
      <c r="AN10" s="121">
        <f t="shared" si="12"/>
        <v>250440</v>
      </c>
      <c r="AO10" s="121">
        <v>54149</v>
      </c>
      <c r="AP10" s="121">
        <v>196291</v>
      </c>
      <c r="AQ10" s="121">
        <v>0</v>
      </c>
      <c r="AR10" s="121">
        <v>0</v>
      </c>
      <c r="AS10" s="121">
        <f t="shared" si="13"/>
        <v>112484</v>
      </c>
      <c r="AT10" s="121">
        <v>112484</v>
      </c>
      <c r="AU10" s="121">
        <v>0</v>
      </c>
      <c r="AV10" s="121">
        <v>0</v>
      </c>
      <c r="AW10" s="121">
        <v>0</v>
      </c>
      <c r="AX10" s="121">
        <f t="shared" si="14"/>
        <v>1174622</v>
      </c>
      <c r="AY10" s="121">
        <v>1081910</v>
      </c>
      <c r="AZ10" s="121">
        <v>92712</v>
      </c>
      <c r="BA10" s="121">
        <v>0</v>
      </c>
      <c r="BB10" s="121">
        <v>0</v>
      </c>
      <c r="BC10" s="121">
        <v>16750</v>
      </c>
      <c r="BD10" s="121">
        <v>0</v>
      </c>
      <c r="BE10" s="121">
        <v>29720</v>
      </c>
      <c r="BF10" s="121">
        <f t="shared" si="16"/>
        <v>1567266</v>
      </c>
      <c r="BG10" s="121">
        <f t="shared" si="17"/>
        <v>0</v>
      </c>
      <c r="BH10" s="121">
        <f t="shared" si="18"/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 t="shared" si="20"/>
        <v>75790</v>
      </c>
      <c r="BP10" s="121">
        <f t="shared" si="21"/>
        <v>15699</v>
      </c>
      <c r="BQ10" s="121">
        <v>15699</v>
      </c>
      <c r="BR10" s="121">
        <v>0</v>
      </c>
      <c r="BS10" s="121">
        <v>0</v>
      </c>
      <c r="BT10" s="121">
        <v>0</v>
      </c>
      <c r="BU10" s="121">
        <f t="shared" si="22"/>
        <v>25690</v>
      </c>
      <c r="BV10" s="121">
        <v>0</v>
      </c>
      <c r="BW10" s="121">
        <v>25690</v>
      </c>
      <c r="BX10" s="121">
        <v>0</v>
      </c>
      <c r="BY10" s="121">
        <v>0</v>
      </c>
      <c r="BZ10" s="121">
        <f t="shared" si="23"/>
        <v>34401</v>
      </c>
      <c r="CA10" s="121">
        <v>0</v>
      </c>
      <c r="CB10" s="121">
        <v>34401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 t="shared" si="25"/>
        <v>75790</v>
      </c>
      <c r="CI10" s="121">
        <f t="shared" si="33"/>
        <v>0</v>
      </c>
      <c r="CJ10" s="121">
        <f t="shared" si="34"/>
        <v>0</v>
      </c>
      <c r="CK10" s="121">
        <f t="shared" si="35"/>
        <v>0</v>
      </c>
      <c r="CL10" s="121">
        <f t="shared" si="36"/>
        <v>0</v>
      </c>
      <c r="CM10" s="121">
        <f t="shared" si="37"/>
        <v>0</v>
      </c>
      <c r="CN10" s="121">
        <f t="shared" si="38"/>
        <v>0</v>
      </c>
      <c r="CO10" s="121">
        <f t="shared" si="39"/>
        <v>0</v>
      </c>
      <c r="CP10" s="121">
        <f t="shared" si="40"/>
        <v>632892</v>
      </c>
      <c r="CQ10" s="121">
        <f t="shared" si="41"/>
        <v>1613336</v>
      </c>
      <c r="CR10" s="121">
        <f t="shared" si="42"/>
        <v>266139</v>
      </c>
      <c r="CS10" s="121">
        <f t="shared" si="43"/>
        <v>69848</v>
      </c>
      <c r="CT10" s="121">
        <f t="shared" si="44"/>
        <v>196291</v>
      </c>
      <c r="CU10" s="121">
        <f t="shared" si="45"/>
        <v>0</v>
      </c>
      <c r="CV10" s="121">
        <f t="shared" si="46"/>
        <v>0</v>
      </c>
      <c r="CW10" s="121">
        <f t="shared" si="47"/>
        <v>138174</v>
      </c>
      <c r="CX10" s="121">
        <f t="shared" si="48"/>
        <v>112484</v>
      </c>
      <c r="CY10" s="121">
        <f t="shared" si="49"/>
        <v>25690</v>
      </c>
      <c r="CZ10" s="121">
        <f t="shared" si="50"/>
        <v>0</v>
      </c>
      <c r="DA10" s="121">
        <f t="shared" si="51"/>
        <v>0</v>
      </c>
      <c r="DB10" s="121">
        <f t="shared" si="52"/>
        <v>1209023</v>
      </c>
      <c r="DC10" s="121">
        <f t="shared" si="53"/>
        <v>1081910</v>
      </c>
      <c r="DD10" s="121">
        <f t="shared" si="54"/>
        <v>127113</v>
      </c>
      <c r="DE10" s="121">
        <f t="shared" si="55"/>
        <v>0</v>
      </c>
      <c r="DF10" s="121">
        <f t="shared" si="56"/>
        <v>0</v>
      </c>
      <c r="DG10" s="121">
        <f t="shared" si="57"/>
        <v>16750</v>
      </c>
      <c r="DH10" s="121">
        <f t="shared" si="58"/>
        <v>0</v>
      </c>
      <c r="DI10" s="121">
        <f t="shared" si="59"/>
        <v>29720</v>
      </c>
      <c r="DJ10" s="121">
        <f t="shared" si="60"/>
        <v>1643056</v>
      </c>
    </row>
    <row r="11" spans="1:114" s="136" customFormat="1" ht="13.5" customHeight="1" x14ac:dyDescent="0.15">
      <c r="A11" s="119" t="s">
        <v>29</v>
      </c>
      <c r="B11" s="120" t="s">
        <v>335</v>
      </c>
      <c r="C11" s="119" t="s">
        <v>336</v>
      </c>
      <c r="D11" s="121">
        <f t="shared" si="0"/>
        <v>3392907</v>
      </c>
      <c r="E11" s="121">
        <f t="shared" si="1"/>
        <v>104877</v>
      </c>
      <c r="F11" s="121">
        <v>0</v>
      </c>
      <c r="G11" s="121">
        <v>0</v>
      </c>
      <c r="H11" s="121">
        <v>0</v>
      </c>
      <c r="I11" s="121">
        <v>72891</v>
      </c>
      <c r="J11" s="122" t="s">
        <v>445</v>
      </c>
      <c r="K11" s="121">
        <v>31986</v>
      </c>
      <c r="L11" s="121">
        <v>3288030</v>
      </c>
      <c r="M11" s="121">
        <f t="shared" si="2"/>
        <v>54332</v>
      </c>
      <c r="N11" s="121">
        <f t="shared" si="3"/>
        <v>9140</v>
      </c>
      <c r="O11" s="121">
        <v>0</v>
      </c>
      <c r="P11" s="121">
        <v>0</v>
      </c>
      <c r="Q11" s="121">
        <v>0</v>
      </c>
      <c r="R11" s="121">
        <v>9140</v>
      </c>
      <c r="S11" s="122" t="s">
        <v>445</v>
      </c>
      <c r="T11" s="121">
        <v>0</v>
      </c>
      <c r="U11" s="121">
        <v>45192</v>
      </c>
      <c r="V11" s="121">
        <f t="shared" si="27"/>
        <v>3447239</v>
      </c>
      <c r="W11" s="121">
        <f t="shared" si="28"/>
        <v>114017</v>
      </c>
      <c r="X11" s="121">
        <f t="shared" si="29"/>
        <v>0</v>
      </c>
      <c r="Y11" s="121">
        <f t="shared" si="30"/>
        <v>0</v>
      </c>
      <c r="Z11" s="121">
        <f t="shared" si="31"/>
        <v>0</v>
      </c>
      <c r="AA11" s="121">
        <f t="shared" si="32"/>
        <v>82031</v>
      </c>
      <c r="AB11" s="122" t="str">
        <f t="shared" si="5"/>
        <v>-</v>
      </c>
      <c r="AC11" s="121">
        <f t="shared" si="6"/>
        <v>31986</v>
      </c>
      <c r="AD11" s="121">
        <f t="shared" si="7"/>
        <v>3333222</v>
      </c>
      <c r="AE11" s="121">
        <f t="shared" si="8"/>
        <v>0</v>
      </c>
      <c r="AF11" s="121">
        <f t="shared" si="9"/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221201</v>
      </c>
      <c r="AM11" s="121">
        <f t="shared" si="11"/>
        <v>2470971</v>
      </c>
      <c r="AN11" s="121">
        <f t="shared" si="12"/>
        <v>1616840</v>
      </c>
      <c r="AO11" s="121">
        <v>729804</v>
      </c>
      <c r="AP11" s="121">
        <v>887036</v>
      </c>
      <c r="AQ11" s="121">
        <v>0</v>
      </c>
      <c r="AR11" s="121">
        <v>0</v>
      </c>
      <c r="AS11" s="121">
        <f t="shared" si="13"/>
        <v>95359</v>
      </c>
      <c r="AT11" s="121">
        <v>95359</v>
      </c>
      <c r="AU11" s="121">
        <v>0</v>
      </c>
      <c r="AV11" s="121">
        <v>0</v>
      </c>
      <c r="AW11" s="121">
        <v>0</v>
      </c>
      <c r="AX11" s="121">
        <f t="shared" si="14"/>
        <v>758772</v>
      </c>
      <c r="AY11" s="121">
        <v>731036</v>
      </c>
      <c r="AZ11" s="121">
        <v>3172</v>
      </c>
      <c r="BA11" s="121">
        <v>0</v>
      </c>
      <c r="BB11" s="121">
        <v>24564</v>
      </c>
      <c r="BC11" s="121">
        <v>596790</v>
      </c>
      <c r="BD11" s="121">
        <v>0</v>
      </c>
      <c r="BE11" s="121">
        <v>103945</v>
      </c>
      <c r="BF11" s="121">
        <f t="shared" si="16"/>
        <v>2574916</v>
      </c>
      <c r="BG11" s="121">
        <f t="shared" si="17"/>
        <v>0</v>
      </c>
      <c r="BH11" s="121">
        <f t="shared" si="18"/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 t="shared" si="20"/>
        <v>54332</v>
      </c>
      <c r="BP11" s="121">
        <f t="shared" si="21"/>
        <v>13242</v>
      </c>
      <c r="BQ11" s="121">
        <v>13242</v>
      </c>
      <c r="BR11" s="121">
        <v>0</v>
      </c>
      <c r="BS11" s="121">
        <v>0</v>
      </c>
      <c r="BT11" s="121">
        <v>0</v>
      </c>
      <c r="BU11" s="121">
        <f t="shared" si="22"/>
        <v>41090</v>
      </c>
      <c r="BV11" s="121">
        <v>16951</v>
      </c>
      <c r="BW11" s="121">
        <v>24139</v>
      </c>
      <c r="BX11" s="121">
        <v>0</v>
      </c>
      <c r="BY11" s="121">
        <v>0</v>
      </c>
      <c r="BZ11" s="121">
        <f t="shared" si="23"/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 t="shared" si="25"/>
        <v>54332</v>
      </c>
      <c r="CI11" s="121">
        <f t="shared" si="33"/>
        <v>0</v>
      </c>
      <c r="CJ11" s="121">
        <f t="shared" si="34"/>
        <v>0</v>
      </c>
      <c r="CK11" s="121">
        <f t="shared" si="35"/>
        <v>0</v>
      </c>
      <c r="CL11" s="121">
        <f t="shared" si="36"/>
        <v>0</v>
      </c>
      <c r="CM11" s="121">
        <f t="shared" si="37"/>
        <v>0</v>
      </c>
      <c r="CN11" s="121">
        <f t="shared" si="38"/>
        <v>0</v>
      </c>
      <c r="CO11" s="121">
        <f t="shared" si="39"/>
        <v>0</v>
      </c>
      <c r="CP11" s="121">
        <f t="shared" si="40"/>
        <v>221201</v>
      </c>
      <c r="CQ11" s="121">
        <f t="shared" si="41"/>
        <v>2525303</v>
      </c>
      <c r="CR11" s="121">
        <f t="shared" si="42"/>
        <v>1630082</v>
      </c>
      <c r="CS11" s="121">
        <f t="shared" si="43"/>
        <v>743046</v>
      </c>
      <c r="CT11" s="121">
        <f t="shared" si="44"/>
        <v>887036</v>
      </c>
      <c r="CU11" s="121">
        <f t="shared" si="45"/>
        <v>0</v>
      </c>
      <c r="CV11" s="121">
        <f t="shared" si="46"/>
        <v>0</v>
      </c>
      <c r="CW11" s="121">
        <f t="shared" si="47"/>
        <v>136449</v>
      </c>
      <c r="CX11" s="121">
        <f t="shared" si="48"/>
        <v>112310</v>
      </c>
      <c r="CY11" s="121">
        <f t="shared" si="49"/>
        <v>24139</v>
      </c>
      <c r="CZ11" s="121">
        <f t="shared" si="50"/>
        <v>0</v>
      </c>
      <c r="DA11" s="121">
        <f t="shared" si="51"/>
        <v>0</v>
      </c>
      <c r="DB11" s="121">
        <f t="shared" si="52"/>
        <v>758772</v>
      </c>
      <c r="DC11" s="121">
        <f t="shared" si="53"/>
        <v>731036</v>
      </c>
      <c r="DD11" s="121">
        <f t="shared" si="54"/>
        <v>3172</v>
      </c>
      <c r="DE11" s="121">
        <f t="shared" si="55"/>
        <v>0</v>
      </c>
      <c r="DF11" s="121">
        <f t="shared" si="56"/>
        <v>24564</v>
      </c>
      <c r="DG11" s="121">
        <f t="shared" si="57"/>
        <v>596790</v>
      </c>
      <c r="DH11" s="121">
        <f t="shared" si="58"/>
        <v>0</v>
      </c>
      <c r="DI11" s="121">
        <f t="shared" si="59"/>
        <v>103945</v>
      </c>
      <c r="DJ11" s="121">
        <f t="shared" si="60"/>
        <v>2629248</v>
      </c>
    </row>
    <row r="12" spans="1:114" s="136" customFormat="1" ht="13.5" customHeight="1" x14ac:dyDescent="0.15">
      <c r="A12" s="119" t="s">
        <v>29</v>
      </c>
      <c r="B12" s="120" t="s">
        <v>339</v>
      </c>
      <c r="C12" s="119" t="s">
        <v>340</v>
      </c>
      <c r="D12" s="121">
        <f t="shared" si="0"/>
        <v>2772665</v>
      </c>
      <c r="E12" s="121">
        <f t="shared" si="1"/>
        <v>1752317</v>
      </c>
      <c r="F12" s="121">
        <v>674980</v>
      </c>
      <c r="G12" s="121">
        <v>0</v>
      </c>
      <c r="H12" s="121">
        <v>873700</v>
      </c>
      <c r="I12" s="121">
        <v>203637</v>
      </c>
      <c r="J12" s="122" t="s">
        <v>445</v>
      </c>
      <c r="K12" s="121">
        <v>0</v>
      </c>
      <c r="L12" s="121">
        <v>1020348</v>
      </c>
      <c r="M12" s="121">
        <f t="shared" si="2"/>
        <v>42197</v>
      </c>
      <c r="N12" s="121">
        <f t="shared" si="3"/>
        <v>3126</v>
      </c>
      <c r="O12" s="121">
        <v>0</v>
      </c>
      <c r="P12" s="121">
        <v>0</v>
      </c>
      <c r="Q12" s="121">
        <v>0</v>
      </c>
      <c r="R12" s="121">
        <v>3126</v>
      </c>
      <c r="S12" s="122" t="s">
        <v>445</v>
      </c>
      <c r="T12" s="121">
        <v>0</v>
      </c>
      <c r="U12" s="121">
        <v>39071</v>
      </c>
      <c r="V12" s="121">
        <f t="shared" si="27"/>
        <v>2814862</v>
      </c>
      <c r="W12" s="121">
        <f t="shared" si="28"/>
        <v>1755443</v>
      </c>
      <c r="X12" s="121">
        <f t="shared" si="29"/>
        <v>674980</v>
      </c>
      <c r="Y12" s="121">
        <f t="shared" si="30"/>
        <v>0</v>
      </c>
      <c r="Z12" s="121">
        <f t="shared" si="31"/>
        <v>873700</v>
      </c>
      <c r="AA12" s="121">
        <f t="shared" si="32"/>
        <v>206763</v>
      </c>
      <c r="AB12" s="122" t="str">
        <f t="shared" si="5"/>
        <v>-</v>
      </c>
      <c r="AC12" s="121">
        <f t="shared" si="6"/>
        <v>0</v>
      </c>
      <c r="AD12" s="121">
        <f t="shared" si="7"/>
        <v>1059419</v>
      </c>
      <c r="AE12" s="121">
        <f t="shared" si="8"/>
        <v>1710630</v>
      </c>
      <c r="AF12" s="121">
        <f t="shared" si="9"/>
        <v>1710571</v>
      </c>
      <c r="AG12" s="121">
        <v>0</v>
      </c>
      <c r="AH12" s="121">
        <v>1705154</v>
      </c>
      <c r="AI12" s="121">
        <v>5417</v>
      </c>
      <c r="AJ12" s="121">
        <v>0</v>
      </c>
      <c r="AK12" s="121">
        <v>59</v>
      </c>
      <c r="AL12" s="121">
        <v>0</v>
      </c>
      <c r="AM12" s="121">
        <f t="shared" si="11"/>
        <v>1062035</v>
      </c>
      <c r="AN12" s="121">
        <f t="shared" si="12"/>
        <v>599197</v>
      </c>
      <c r="AO12" s="121">
        <v>12162</v>
      </c>
      <c r="AP12" s="121">
        <v>331892</v>
      </c>
      <c r="AQ12" s="121">
        <v>255143</v>
      </c>
      <c r="AR12" s="121">
        <v>0</v>
      </c>
      <c r="AS12" s="121">
        <f t="shared" si="13"/>
        <v>225666</v>
      </c>
      <c r="AT12" s="121">
        <v>20165</v>
      </c>
      <c r="AU12" s="121">
        <v>205501</v>
      </c>
      <c r="AV12" s="121">
        <v>0</v>
      </c>
      <c r="AW12" s="121">
        <v>6820</v>
      </c>
      <c r="AX12" s="121">
        <f t="shared" si="14"/>
        <v>230352</v>
      </c>
      <c r="AY12" s="121">
        <v>108503</v>
      </c>
      <c r="AZ12" s="121">
        <v>70894</v>
      </c>
      <c r="BA12" s="121">
        <v>50955</v>
      </c>
      <c r="BB12" s="121">
        <v>0</v>
      </c>
      <c r="BC12" s="121">
        <v>0</v>
      </c>
      <c r="BD12" s="121">
        <v>0</v>
      </c>
      <c r="BE12" s="121">
        <v>0</v>
      </c>
      <c r="BF12" s="121">
        <f t="shared" si="16"/>
        <v>2772665</v>
      </c>
      <c r="BG12" s="121">
        <f t="shared" si="17"/>
        <v>0</v>
      </c>
      <c r="BH12" s="121">
        <f t="shared" si="18"/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 t="shared" si="20"/>
        <v>42197</v>
      </c>
      <c r="BP12" s="121">
        <f t="shared" si="21"/>
        <v>28722</v>
      </c>
      <c r="BQ12" s="121">
        <v>0</v>
      </c>
      <c r="BR12" s="121">
        <v>28722</v>
      </c>
      <c r="BS12" s="121">
        <v>0</v>
      </c>
      <c r="BT12" s="121">
        <v>0</v>
      </c>
      <c r="BU12" s="121">
        <f t="shared" si="22"/>
        <v>5225</v>
      </c>
      <c r="BV12" s="121">
        <v>5225</v>
      </c>
      <c r="BW12" s="121">
        <v>0</v>
      </c>
      <c r="BX12" s="121">
        <v>0</v>
      </c>
      <c r="BY12" s="121">
        <v>8250</v>
      </c>
      <c r="BZ12" s="121">
        <f t="shared" si="23"/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f t="shared" si="25"/>
        <v>42197</v>
      </c>
      <c r="CI12" s="121">
        <f t="shared" si="33"/>
        <v>1710630</v>
      </c>
      <c r="CJ12" s="121">
        <f t="shared" si="34"/>
        <v>1710571</v>
      </c>
      <c r="CK12" s="121">
        <f t="shared" si="35"/>
        <v>0</v>
      </c>
      <c r="CL12" s="121">
        <f t="shared" si="36"/>
        <v>1705154</v>
      </c>
      <c r="CM12" s="121">
        <f t="shared" si="37"/>
        <v>5417</v>
      </c>
      <c r="CN12" s="121">
        <f t="shared" si="38"/>
        <v>0</v>
      </c>
      <c r="CO12" s="121">
        <f t="shared" si="39"/>
        <v>59</v>
      </c>
      <c r="CP12" s="121">
        <f t="shared" si="40"/>
        <v>0</v>
      </c>
      <c r="CQ12" s="121">
        <f t="shared" si="41"/>
        <v>1104232</v>
      </c>
      <c r="CR12" s="121">
        <f t="shared" si="42"/>
        <v>627919</v>
      </c>
      <c r="CS12" s="121">
        <f t="shared" si="43"/>
        <v>12162</v>
      </c>
      <c r="CT12" s="121">
        <f t="shared" si="44"/>
        <v>360614</v>
      </c>
      <c r="CU12" s="121">
        <f t="shared" si="45"/>
        <v>255143</v>
      </c>
      <c r="CV12" s="121">
        <f t="shared" si="46"/>
        <v>0</v>
      </c>
      <c r="CW12" s="121">
        <f t="shared" si="47"/>
        <v>230891</v>
      </c>
      <c r="CX12" s="121">
        <f t="shared" si="48"/>
        <v>25390</v>
      </c>
      <c r="CY12" s="121">
        <f t="shared" si="49"/>
        <v>205501</v>
      </c>
      <c r="CZ12" s="121">
        <f t="shared" si="50"/>
        <v>0</v>
      </c>
      <c r="DA12" s="121">
        <f t="shared" si="51"/>
        <v>15070</v>
      </c>
      <c r="DB12" s="121">
        <f t="shared" si="52"/>
        <v>230352</v>
      </c>
      <c r="DC12" s="121">
        <f t="shared" si="53"/>
        <v>108503</v>
      </c>
      <c r="DD12" s="121">
        <f t="shared" si="54"/>
        <v>70894</v>
      </c>
      <c r="DE12" s="121">
        <f t="shared" si="55"/>
        <v>50955</v>
      </c>
      <c r="DF12" s="121">
        <f t="shared" si="56"/>
        <v>0</v>
      </c>
      <c r="DG12" s="121">
        <f t="shared" si="57"/>
        <v>0</v>
      </c>
      <c r="DH12" s="121">
        <f t="shared" si="58"/>
        <v>0</v>
      </c>
      <c r="DI12" s="121">
        <f t="shared" si="59"/>
        <v>0</v>
      </c>
      <c r="DJ12" s="121">
        <f t="shared" si="60"/>
        <v>2814862</v>
      </c>
    </row>
    <row r="13" spans="1:114" s="136" customFormat="1" ht="13.5" customHeight="1" x14ac:dyDescent="0.15">
      <c r="A13" s="119" t="s">
        <v>29</v>
      </c>
      <c r="B13" s="120" t="s">
        <v>341</v>
      </c>
      <c r="C13" s="119" t="s">
        <v>342</v>
      </c>
      <c r="D13" s="121">
        <f t="shared" si="0"/>
        <v>4990797</v>
      </c>
      <c r="E13" s="121">
        <f t="shared" si="1"/>
        <v>917274</v>
      </c>
      <c r="F13" s="121">
        <v>2925</v>
      </c>
      <c r="G13" s="121">
        <v>352</v>
      </c>
      <c r="H13" s="121">
        <v>0</v>
      </c>
      <c r="I13" s="121">
        <v>378305</v>
      </c>
      <c r="J13" s="122" t="s">
        <v>445</v>
      </c>
      <c r="K13" s="121">
        <v>535692</v>
      </c>
      <c r="L13" s="121">
        <v>4073523</v>
      </c>
      <c r="M13" s="121">
        <f t="shared" si="2"/>
        <v>87129</v>
      </c>
      <c r="N13" s="121">
        <f t="shared" si="3"/>
        <v>5420</v>
      </c>
      <c r="O13" s="121">
        <v>0</v>
      </c>
      <c r="P13" s="121">
        <v>166</v>
      </c>
      <c r="Q13" s="121">
        <v>0</v>
      </c>
      <c r="R13" s="121">
        <v>4864</v>
      </c>
      <c r="S13" s="122" t="s">
        <v>445</v>
      </c>
      <c r="T13" s="121">
        <v>390</v>
      </c>
      <c r="U13" s="121">
        <v>81709</v>
      </c>
      <c r="V13" s="121">
        <f t="shared" si="27"/>
        <v>5077926</v>
      </c>
      <c r="W13" s="121">
        <f t="shared" si="28"/>
        <v>922694</v>
      </c>
      <c r="X13" s="121">
        <f t="shared" si="29"/>
        <v>2925</v>
      </c>
      <c r="Y13" s="121">
        <f t="shared" si="30"/>
        <v>518</v>
      </c>
      <c r="Z13" s="121">
        <f t="shared" si="31"/>
        <v>0</v>
      </c>
      <c r="AA13" s="121">
        <f t="shared" si="32"/>
        <v>383169</v>
      </c>
      <c r="AB13" s="122" t="str">
        <f t="shared" si="5"/>
        <v>-</v>
      </c>
      <c r="AC13" s="121">
        <f t="shared" si="6"/>
        <v>536082</v>
      </c>
      <c r="AD13" s="121">
        <f t="shared" si="7"/>
        <v>4155232</v>
      </c>
      <c r="AE13" s="121">
        <f t="shared" si="8"/>
        <v>242683</v>
      </c>
      <c r="AF13" s="121">
        <f t="shared" si="9"/>
        <v>242683</v>
      </c>
      <c r="AG13" s="121">
        <v>18930</v>
      </c>
      <c r="AH13" s="121">
        <v>217386</v>
      </c>
      <c r="AI13" s="121">
        <v>6367</v>
      </c>
      <c r="AJ13" s="121">
        <v>0</v>
      </c>
      <c r="AK13" s="121">
        <v>0</v>
      </c>
      <c r="AL13" s="121">
        <v>0</v>
      </c>
      <c r="AM13" s="121">
        <f t="shared" si="11"/>
        <v>4739271</v>
      </c>
      <c r="AN13" s="121">
        <f t="shared" si="12"/>
        <v>920562</v>
      </c>
      <c r="AO13" s="121">
        <v>481015</v>
      </c>
      <c r="AP13" s="121">
        <v>431254</v>
      </c>
      <c r="AQ13" s="121">
        <v>8293</v>
      </c>
      <c r="AR13" s="121">
        <v>0</v>
      </c>
      <c r="AS13" s="121">
        <f t="shared" si="13"/>
        <v>1146908</v>
      </c>
      <c r="AT13" s="121">
        <v>49606</v>
      </c>
      <c r="AU13" s="121">
        <v>1097302</v>
      </c>
      <c r="AV13" s="121">
        <v>0</v>
      </c>
      <c r="AW13" s="121">
        <v>0</v>
      </c>
      <c r="AX13" s="121">
        <f t="shared" si="14"/>
        <v>2650685</v>
      </c>
      <c r="AY13" s="121">
        <v>1865766</v>
      </c>
      <c r="AZ13" s="121">
        <v>590782</v>
      </c>
      <c r="BA13" s="121">
        <v>139746</v>
      </c>
      <c r="BB13" s="121">
        <v>54391</v>
      </c>
      <c r="BC13" s="121">
        <v>0</v>
      </c>
      <c r="BD13" s="121">
        <v>21116</v>
      </c>
      <c r="BE13" s="121">
        <v>8843</v>
      </c>
      <c r="BF13" s="121">
        <f t="shared" si="16"/>
        <v>4990797</v>
      </c>
      <c r="BG13" s="121">
        <f t="shared" si="17"/>
        <v>0</v>
      </c>
      <c r="BH13" s="121">
        <f t="shared" si="18"/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 t="shared" si="20"/>
        <v>77966</v>
      </c>
      <c r="BP13" s="121">
        <f t="shared" si="21"/>
        <v>49682</v>
      </c>
      <c r="BQ13" s="121">
        <v>49682</v>
      </c>
      <c r="BR13" s="121">
        <v>0</v>
      </c>
      <c r="BS13" s="121">
        <v>0</v>
      </c>
      <c r="BT13" s="121">
        <v>0</v>
      </c>
      <c r="BU13" s="121">
        <f t="shared" si="22"/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 t="shared" si="23"/>
        <v>28284</v>
      </c>
      <c r="CA13" s="121">
        <v>25768</v>
      </c>
      <c r="CB13" s="121">
        <v>0</v>
      </c>
      <c r="CC13" s="121">
        <v>0</v>
      </c>
      <c r="CD13" s="121">
        <v>2516</v>
      </c>
      <c r="CE13" s="121">
        <v>0</v>
      </c>
      <c r="CF13" s="121">
        <v>0</v>
      </c>
      <c r="CG13" s="121">
        <v>9163</v>
      </c>
      <c r="CH13" s="121">
        <f t="shared" si="25"/>
        <v>87129</v>
      </c>
      <c r="CI13" s="121">
        <f t="shared" si="33"/>
        <v>242683</v>
      </c>
      <c r="CJ13" s="121">
        <f t="shared" si="34"/>
        <v>242683</v>
      </c>
      <c r="CK13" s="121">
        <f t="shared" si="35"/>
        <v>18930</v>
      </c>
      <c r="CL13" s="121">
        <f t="shared" si="36"/>
        <v>217386</v>
      </c>
      <c r="CM13" s="121">
        <f t="shared" si="37"/>
        <v>6367</v>
      </c>
      <c r="CN13" s="121">
        <f t="shared" si="38"/>
        <v>0</v>
      </c>
      <c r="CO13" s="121">
        <f t="shared" si="39"/>
        <v>0</v>
      </c>
      <c r="CP13" s="121">
        <f t="shared" si="40"/>
        <v>0</v>
      </c>
      <c r="CQ13" s="121">
        <f t="shared" si="41"/>
        <v>4817237</v>
      </c>
      <c r="CR13" s="121">
        <f t="shared" si="42"/>
        <v>970244</v>
      </c>
      <c r="CS13" s="121">
        <f t="shared" si="43"/>
        <v>530697</v>
      </c>
      <c r="CT13" s="121">
        <f t="shared" si="44"/>
        <v>431254</v>
      </c>
      <c r="CU13" s="121">
        <f t="shared" si="45"/>
        <v>8293</v>
      </c>
      <c r="CV13" s="121">
        <f t="shared" si="46"/>
        <v>0</v>
      </c>
      <c r="CW13" s="121">
        <f t="shared" si="47"/>
        <v>1146908</v>
      </c>
      <c r="CX13" s="121">
        <f t="shared" si="48"/>
        <v>49606</v>
      </c>
      <c r="CY13" s="121">
        <f t="shared" si="49"/>
        <v>1097302</v>
      </c>
      <c r="CZ13" s="121">
        <f t="shared" si="50"/>
        <v>0</v>
      </c>
      <c r="DA13" s="121">
        <f t="shared" si="51"/>
        <v>0</v>
      </c>
      <c r="DB13" s="121">
        <f t="shared" si="52"/>
        <v>2678969</v>
      </c>
      <c r="DC13" s="121">
        <f t="shared" si="53"/>
        <v>1891534</v>
      </c>
      <c r="DD13" s="121">
        <f t="shared" si="54"/>
        <v>590782</v>
      </c>
      <c r="DE13" s="121">
        <f t="shared" si="55"/>
        <v>139746</v>
      </c>
      <c r="DF13" s="121">
        <f t="shared" si="56"/>
        <v>56907</v>
      </c>
      <c r="DG13" s="121">
        <f t="shared" si="57"/>
        <v>0</v>
      </c>
      <c r="DH13" s="121">
        <f t="shared" si="58"/>
        <v>21116</v>
      </c>
      <c r="DI13" s="121">
        <f t="shared" si="59"/>
        <v>18006</v>
      </c>
      <c r="DJ13" s="121">
        <f t="shared" si="60"/>
        <v>5077926</v>
      </c>
    </row>
    <row r="14" spans="1:114" s="136" customFormat="1" ht="13.5" customHeight="1" x14ac:dyDescent="0.15">
      <c r="A14" s="119" t="s">
        <v>29</v>
      </c>
      <c r="B14" s="120" t="s">
        <v>343</v>
      </c>
      <c r="C14" s="119" t="s">
        <v>344</v>
      </c>
      <c r="D14" s="121">
        <f t="shared" si="0"/>
        <v>724527</v>
      </c>
      <c r="E14" s="121">
        <f t="shared" si="1"/>
        <v>100776</v>
      </c>
      <c r="F14" s="121">
        <v>0</v>
      </c>
      <c r="G14" s="121">
        <v>440</v>
      </c>
      <c r="H14" s="121">
        <v>0</v>
      </c>
      <c r="I14" s="121">
        <v>100196</v>
      </c>
      <c r="J14" s="122" t="s">
        <v>445</v>
      </c>
      <c r="K14" s="121">
        <v>140</v>
      </c>
      <c r="L14" s="121">
        <v>623751</v>
      </c>
      <c r="M14" s="121">
        <f t="shared" si="2"/>
        <v>49421</v>
      </c>
      <c r="N14" s="121">
        <f t="shared" si="3"/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445</v>
      </c>
      <c r="T14" s="121">
        <v>0</v>
      </c>
      <c r="U14" s="121">
        <v>49421</v>
      </c>
      <c r="V14" s="121">
        <f t="shared" si="27"/>
        <v>773948</v>
      </c>
      <c r="W14" s="121">
        <f t="shared" si="28"/>
        <v>100776</v>
      </c>
      <c r="X14" s="121">
        <f t="shared" si="29"/>
        <v>0</v>
      </c>
      <c r="Y14" s="121">
        <f t="shared" si="30"/>
        <v>440</v>
      </c>
      <c r="Z14" s="121">
        <f t="shared" si="31"/>
        <v>0</v>
      </c>
      <c r="AA14" s="121">
        <f t="shared" si="32"/>
        <v>100196</v>
      </c>
      <c r="AB14" s="122" t="str">
        <f t="shared" si="5"/>
        <v>-</v>
      </c>
      <c r="AC14" s="121">
        <f t="shared" si="6"/>
        <v>140</v>
      </c>
      <c r="AD14" s="121">
        <f t="shared" si="7"/>
        <v>673172</v>
      </c>
      <c r="AE14" s="121">
        <f t="shared" si="8"/>
        <v>44</v>
      </c>
      <c r="AF14" s="121">
        <f t="shared" si="9"/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44</v>
      </c>
      <c r="AL14" s="121">
        <v>5873</v>
      </c>
      <c r="AM14" s="121">
        <f t="shared" si="11"/>
        <v>551100</v>
      </c>
      <c r="AN14" s="121">
        <f t="shared" si="12"/>
        <v>26396</v>
      </c>
      <c r="AO14" s="121">
        <v>17605</v>
      </c>
      <c r="AP14" s="121">
        <v>8791</v>
      </c>
      <c r="AQ14" s="121">
        <v>0</v>
      </c>
      <c r="AR14" s="121">
        <v>0</v>
      </c>
      <c r="AS14" s="121">
        <f t="shared" si="13"/>
        <v>9358</v>
      </c>
      <c r="AT14" s="121">
        <v>9358</v>
      </c>
      <c r="AU14" s="121">
        <v>0</v>
      </c>
      <c r="AV14" s="121">
        <v>0</v>
      </c>
      <c r="AW14" s="121">
        <v>0</v>
      </c>
      <c r="AX14" s="121">
        <f t="shared" si="14"/>
        <v>515346</v>
      </c>
      <c r="AY14" s="121">
        <v>491565</v>
      </c>
      <c r="AZ14" s="121">
        <v>0</v>
      </c>
      <c r="BA14" s="121">
        <v>0</v>
      </c>
      <c r="BB14" s="121">
        <v>23781</v>
      </c>
      <c r="BC14" s="121">
        <v>112292</v>
      </c>
      <c r="BD14" s="121">
        <v>0</v>
      </c>
      <c r="BE14" s="121">
        <v>55218</v>
      </c>
      <c r="BF14" s="121">
        <f t="shared" si="16"/>
        <v>606362</v>
      </c>
      <c r="BG14" s="121">
        <f t="shared" si="17"/>
        <v>0</v>
      </c>
      <c r="BH14" s="121">
        <f t="shared" si="18"/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 t="shared" si="20"/>
        <v>8802</v>
      </c>
      <c r="BP14" s="121">
        <f t="shared" si="21"/>
        <v>8802</v>
      </c>
      <c r="BQ14" s="121">
        <v>8802</v>
      </c>
      <c r="BR14" s="121">
        <v>0</v>
      </c>
      <c r="BS14" s="121">
        <v>0</v>
      </c>
      <c r="BT14" s="121">
        <v>0</v>
      </c>
      <c r="BU14" s="121">
        <f t="shared" si="22"/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 t="shared" si="23"/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35841</v>
      </c>
      <c r="CF14" s="121">
        <v>0</v>
      </c>
      <c r="CG14" s="121">
        <v>4778</v>
      </c>
      <c r="CH14" s="121">
        <f t="shared" si="25"/>
        <v>13580</v>
      </c>
      <c r="CI14" s="121">
        <f t="shared" si="33"/>
        <v>44</v>
      </c>
      <c r="CJ14" s="121">
        <f t="shared" si="34"/>
        <v>0</v>
      </c>
      <c r="CK14" s="121">
        <f t="shared" si="35"/>
        <v>0</v>
      </c>
      <c r="CL14" s="121">
        <f t="shared" si="36"/>
        <v>0</v>
      </c>
      <c r="CM14" s="121">
        <f t="shared" si="37"/>
        <v>0</v>
      </c>
      <c r="CN14" s="121">
        <f t="shared" si="38"/>
        <v>0</v>
      </c>
      <c r="CO14" s="121">
        <f t="shared" si="39"/>
        <v>44</v>
      </c>
      <c r="CP14" s="121">
        <f t="shared" si="40"/>
        <v>5873</v>
      </c>
      <c r="CQ14" s="121">
        <f t="shared" si="41"/>
        <v>559902</v>
      </c>
      <c r="CR14" s="121">
        <f t="shared" si="42"/>
        <v>35198</v>
      </c>
      <c r="CS14" s="121">
        <f t="shared" si="43"/>
        <v>26407</v>
      </c>
      <c r="CT14" s="121">
        <f t="shared" si="44"/>
        <v>8791</v>
      </c>
      <c r="CU14" s="121">
        <f t="shared" si="45"/>
        <v>0</v>
      </c>
      <c r="CV14" s="121">
        <f t="shared" si="46"/>
        <v>0</v>
      </c>
      <c r="CW14" s="121">
        <f t="shared" si="47"/>
        <v>9358</v>
      </c>
      <c r="CX14" s="121">
        <f t="shared" si="48"/>
        <v>9358</v>
      </c>
      <c r="CY14" s="121">
        <f t="shared" si="49"/>
        <v>0</v>
      </c>
      <c r="CZ14" s="121">
        <f t="shared" si="50"/>
        <v>0</v>
      </c>
      <c r="DA14" s="121">
        <f t="shared" si="51"/>
        <v>0</v>
      </c>
      <c r="DB14" s="121">
        <f t="shared" si="52"/>
        <v>515346</v>
      </c>
      <c r="DC14" s="121">
        <f t="shared" si="53"/>
        <v>491565</v>
      </c>
      <c r="DD14" s="121">
        <f t="shared" si="54"/>
        <v>0</v>
      </c>
      <c r="DE14" s="121">
        <f t="shared" si="55"/>
        <v>0</v>
      </c>
      <c r="DF14" s="121">
        <f t="shared" si="56"/>
        <v>23781</v>
      </c>
      <c r="DG14" s="121">
        <f t="shared" si="57"/>
        <v>148133</v>
      </c>
      <c r="DH14" s="121">
        <f t="shared" si="58"/>
        <v>0</v>
      </c>
      <c r="DI14" s="121">
        <f t="shared" si="59"/>
        <v>59996</v>
      </c>
      <c r="DJ14" s="121">
        <f t="shared" si="60"/>
        <v>619942</v>
      </c>
    </row>
    <row r="15" spans="1:114" s="136" customFormat="1" ht="13.5" customHeight="1" x14ac:dyDescent="0.15">
      <c r="A15" s="119" t="s">
        <v>29</v>
      </c>
      <c r="B15" s="120" t="s">
        <v>347</v>
      </c>
      <c r="C15" s="119" t="s">
        <v>348</v>
      </c>
      <c r="D15" s="121">
        <f t="shared" si="0"/>
        <v>3210991</v>
      </c>
      <c r="E15" s="121">
        <f t="shared" si="1"/>
        <v>525940</v>
      </c>
      <c r="F15" s="121">
        <v>0</v>
      </c>
      <c r="G15" s="121">
        <v>0</v>
      </c>
      <c r="H15" s="121">
        <v>0</v>
      </c>
      <c r="I15" s="121">
        <v>287762</v>
      </c>
      <c r="J15" s="122" t="s">
        <v>445</v>
      </c>
      <c r="K15" s="121">
        <v>238178</v>
      </c>
      <c r="L15" s="121">
        <v>2685051</v>
      </c>
      <c r="M15" s="121">
        <f t="shared" si="2"/>
        <v>264039</v>
      </c>
      <c r="N15" s="121">
        <f t="shared" si="3"/>
        <v>17173</v>
      </c>
      <c r="O15" s="121">
        <v>0</v>
      </c>
      <c r="P15" s="121">
        <v>0</v>
      </c>
      <c r="Q15" s="121">
        <v>0</v>
      </c>
      <c r="R15" s="121">
        <v>17173</v>
      </c>
      <c r="S15" s="122" t="s">
        <v>445</v>
      </c>
      <c r="T15" s="121">
        <v>0</v>
      </c>
      <c r="U15" s="121">
        <v>246866</v>
      </c>
      <c r="V15" s="121">
        <f t="shared" si="27"/>
        <v>3475030</v>
      </c>
      <c r="W15" s="121">
        <f t="shared" si="28"/>
        <v>543113</v>
      </c>
      <c r="X15" s="121">
        <f t="shared" si="29"/>
        <v>0</v>
      </c>
      <c r="Y15" s="121">
        <f t="shared" si="30"/>
        <v>0</v>
      </c>
      <c r="Z15" s="121">
        <f t="shared" si="31"/>
        <v>0</v>
      </c>
      <c r="AA15" s="121">
        <f t="shared" si="32"/>
        <v>304935</v>
      </c>
      <c r="AB15" s="122" t="str">
        <f t="shared" si="5"/>
        <v>-</v>
      </c>
      <c r="AC15" s="121">
        <f t="shared" si="6"/>
        <v>238178</v>
      </c>
      <c r="AD15" s="121">
        <f t="shared" si="7"/>
        <v>2931917</v>
      </c>
      <c r="AE15" s="121">
        <f t="shared" si="8"/>
        <v>377828</v>
      </c>
      <c r="AF15" s="121">
        <f t="shared" si="9"/>
        <v>377828</v>
      </c>
      <c r="AG15" s="121">
        <v>0</v>
      </c>
      <c r="AH15" s="121">
        <v>362700</v>
      </c>
      <c r="AI15" s="121">
        <v>15128</v>
      </c>
      <c r="AJ15" s="121">
        <v>0</v>
      </c>
      <c r="AK15" s="121">
        <v>0</v>
      </c>
      <c r="AL15" s="121">
        <v>0</v>
      </c>
      <c r="AM15" s="121">
        <f t="shared" si="11"/>
        <v>2764765</v>
      </c>
      <c r="AN15" s="121">
        <f t="shared" si="12"/>
        <v>792981</v>
      </c>
      <c r="AO15" s="121">
        <v>420070</v>
      </c>
      <c r="AP15" s="121">
        <v>194803</v>
      </c>
      <c r="AQ15" s="121">
        <v>167449</v>
      </c>
      <c r="AR15" s="121">
        <v>10659</v>
      </c>
      <c r="AS15" s="121">
        <f t="shared" si="13"/>
        <v>249881</v>
      </c>
      <c r="AT15" s="121">
        <v>8519</v>
      </c>
      <c r="AU15" s="121">
        <v>241362</v>
      </c>
      <c r="AV15" s="121">
        <v>0</v>
      </c>
      <c r="AW15" s="121">
        <v>0</v>
      </c>
      <c r="AX15" s="121">
        <f t="shared" si="14"/>
        <v>1721903</v>
      </c>
      <c r="AY15" s="121">
        <v>1161109</v>
      </c>
      <c r="AZ15" s="121">
        <v>443457</v>
      </c>
      <c r="BA15" s="121">
        <v>117337</v>
      </c>
      <c r="BB15" s="121">
        <v>0</v>
      </c>
      <c r="BC15" s="121">
        <v>0</v>
      </c>
      <c r="BD15" s="121">
        <v>0</v>
      </c>
      <c r="BE15" s="121">
        <v>68398</v>
      </c>
      <c r="BF15" s="121">
        <f t="shared" si="16"/>
        <v>3210991</v>
      </c>
      <c r="BG15" s="121">
        <f t="shared" si="17"/>
        <v>0</v>
      </c>
      <c r="BH15" s="121">
        <f t="shared" si="18"/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 t="shared" si="20"/>
        <v>262829</v>
      </c>
      <c r="BP15" s="121">
        <f t="shared" si="21"/>
        <v>65880</v>
      </c>
      <c r="BQ15" s="121">
        <v>55439</v>
      </c>
      <c r="BR15" s="121">
        <v>10441</v>
      </c>
      <c r="BS15" s="121">
        <v>0</v>
      </c>
      <c r="BT15" s="121">
        <v>0</v>
      </c>
      <c r="BU15" s="121">
        <f t="shared" si="22"/>
        <v>66360</v>
      </c>
      <c r="BV15" s="121">
        <v>0</v>
      </c>
      <c r="BW15" s="121">
        <v>66360</v>
      </c>
      <c r="BX15" s="121">
        <v>0</v>
      </c>
      <c r="BY15" s="121">
        <v>0</v>
      </c>
      <c r="BZ15" s="121">
        <f t="shared" si="23"/>
        <v>130589</v>
      </c>
      <c r="CA15" s="121">
        <v>115837</v>
      </c>
      <c r="CB15" s="121">
        <v>14752</v>
      </c>
      <c r="CC15" s="121">
        <v>0</v>
      </c>
      <c r="CD15" s="121">
        <v>0</v>
      </c>
      <c r="CE15" s="121">
        <v>0</v>
      </c>
      <c r="CF15" s="121">
        <v>0</v>
      </c>
      <c r="CG15" s="121">
        <v>1210</v>
      </c>
      <c r="CH15" s="121">
        <f t="shared" si="25"/>
        <v>264039</v>
      </c>
      <c r="CI15" s="121">
        <f t="shared" si="33"/>
        <v>377828</v>
      </c>
      <c r="CJ15" s="121">
        <f t="shared" si="34"/>
        <v>377828</v>
      </c>
      <c r="CK15" s="121">
        <f t="shared" si="35"/>
        <v>0</v>
      </c>
      <c r="CL15" s="121">
        <f t="shared" si="36"/>
        <v>362700</v>
      </c>
      <c r="CM15" s="121">
        <f t="shared" si="37"/>
        <v>15128</v>
      </c>
      <c r="CN15" s="121">
        <f t="shared" si="38"/>
        <v>0</v>
      </c>
      <c r="CO15" s="121">
        <f t="shared" si="39"/>
        <v>0</v>
      </c>
      <c r="CP15" s="121">
        <f t="shared" si="40"/>
        <v>0</v>
      </c>
      <c r="CQ15" s="121">
        <f t="shared" si="41"/>
        <v>3027594</v>
      </c>
      <c r="CR15" s="121">
        <f t="shared" si="42"/>
        <v>858861</v>
      </c>
      <c r="CS15" s="121">
        <f t="shared" si="43"/>
        <v>475509</v>
      </c>
      <c r="CT15" s="121">
        <f t="shared" si="44"/>
        <v>205244</v>
      </c>
      <c r="CU15" s="121">
        <f t="shared" si="45"/>
        <v>167449</v>
      </c>
      <c r="CV15" s="121">
        <f t="shared" si="46"/>
        <v>10659</v>
      </c>
      <c r="CW15" s="121">
        <f t="shared" si="47"/>
        <v>316241</v>
      </c>
      <c r="CX15" s="121">
        <f t="shared" si="48"/>
        <v>8519</v>
      </c>
      <c r="CY15" s="121">
        <f t="shared" si="49"/>
        <v>307722</v>
      </c>
      <c r="CZ15" s="121">
        <f t="shared" si="50"/>
        <v>0</v>
      </c>
      <c r="DA15" s="121">
        <f t="shared" si="51"/>
        <v>0</v>
      </c>
      <c r="DB15" s="121">
        <f t="shared" si="52"/>
        <v>1852492</v>
      </c>
      <c r="DC15" s="121">
        <f t="shared" si="53"/>
        <v>1276946</v>
      </c>
      <c r="DD15" s="121">
        <f t="shared" si="54"/>
        <v>458209</v>
      </c>
      <c r="DE15" s="121">
        <f t="shared" si="55"/>
        <v>117337</v>
      </c>
      <c r="DF15" s="121">
        <f t="shared" si="56"/>
        <v>0</v>
      </c>
      <c r="DG15" s="121">
        <f t="shared" si="57"/>
        <v>0</v>
      </c>
      <c r="DH15" s="121">
        <f t="shared" si="58"/>
        <v>0</v>
      </c>
      <c r="DI15" s="121">
        <f t="shared" si="59"/>
        <v>69608</v>
      </c>
      <c r="DJ15" s="121">
        <f t="shared" si="60"/>
        <v>3475030</v>
      </c>
    </row>
    <row r="16" spans="1:114" s="136" customFormat="1" ht="13.5" customHeight="1" x14ac:dyDescent="0.15">
      <c r="A16" s="119" t="s">
        <v>29</v>
      </c>
      <c r="B16" s="120" t="s">
        <v>349</v>
      </c>
      <c r="C16" s="119" t="s">
        <v>350</v>
      </c>
      <c r="D16" s="121">
        <f t="shared" si="0"/>
        <v>875559</v>
      </c>
      <c r="E16" s="121">
        <f t="shared" si="1"/>
        <v>87013</v>
      </c>
      <c r="F16" s="121">
        <v>0</v>
      </c>
      <c r="G16" s="121">
        <v>147</v>
      </c>
      <c r="H16" s="121">
        <v>0</v>
      </c>
      <c r="I16" s="121">
        <v>86866</v>
      </c>
      <c r="J16" s="122" t="s">
        <v>445</v>
      </c>
      <c r="K16" s="121">
        <v>0</v>
      </c>
      <c r="L16" s="121">
        <v>788546</v>
      </c>
      <c r="M16" s="121">
        <f t="shared" si="2"/>
        <v>191132</v>
      </c>
      <c r="N16" s="121">
        <f t="shared" si="3"/>
        <v>46039</v>
      </c>
      <c r="O16" s="121">
        <v>21</v>
      </c>
      <c r="P16" s="121">
        <v>138</v>
      </c>
      <c r="Q16" s="121">
        <v>45100</v>
      </c>
      <c r="R16" s="121">
        <v>780</v>
      </c>
      <c r="S16" s="122" t="s">
        <v>445</v>
      </c>
      <c r="T16" s="121">
        <v>0</v>
      </c>
      <c r="U16" s="121">
        <v>145093</v>
      </c>
      <c r="V16" s="121">
        <f t="shared" si="27"/>
        <v>1066691</v>
      </c>
      <c r="W16" s="121">
        <f t="shared" si="28"/>
        <v>133052</v>
      </c>
      <c r="X16" s="121">
        <f t="shared" si="29"/>
        <v>21</v>
      </c>
      <c r="Y16" s="121">
        <f t="shared" si="30"/>
        <v>285</v>
      </c>
      <c r="Z16" s="121">
        <f t="shared" si="31"/>
        <v>45100</v>
      </c>
      <c r="AA16" s="121">
        <f t="shared" si="32"/>
        <v>87646</v>
      </c>
      <c r="AB16" s="122" t="str">
        <f t="shared" si="5"/>
        <v>-</v>
      </c>
      <c r="AC16" s="121">
        <f t="shared" si="6"/>
        <v>0</v>
      </c>
      <c r="AD16" s="121">
        <f t="shared" si="7"/>
        <v>933639</v>
      </c>
      <c r="AE16" s="121">
        <f t="shared" si="8"/>
        <v>0</v>
      </c>
      <c r="AF16" s="121">
        <f t="shared" si="9"/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341027</v>
      </c>
      <c r="AM16" s="121">
        <f t="shared" si="11"/>
        <v>525506</v>
      </c>
      <c r="AN16" s="121">
        <f t="shared" si="12"/>
        <v>195789</v>
      </c>
      <c r="AO16" s="121">
        <v>28737</v>
      </c>
      <c r="AP16" s="121">
        <v>167052</v>
      </c>
      <c r="AQ16" s="121">
        <v>0</v>
      </c>
      <c r="AR16" s="121">
        <v>0</v>
      </c>
      <c r="AS16" s="121">
        <f t="shared" si="13"/>
        <v>9901</v>
      </c>
      <c r="AT16" s="121">
        <v>9901</v>
      </c>
      <c r="AU16" s="121">
        <v>0</v>
      </c>
      <c r="AV16" s="121">
        <v>0</v>
      </c>
      <c r="AW16" s="121">
        <v>0</v>
      </c>
      <c r="AX16" s="121">
        <f t="shared" si="14"/>
        <v>319816</v>
      </c>
      <c r="AY16" s="121">
        <v>254272</v>
      </c>
      <c r="AZ16" s="121">
        <v>54780</v>
      </c>
      <c r="BA16" s="121">
        <v>0</v>
      </c>
      <c r="BB16" s="121">
        <v>10764</v>
      </c>
      <c r="BC16" s="121">
        <v>9026</v>
      </c>
      <c r="BD16" s="121">
        <v>0</v>
      </c>
      <c r="BE16" s="121">
        <v>0</v>
      </c>
      <c r="BF16" s="121">
        <f t="shared" si="16"/>
        <v>525506</v>
      </c>
      <c r="BG16" s="121">
        <f t="shared" si="17"/>
        <v>45100</v>
      </c>
      <c r="BH16" s="121">
        <f t="shared" si="18"/>
        <v>45100</v>
      </c>
      <c r="BI16" s="121">
        <v>0</v>
      </c>
      <c r="BJ16" s="121">
        <v>45100</v>
      </c>
      <c r="BK16" s="121">
        <v>0</v>
      </c>
      <c r="BL16" s="121">
        <v>0</v>
      </c>
      <c r="BM16" s="121">
        <v>0</v>
      </c>
      <c r="BN16" s="121">
        <v>0</v>
      </c>
      <c r="BO16" s="121">
        <f t="shared" si="20"/>
        <v>145618</v>
      </c>
      <c r="BP16" s="121">
        <f t="shared" si="21"/>
        <v>5860</v>
      </c>
      <c r="BQ16" s="121">
        <v>5860</v>
      </c>
      <c r="BR16" s="121">
        <v>0</v>
      </c>
      <c r="BS16" s="121">
        <v>0</v>
      </c>
      <c r="BT16" s="121">
        <v>0</v>
      </c>
      <c r="BU16" s="121">
        <f t="shared" si="22"/>
        <v>43048</v>
      </c>
      <c r="BV16" s="121">
        <v>16647</v>
      </c>
      <c r="BW16" s="121">
        <v>26401</v>
      </c>
      <c r="BX16" s="121">
        <v>0</v>
      </c>
      <c r="BY16" s="121">
        <v>0</v>
      </c>
      <c r="BZ16" s="121">
        <f t="shared" si="23"/>
        <v>96710</v>
      </c>
      <c r="CA16" s="121">
        <v>0</v>
      </c>
      <c r="CB16" s="121">
        <v>96421</v>
      </c>
      <c r="CC16" s="121">
        <v>0</v>
      </c>
      <c r="CD16" s="121">
        <v>289</v>
      </c>
      <c r="CE16" s="121">
        <v>0</v>
      </c>
      <c r="CF16" s="121">
        <v>0</v>
      </c>
      <c r="CG16" s="121">
        <v>414</v>
      </c>
      <c r="CH16" s="121">
        <f t="shared" si="25"/>
        <v>191132</v>
      </c>
      <c r="CI16" s="121">
        <f t="shared" si="33"/>
        <v>45100</v>
      </c>
      <c r="CJ16" s="121">
        <f t="shared" si="34"/>
        <v>45100</v>
      </c>
      <c r="CK16" s="121">
        <f t="shared" si="35"/>
        <v>0</v>
      </c>
      <c r="CL16" s="121">
        <f t="shared" si="36"/>
        <v>45100</v>
      </c>
      <c r="CM16" s="121">
        <f t="shared" si="37"/>
        <v>0</v>
      </c>
      <c r="CN16" s="121">
        <f t="shared" si="38"/>
        <v>0</v>
      </c>
      <c r="CO16" s="121">
        <f t="shared" si="39"/>
        <v>0</v>
      </c>
      <c r="CP16" s="121">
        <f t="shared" si="40"/>
        <v>341027</v>
      </c>
      <c r="CQ16" s="121">
        <f t="shared" si="41"/>
        <v>671124</v>
      </c>
      <c r="CR16" s="121">
        <f t="shared" si="42"/>
        <v>201649</v>
      </c>
      <c r="CS16" s="121">
        <f t="shared" si="43"/>
        <v>34597</v>
      </c>
      <c r="CT16" s="121">
        <f t="shared" si="44"/>
        <v>167052</v>
      </c>
      <c r="CU16" s="121">
        <f t="shared" si="45"/>
        <v>0</v>
      </c>
      <c r="CV16" s="121">
        <f t="shared" si="46"/>
        <v>0</v>
      </c>
      <c r="CW16" s="121">
        <f t="shared" si="47"/>
        <v>52949</v>
      </c>
      <c r="CX16" s="121">
        <f t="shared" si="48"/>
        <v>26548</v>
      </c>
      <c r="CY16" s="121">
        <f t="shared" si="49"/>
        <v>26401</v>
      </c>
      <c r="CZ16" s="121">
        <f t="shared" si="50"/>
        <v>0</v>
      </c>
      <c r="DA16" s="121">
        <f t="shared" si="51"/>
        <v>0</v>
      </c>
      <c r="DB16" s="121">
        <f t="shared" si="52"/>
        <v>416526</v>
      </c>
      <c r="DC16" s="121">
        <f t="shared" si="53"/>
        <v>254272</v>
      </c>
      <c r="DD16" s="121">
        <f t="shared" si="54"/>
        <v>151201</v>
      </c>
      <c r="DE16" s="121">
        <f t="shared" si="55"/>
        <v>0</v>
      </c>
      <c r="DF16" s="121">
        <f t="shared" si="56"/>
        <v>11053</v>
      </c>
      <c r="DG16" s="121">
        <f t="shared" si="57"/>
        <v>9026</v>
      </c>
      <c r="DH16" s="121">
        <f t="shared" si="58"/>
        <v>0</v>
      </c>
      <c r="DI16" s="121">
        <f t="shared" si="59"/>
        <v>414</v>
      </c>
      <c r="DJ16" s="121">
        <f t="shared" si="60"/>
        <v>716638</v>
      </c>
    </row>
    <row r="17" spans="1:114" s="136" customFormat="1" ht="13.5" customHeight="1" x14ac:dyDescent="0.15">
      <c r="A17" s="119" t="s">
        <v>29</v>
      </c>
      <c r="B17" s="120" t="s">
        <v>351</v>
      </c>
      <c r="C17" s="119" t="s">
        <v>352</v>
      </c>
      <c r="D17" s="121">
        <f t="shared" si="0"/>
        <v>1507647</v>
      </c>
      <c r="E17" s="121">
        <f t="shared" si="1"/>
        <v>254492</v>
      </c>
      <c r="F17" s="121">
        <v>0</v>
      </c>
      <c r="G17" s="121">
        <v>156</v>
      </c>
      <c r="H17" s="121">
        <v>0</v>
      </c>
      <c r="I17" s="121">
        <v>219303</v>
      </c>
      <c r="J17" s="122" t="s">
        <v>445</v>
      </c>
      <c r="K17" s="121">
        <v>35033</v>
      </c>
      <c r="L17" s="121">
        <v>1253155</v>
      </c>
      <c r="M17" s="121">
        <f t="shared" si="2"/>
        <v>0</v>
      </c>
      <c r="N17" s="121">
        <f t="shared" si="3"/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445</v>
      </c>
      <c r="T17" s="121">
        <v>0</v>
      </c>
      <c r="U17" s="121">
        <v>0</v>
      </c>
      <c r="V17" s="121">
        <f t="shared" si="27"/>
        <v>1507647</v>
      </c>
      <c r="W17" s="121">
        <f t="shared" si="28"/>
        <v>254492</v>
      </c>
      <c r="X17" s="121">
        <f t="shared" si="29"/>
        <v>0</v>
      </c>
      <c r="Y17" s="121">
        <f t="shared" si="30"/>
        <v>156</v>
      </c>
      <c r="Z17" s="121">
        <f t="shared" si="31"/>
        <v>0</v>
      </c>
      <c r="AA17" s="121">
        <f t="shared" si="32"/>
        <v>219303</v>
      </c>
      <c r="AB17" s="122" t="str">
        <f t="shared" si="5"/>
        <v>-</v>
      </c>
      <c r="AC17" s="121">
        <f t="shared" si="6"/>
        <v>35033</v>
      </c>
      <c r="AD17" s="121">
        <f t="shared" si="7"/>
        <v>1253155</v>
      </c>
      <c r="AE17" s="121">
        <f t="shared" si="8"/>
        <v>11216</v>
      </c>
      <c r="AF17" s="121">
        <f t="shared" si="9"/>
        <v>11216</v>
      </c>
      <c r="AG17" s="121">
        <v>0</v>
      </c>
      <c r="AH17" s="121">
        <v>0</v>
      </c>
      <c r="AI17" s="121">
        <v>11216</v>
      </c>
      <c r="AJ17" s="121">
        <v>0</v>
      </c>
      <c r="AK17" s="121">
        <v>0</v>
      </c>
      <c r="AL17" s="121">
        <v>0</v>
      </c>
      <c r="AM17" s="121">
        <f t="shared" si="11"/>
        <v>1455746</v>
      </c>
      <c r="AN17" s="121">
        <f t="shared" si="12"/>
        <v>346160</v>
      </c>
      <c r="AO17" s="121">
        <v>222527</v>
      </c>
      <c r="AP17" s="121">
        <v>33387</v>
      </c>
      <c r="AQ17" s="121">
        <v>90246</v>
      </c>
      <c r="AR17" s="121">
        <v>0</v>
      </c>
      <c r="AS17" s="121">
        <f t="shared" si="13"/>
        <v>81359</v>
      </c>
      <c r="AT17" s="121">
        <v>4400</v>
      </c>
      <c r="AU17" s="121">
        <v>76265</v>
      </c>
      <c r="AV17" s="121">
        <v>694</v>
      </c>
      <c r="AW17" s="121">
        <v>0</v>
      </c>
      <c r="AX17" s="121">
        <f t="shared" si="14"/>
        <v>1028227</v>
      </c>
      <c r="AY17" s="121">
        <v>551915</v>
      </c>
      <c r="AZ17" s="121">
        <v>417937</v>
      </c>
      <c r="BA17" s="121">
        <v>55586</v>
      </c>
      <c r="BB17" s="121">
        <v>2789</v>
      </c>
      <c r="BC17" s="121">
        <v>0</v>
      </c>
      <c r="BD17" s="121">
        <v>0</v>
      </c>
      <c r="BE17" s="121">
        <v>40685</v>
      </c>
      <c r="BF17" s="121">
        <f t="shared" si="16"/>
        <v>1507647</v>
      </c>
      <c r="BG17" s="121">
        <f t="shared" si="17"/>
        <v>0</v>
      </c>
      <c r="BH17" s="121">
        <f t="shared" si="18"/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 t="shared" si="20"/>
        <v>0</v>
      </c>
      <c r="BP17" s="121">
        <f t="shared" si="21"/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 t="shared" si="22"/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 t="shared" si="23"/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 t="shared" si="25"/>
        <v>0</v>
      </c>
      <c r="CI17" s="121">
        <f t="shared" si="33"/>
        <v>11216</v>
      </c>
      <c r="CJ17" s="121">
        <f t="shared" si="34"/>
        <v>11216</v>
      </c>
      <c r="CK17" s="121">
        <f t="shared" si="35"/>
        <v>0</v>
      </c>
      <c r="CL17" s="121">
        <f t="shared" si="36"/>
        <v>0</v>
      </c>
      <c r="CM17" s="121">
        <f t="shared" si="37"/>
        <v>11216</v>
      </c>
      <c r="CN17" s="121">
        <f t="shared" si="38"/>
        <v>0</v>
      </c>
      <c r="CO17" s="121">
        <f t="shared" si="39"/>
        <v>0</v>
      </c>
      <c r="CP17" s="121">
        <f t="shared" si="40"/>
        <v>0</v>
      </c>
      <c r="CQ17" s="121">
        <f t="shared" si="41"/>
        <v>1455746</v>
      </c>
      <c r="CR17" s="121">
        <f t="shared" si="42"/>
        <v>346160</v>
      </c>
      <c r="CS17" s="121">
        <f t="shared" si="43"/>
        <v>222527</v>
      </c>
      <c r="CT17" s="121">
        <f t="shared" si="44"/>
        <v>33387</v>
      </c>
      <c r="CU17" s="121">
        <f t="shared" si="45"/>
        <v>90246</v>
      </c>
      <c r="CV17" s="121">
        <f t="shared" si="46"/>
        <v>0</v>
      </c>
      <c r="CW17" s="121">
        <f t="shared" si="47"/>
        <v>81359</v>
      </c>
      <c r="CX17" s="121">
        <f t="shared" si="48"/>
        <v>4400</v>
      </c>
      <c r="CY17" s="121">
        <f t="shared" si="49"/>
        <v>76265</v>
      </c>
      <c r="CZ17" s="121">
        <f t="shared" si="50"/>
        <v>694</v>
      </c>
      <c r="DA17" s="121">
        <f t="shared" si="51"/>
        <v>0</v>
      </c>
      <c r="DB17" s="121">
        <f t="shared" si="52"/>
        <v>1028227</v>
      </c>
      <c r="DC17" s="121">
        <f t="shared" si="53"/>
        <v>551915</v>
      </c>
      <c r="DD17" s="121">
        <f t="shared" si="54"/>
        <v>417937</v>
      </c>
      <c r="DE17" s="121">
        <f t="shared" si="55"/>
        <v>55586</v>
      </c>
      <c r="DF17" s="121">
        <f t="shared" si="56"/>
        <v>2789</v>
      </c>
      <c r="DG17" s="121">
        <f t="shared" si="57"/>
        <v>0</v>
      </c>
      <c r="DH17" s="121">
        <f t="shared" si="58"/>
        <v>0</v>
      </c>
      <c r="DI17" s="121">
        <f t="shared" si="59"/>
        <v>40685</v>
      </c>
      <c r="DJ17" s="121">
        <f t="shared" si="60"/>
        <v>1507647</v>
      </c>
    </row>
    <row r="18" spans="1:114" s="136" customFormat="1" ht="13.5" customHeight="1" x14ac:dyDescent="0.15">
      <c r="A18" s="119" t="s">
        <v>29</v>
      </c>
      <c r="B18" s="120" t="s">
        <v>353</v>
      </c>
      <c r="C18" s="119" t="s">
        <v>354</v>
      </c>
      <c r="D18" s="121">
        <f t="shared" si="0"/>
        <v>5126275</v>
      </c>
      <c r="E18" s="121">
        <f t="shared" si="1"/>
        <v>562892</v>
      </c>
      <c r="F18" s="121">
        <v>0</v>
      </c>
      <c r="G18" s="121">
        <v>0</v>
      </c>
      <c r="H18" s="121">
        <v>237100</v>
      </c>
      <c r="I18" s="121">
        <v>325792</v>
      </c>
      <c r="J18" s="122" t="s">
        <v>445</v>
      </c>
      <c r="K18" s="121">
        <v>0</v>
      </c>
      <c r="L18" s="121">
        <v>4563383</v>
      </c>
      <c r="M18" s="121">
        <f t="shared" si="2"/>
        <v>338494</v>
      </c>
      <c r="N18" s="121">
        <f t="shared" si="3"/>
        <v>9658</v>
      </c>
      <c r="O18" s="121">
        <v>0</v>
      </c>
      <c r="P18" s="121">
        <v>0</v>
      </c>
      <c r="Q18" s="121">
        <v>0</v>
      </c>
      <c r="R18" s="121">
        <v>9658</v>
      </c>
      <c r="S18" s="122" t="s">
        <v>445</v>
      </c>
      <c r="T18" s="121">
        <v>0</v>
      </c>
      <c r="U18" s="121">
        <v>328836</v>
      </c>
      <c r="V18" s="121">
        <f t="shared" si="27"/>
        <v>5464769</v>
      </c>
      <c r="W18" s="121">
        <f t="shared" si="28"/>
        <v>572550</v>
      </c>
      <c r="X18" s="121">
        <f t="shared" si="29"/>
        <v>0</v>
      </c>
      <c r="Y18" s="121">
        <f t="shared" si="30"/>
        <v>0</v>
      </c>
      <c r="Z18" s="121">
        <f t="shared" si="31"/>
        <v>237100</v>
      </c>
      <c r="AA18" s="121">
        <f t="shared" si="32"/>
        <v>335450</v>
      </c>
      <c r="AB18" s="122" t="str">
        <f t="shared" si="5"/>
        <v>-</v>
      </c>
      <c r="AC18" s="121">
        <f t="shared" si="6"/>
        <v>0</v>
      </c>
      <c r="AD18" s="121">
        <f t="shared" si="7"/>
        <v>4892219</v>
      </c>
      <c r="AE18" s="121">
        <f t="shared" si="8"/>
        <v>18338</v>
      </c>
      <c r="AF18" s="121">
        <f t="shared" si="9"/>
        <v>18338</v>
      </c>
      <c r="AG18" s="121">
        <v>0</v>
      </c>
      <c r="AH18" s="121">
        <v>0</v>
      </c>
      <c r="AI18" s="121">
        <v>18338</v>
      </c>
      <c r="AJ18" s="121">
        <v>0</v>
      </c>
      <c r="AK18" s="121">
        <v>0</v>
      </c>
      <c r="AL18" s="121">
        <v>22015</v>
      </c>
      <c r="AM18" s="121">
        <f t="shared" si="11"/>
        <v>4817957</v>
      </c>
      <c r="AN18" s="121">
        <f t="shared" si="12"/>
        <v>1839714</v>
      </c>
      <c r="AO18" s="121">
        <v>832965</v>
      </c>
      <c r="AP18" s="121">
        <v>871453</v>
      </c>
      <c r="AQ18" s="121">
        <v>135296</v>
      </c>
      <c r="AR18" s="121">
        <v>0</v>
      </c>
      <c r="AS18" s="121">
        <f t="shared" si="13"/>
        <v>1473205</v>
      </c>
      <c r="AT18" s="121">
        <v>58669</v>
      </c>
      <c r="AU18" s="121">
        <v>1414307</v>
      </c>
      <c r="AV18" s="121">
        <v>229</v>
      </c>
      <c r="AW18" s="121">
        <v>71217</v>
      </c>
      <c r="AX18" s="121">
        <f t="shared" si="14"/>
        <v>1433821</v>
      </c>
      <c r="AY18" s="121">
        <v>579036</v>
      </c>
      <c r="AZ18" s="121">
        <v>633176</v>
      </c>
      <c r="BA18" s="121">
        <v>155461</v>
      </c>
      <c r="BB18" s="121">
        <v>66148</v>
      </c>
      <c r="BC18" s="121">
        <v>113630</v>
      </c>
      <c r="BD18" s="121">
        <v>0</v>
      </c>
      <c r="BE18" s="121">
        <v>154335</v>
      </c>
      <c r="BF18" s="121">
        <f t="shared" si="16"/>
        <v>4990630</v>
      </c>
      <c r="BG18" s="121">
        <f t="shared" si="17"/>
        <v>7900</v>
      </c>
      <c r="BH18" s="121">
        <f t="shared" si="18"/>
        <v>7900</v>
      </c>
      <c r="BI18" s="121">
        <v>0</v>
      </c>
      <c r="BJ18" s="121">
        <v>7900</v>
      </c>
      <c r="BK18" s="121">
        <v>0</v>
      </c>
      <c r="BL18" s="121">
        <v>0</v>
      </c>
      <c r="BM18" s="121">
        <v>0</v>
      </c>
      <c r="BN18" s="121">
        <v>0</v>
      </c>
      <c r="BO18" s="121">
        <f t="shared" si="20"/>
        <v>326866</v>
      </c>
      <c r="BP18" s="121">
        <f t="shared" si="21"/>
        <v>163918</v>
      </c>
      <c r="BQ18" s="121">
        <v>70251</v>
      </c>
      <c r="BR18" s="121">
        <v>70251</v>
      </c>
      <c r="BS18" s="121">
        <v>23416</v>
      </c>
      <c r="BT18" s="121">
        <v>0</v>
      </c>
      <c r="BU18" s="121">
        <f t="shared" si="22"/>
        <v>133838</v>
      </c>
      <c r="BV18" s="121">
        <v>5228</v>
      </c>
      <c r="BW18" s="121">
        <v>128610</v>
      </c>
      <c r="BX18" s="121">
        <v>0</v>
      </c>
      <c r="BY18" s="121">
        <v>0</v>
      </c>
      <c r="BZ18" s="121">
        <f t="shared" si="23"/>
        <v>29110</v>
      </c>
      <c r="CA18" s="121">
        <v>0</v>
      </c>
      <c r="CB18" s="121">
        <v>22013</v>
      </c>
      <c r="CC18" s="121">
        <v>7097</v>
      </c>
      <c r="CD18" s="121">
        <v>0</v>
      </c>
      <c r="CE18" s="121">
        <v>0</v>
      </c>
      <c r="CF18" s="121">
        <v>0</v>
      </c>
      <c r="CG18" s="121">
        <v>3728</v>
      </c>
      <c r="CH18" s="121">
        <f t="shared" si="25"/>
        <v>338494</v>
      </c>
      <c r="CI18" s="121">
        <f t="shared" si="33"/>
        <v>26238</v>
      </c>
      <c r="CJ18" s="121">
        <f t="shared" si="34"/>
        <v>26238</v>
      </c>
      <c r="CK18" s="121">
        <f t="shared" si="35"/>
        <v>0</v>
      </c>
      <c r="CL18" s="121">
        <f t="shared" si="36"/>
        <v>7900</v>
      </c>
      <c r="CM18" s="121">
        <f t="shared" si="37"/>
        <v>18338</v>
      </c>
      <c r="CN18" s="121">
        <f t="shared" si="38"/>
        <v>0</v>
      </c>
      <c r="CO18" s="121">
        <f t="shared" si="39"/>
        <v>0</v>
      </c>
      <c r="CP18" s="121">
        <f t="shared" si="40"/>
        <v>22015</v>
      </c>
      <c r="CQ18" s="121">
        <f t="shared" si="41"/>
        <v>5144823</v>
      </c>
      <c r="CR18" s="121">
        <f t="shared" si="42"/>
        <v>2003632</v>
      </c>
      <c r="CS18" s="121">
        <f t="shared" si="43"/>
        <v>903216</v>
      </c>
      <c r="CT18" s="121">
        <f t="shared" si="44"/>
        <v>941704</v>
      </c>
      <c r="CU18" s="121">
        <f t="shared" si="45"/>
        <v>158712</v>
      </c>
      <c r="CV18" s="121">
        <f t="shared" si="46"/>
        <v>0</v>
      </c>
      <c r="CW18" s="121">
        <f t="shared" si="47"/>
        <v>1607043</v>
      </c>
      <c r="CX18" s="121">
        <f t="shared" si="48"/>
        <v>63897</v>
      </c>
      <c r="CY18" s="121">
        <f t="shared" si="49"/>
        <v>1542917</v>
      </c>
      <c r="CZ18" s="121">
        <f t="shared" si="50"/>
        <v>229</v>
      </c>
      <c r="DA18" s="121">
        <f t="shared" si="51"/>
        <v>71217</v>
      </c>
      <c r="DB18" s="121">
        <f t="shared" si="52"/>
        <v>1462931</v>
      </c>
      <c r="DC18" s="121">
        <f t="shared" si="53"/>
        <v>579036</v>
      </c>
      <c r="DD18" s="121">
        <f t="shared" si="54"/>
        <v>655189</v>
      </c>
      <c r="DE18" s="121">
        <f t="shared" si="55"/>
        <v>162558</v>
      </c>
      <c r="DF18" s="121">
        <f t="shared" si="56"/>
        <v>66148</v>
      </c>
      <c r="DG18" s="121">
        <f t="shared" si="57"/>
        <v>113630</v>
      </c>
      <c r="DH18" s="121">
        <f t="shared" si="58"/>
        <v>0</v>
      </c>
      <c r="DI18" s="121">
        <f t="shared" si="59"/>
        <v>158063</v>
      </c>
      <c r="DJ18" s="121">
        <f t="shared" si="60"/>
        <v>5329124</v>
      </c>
    </row>
    <row r="19" spans="1:114" s="136" customFormat="1" ht="13.5" customHeight="1" x14ac:dyDescent="0.15">
      <c r="A19" s="119" t="s">
        <v>29</v>
      </c>
      <c r="B19" s="120" t="s">
        <v>359</v>
      </c>
      <c r="C19" s="119" t="s">
        <v>360</v>
      </c>
      <c r="D19" s="121">
        <f t="shared" si="0"/>
        <v>3686379</v>
      </c>
      <c r="E19" s="121">
        <f t="shared" si="1"/>
        <v>0</v>
      </c>
      <c r="F19" s="121">
        <v>0</v>
      </c>
      <c r="G19" s="121">
        <v>0</v>
      </c>
      <c r="H19" s="121">
        <v>0</v>
      </c>
      <c r="I19" s="121">
        <v>0</v>
      </c>
      <c r="J19" s="122" t="s">
        <v>445</v>
      </c>
      <c r="K19" s="121">
        <v>0</v>
      </c>
      <c r="L19" s="121">
        <v>3686379</v>
      </c>
      <c r="M19" s="121">
        <f t="shared" si="2"/>
        <v>185926</v>
      </c>
      <c r="N19" s="121">
        <f t="shared" si="3"/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445</v>
      </c>
      <c r="T19" s="121">
        <v>0</v>
      </c>
      <c r="U19" s="121">
        <v>185926</v>
      </c>
      <c r="V19" s="121">
        <f t="shared" si="27"/>
        <v>3872305</v>
      </c>
      <c r="W19" s="121">
        <f t="shared" si="28"/>
        <v>0</v>
      </c>
      <c r="X19" s="121">
        <f t="shared" si="29"/>
        <v>0</v>
      </c>
      <c r="Y19" s="121">
        <f t="shared" si="30"/>
        <v>0</v>
      </c>
      <c r="Z19" s="121">
        <f t="shared" si="31"/>
        <v>0</v>
      </c>
      <c r="AA19" s="121">
        <f t="shared" si="32"/>
        <v>0</v>
      </c>
      <c r="AB19" s="122" t="str">
        <f t="shared" si="5"/>
        <v>-</v>
      </c>
      <c r="AC19" s="121">
        <f t="shared" si="6"/>
        <v>0</v>
      </c>
      <c r="AD19" s="121">
        <f t="shared" si="7"/>
        <v>3872305</v>
      </c>
      <c r="AE19" s="121">
        <f t="shared" si="8"/>
        <v>2628</v>
      </c>
      <c r="AF19" s="121">
        <f t="shared" si="9"/>
        <v>2628</v>
      </c>
      <c r="AG19" s="121">
        <v>0</v>
      </c>
      <c r="AH19" s="121">
        <v>0</v>
      </c>
      <c r="AI19" s="121">
        <v>2628</v>
      </c>
      <c r="AJ19" s="121">
        <v>0</v>
      </c>
      <c r="AK19" s="121">
        <v>0</v>
      </c>
      <c r="AL19" s="121">
        <v>0</v>
      </c>
      <c r="AM19" s="121">
        <f t="shared" si="11"/>
        <v>3683422</v>
      </c>
      <c r="AN19" s="121">
        <f t="shared" si="12"/>
        <v>558046</v>
      </c>
      <c r="AO19" s="121">
        <v>120627</v>
      </c>
      <c r="AP19" s="121">
        <v>437419</v>
      </c>
      <c r="AQ19" s="121">
        <v>0</v>
      </c>
      <c r="AR19" s="121">
        <v>0</v>
      </c>
      <c r="AS19" s="121">
        <f t="shared" si="13"/>
        <v>1442201</v>
      </c>
      <c r="AT19" s="121">
        <v>37633</v>
      </c>
      <c r="AU19" s="121">
        <v>1404568</v>
      </c>
      <c r="AV19" s="121">
        <v>0</v>
      </c>
      <c r="AW19" s="121">
        <v>15559</v>
      </c>
      <c r="AX19" s="121">
        <f t="shared" si="14"/>
        <v>1667616</v>
      </c>
      <c r="AY19" s="121">
        <v>1019785</v>
      </c>
      <c r="AZ19" s="121">
        <v>573677</v>
      </c>
      <c r="BA19" s="121">
        <v>74154</v>
      </c>
      <c r="BB19" s="121">
        <v>0</v>
      </c>
      <c r="BC19" s="121">
        <v>0</v>
      </c>
      <c r="BD19" s="121">
        <v>0</v>
      </c>
      <c r="BE19" s="121">
        <v>329</v>
      </c>
      <c r="BF19" s="121">
        <f t="shared" si="16"/>
        <v>3686379</v>
      </c>
      <c r="BG19" s="121">
        <f t="shared" si="17"/>
        <v>0</v>
      </c>
      <c r="BH19" s="121">
        <f t="shared" si="18"/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 t="shared" si="20"/>
        <v>160823</v>
      </c>
      <c r="BP19" s="121">
        <f t="shared" si="21"/>
        <v>124858</v>
      </c>
      <c r="BQ19" s="121">
        <v>29440</v>
      </c>
      <c r="BR19" s="121">
        <v>95418</v>
      </c>
      <c r="BS19" s="121">
        <v>0</v>
      </c>
      <c r="BT19" s="121">
        <v>0</v>
      </c>
      <c r="BU19" s="121">
        <f t="shared" si="22"/>
        <v>16224</v>
      </c>
      <c r="BV19" s="121">
        <v>9153</v>
      </c>
      <c r="BW19" s="121">
        <v>7071</v>
      </c>
      <c r="BX19" s="121">
        <v>0</v>
      </c>
      <c r="BY19" s="121">
        <v>13</v>
      </c>
      <c r="BZ19" s="121">
        <f t="shared" si="23"/>
        <v>19728</v>
      </c>
      <c r="CA19" s="121">
        <v>4384</v>
      </c>
      <c r="CB19" s="121">
        <v>15344</v>
      </c>
      <c r="CC19" s="121">
        <v>0</v>
      </c>
      <c r="CD19" s="121">
        <v>0</v>
      </c>
      <c r="CE19" s="121">
        <v>0</v>
      </c>
      <c r="CF19" s="121">
        <v>0</v>
      </c>
      <c r="CG19" s="121">
        <v>25103</v>
      </c>
      <c r="CH19" s="121">
        <f t="shared" si="25"/>
        <v>185926</v>
      </c>
      <c r="CI19" s="121">
        <f t="shared" si="33"/>
        <v>2628</v>
      </c>
      <c r="CJ19" s="121">
        <f t="shared" si="34"/>
        <v>2628</v>
      </c>
      <c r="CK19" s="121">
        <f t="shared" si="35"/>
        <v>0</v>
      </c>
      <c r="CL19" s="121">
        <f t="shared" si="36"/>
        <v>0</v>
      </c>
      <c r="CM19" s="121">
        <f t="shared" si="37"/>
        <v>2628</v>
      </c>
      <c r="CN19" s="121">
        <f t="shared" si="38"/>
        <v>0</v>
      </c>
      <c r="CO19" s="121">
        <f t="shared" si="39"/>
        <v>0</v>
      </c>
      <c r="CP19" s="121">
        <f t="shared" si="40"/>
        <v>0</v>
      </c>
      <c r="CQ19" s="121">
        <f t="shared" si="41"/>
        <v>3844245</v>
      </c>
      <c r="CR19" s="121">
        <f t="shared" si="42"/>
        <v>682904</v>
      </c>
      <c r="CS19" s="121">
        <f t="shared" si="43"/>
        <v>150067</v>
      </c>
      <c r="CT19" s="121">
        <f t="shared" si="44"/>
        <v>532837</v>
      </c>
      <c r="CU19" s="121">
        <f t="shared" si="45"/>
        <v>0</v>
      </c>
      <c r="CV19" s="121">
        <f t="shared" si="46"/>
        <v>0</v>
      </c>
      <c r="CW19" s="121">
        <f t="shared" si="47"/>
        <v>1458425</v>
      </c>
      <c r="CX19" s="121">
        <f t="shared" si="48"/>
        <v>46786</v>
      </c>
      <c r="CY19" s="121">
        <f t="shared" si="49"/>
        <v>1411639</v>
      </c>
      <c r="CZ19" s="121">
        <f t="shared" si="50"/>
        <v>0</v>
      </c>
      <c r="DA19" s="121">
        <f t="shared" si="51"/>
        <v>15572</v>
      </c>
      <c r="DB19" s="121">
        <f t="shared" si="52"/>
        <v>1687344</v>
      </c>
      <c r="DC19" s="121">
        <f t="shared" si="53"/>
        <v>1024169</v>
      </c>
      <c r="DD19" s="121">
        <f t="shared" si="54"/>
        <v>589021</v>
      </c>
      <c r="DE19" s="121">
        <f t="shared" si="55"/>
        <v>74154</v>
      </c>
      <c r="DF19" s="121">
        <f t="shared" si="56"/>
        <v>0</v>
      </c>
      <c r="DG19" s="121">
        <f t="shared" si="57"/>
        <v>0</v>
      </c>
      <c r="DH19" s="121">
        <f t="shared" si="58"/>
        <v>0</v>
      </c>
      <c r="DI19" s="121">
        <f t="shared" si="59"/>
        <v>25432</v>
      </c>
      <c r="DJ19" s="121">
        <f t="shared" si="60"/>
        <v>3872305</v>
      </c>
    </row>
    <row r="20" spans="1:114" s="136" customFormat="1" ht="13.5" customHeight="1" x14ac:dyDescent="0.15">
      <c r="A20" s="119" t="s">
        <v>29</v>
      </c>
      <c r="B20" s="120" t="s">
        <v>361</v>
      </c>
      <c r="C20" s="119" t="s">
        <v>362</v>
      </c>
      <c r="D20" s="121">
        <f t="shared" si="0"/>
        <v>3346510</v>
      </c>
      <c r="E20" s="121">
        <f t="shared" si="1"/>
        <v>487970</v>
      </c>
      <c r="F20" s="121">
        <v>0</v>
      </c>
      <c r="G20" s="121">
        <v>0</v>
      </c>
      <c r="H20" s="121">
        <v>113200</v>
      </c>
      <c r="I20" s="121">
        <v>347089</v>
      </c>
      <c r="J20" s="122" t="s">
        <v>445</v>
      </c>
      <c r="K20" s="121">
        <v>27681</v>
      </c>
      <c r="L20" s="121">
        <v>2858540</v>
      </c>
      <c r="M20" s="121">
        <f t="shared" si="2"/>
        <v>686167</v>
      </c>
      <c r="N20" s="121">
        <f t="shared" si="3"/>
        <v>108458</v>
      </c>
      <c r="O20" s="121">
        <v>0</v>
      </c>
      <c r="P20" s="121">
        <v>0</v>
      </c>
      <c r="Q20" s="121">
        <v>51400</v>
      </c>
      <c r="R20" s="121">
        <v>57058</v>
      </c>
      <c r="S20" s="122" t="s">
        <v>445</v>
      </c>
      <c r="T20" s="121">
        <v>0</v>
      </c>
      <c r="U20" s="121">
        <v>577709</v>
      </c>
      <c r="V20" s="121">
        <f t="shared" si="27"/>
        <v>4032677</v>
      </c>
      <c r="W20" s="121">
        <f t="shared" si="28"/>
        <v>596428</v>
      </c>
      <c r="X20" s="121">
        <f t="shared" si="29"/>
        <v>0</v>
      </c>
      <c r="Y20" s="121">
        <f t="shared" si="30"/>
        <v>0</v>
      </c>
      <c r="Z20" s="121">
        <f t="shared" si="31"/>
        <v>164600</v>
      </c>
      <c r="AA20" s="121">
        <f t="shared" si="32"/>
        <v>404147</v>
      </c>
      <c r="AB20" s="122" t="str">
        <f t="shared" si="5"/>
        <v>-</v>
      </c>
      <c r="AC20" s="121">
        <f t="shared" si="6"/>
        <v>27681</v>
      </c>
      <c r="AD20" s="121">
        <f t="shared" si="7"/>
        <v>3436249</v>
      </c>
      <c r="AE20" s="121">
        <f t="shared" si="8"/>
        <v>11244</v>
      </c>
      <c r="AF20" s="121">
        <f t="shared" si="9"/>
        <v>11244</v>
      </c>
      <c r="AG20" s="121">
        <v>0</v>
      </c>
      <c r="AH20" s="121">
        <v>0</v>
      </c>
      <c r="AI20" s="121">
        <v>11244</v>
      </c>
      <c r="AJ20" s="121">
        <v>0</v>
      </c>
      <c r="AK20" s="121">
        <v>0</v>
      </c>
      <c r="AL20" s="121">
        <v>0</v>
      </c>
      <c r="AM20" s="121">
        <f t="shared" si="11"/>
        <v>2556114</v>
      </c>
      <c r="AN20" s="121">
        <f t="shared" si="12"/>
        <v>1914056</v>
      </c>
      <c r="AO20" s="121">
        <v>164258</v>
      </c>
      <c r="AP20" s="121">
        <v>1546128</v>
      </c>
      <c r="AQ20" s="121">
        <v>142491</v>
      </c>
      <c r="AR20" s="121">
        <v>61179</v>
      </c>
      <c r="AS20" s="121">
        <f t="shared" si="13"/>
        <v>222592</v>
      </c>
      <c r="AT20" s="121">
        <v>95516</v>
      </c>
      <c r="AU20" s="121">
        <v>117859</v>
      </c>
      <c r="AV20" s="121">
        <v>9217</v>
      </c>
      <c r="AW20" s="121">
        <v>52808</v>
      </c>
      <c r="AX20" s="121">
        <f t="shared" si="14"/>
        <v>366658</v>
      </c>
      <c r="AY20" s="121">
        <v>22182</v>
      </c>
      <c r="AZ20" s="121">
        <v>167571</v>
      </c>
      <c r="BA20" s="121">
        <v>7153</v>
      </c>
      <c r="BB20" s="121">
        <v>169752</v>
      </c>
      <c r="BC20" s="121">
        <v>725047</v>
      </c>
      <c r="BD20" s="121">
        <v>0</v>
      </c>
      <c r="BE20" s="121">
        <v>54105</v>
      </c>
      <c r="BF20" s="121">
        <f t="shared" si="16"/>
        <v>2621463</v>
      </c>
      <c r="BG20" s="121">
        <f t="shared" si="17"/>
        <v>58397</v>
      </c>
      <c r="BH20" s="121">
        <f t="shared" si="18"/>
        <v>58397</v>
      </c>
      <c r="BI20" s="121">
        <v>0</v>
      </c>
      <c r="BJ20" s="121">
        <v>58397</v>
      </c>
      <c r="BK20" s="121">
        <v>0</v>
      </c>
      <c r="BL20" s="121">
        <v>0</v>
      </c>
      <c r="BM20" s="121">
        <v>0</v>
      </c>
      <c r="BN20" s="121">
        <v>0</v>
      </c>
      <c r="BO20" s="121">
        <f t="shared" si="20"/>
        <v>610378</v>
      </c>
      <c r="BP20" s="121">
        <f t="shared" si="21"/>
        <v>434836</v>
      </c>
      <c r="BQ20" s="121">
        <v>34105</v>
      </c>
      <c r="BR20" s="121">
        <v>400731</v>
      </c>
      <c r="BS20" s="121">
        <v>0</v>
      </c>
      <c r="BT20" s="121">
        <v>0</v>
      </c>
      <c r="BU20" s="121">
        <f t="shared" si="22"/>
        <v>103407</v>
      </c>
      <c r="BV20" s="121">
        <v>23598</v>
      </c>
      <c r="BW20" s="121">
        <v>79809</v>
      </c>
      <c r="BX20" s="121">
        <v>0</v>
      </c>
      <c r="BY20" s="121">
        <v>13750</v>
      </c>
      <c r="BZ20" s="121">
        <f t="shared" si="23"/>
        <v>58385</v>
      </c>
      <c r="CA20" s="121">
        <v>0</v>
      </c>
      <c r="CB20" s="121">
        <v>52671</v>
      </c>
      <c r="CC20" s="121">
        <v>5714</v>
      </c>
      <c r="CD20" s="121">
        <v>0</v>
      </c>
      <c r="CE20" s="121">
        <v>0</v>
      </c>
      <c r="CF20" s="121">
        <v>0</v>
      </c>
      <c r="CG20" s="121">
        <v>17392</v>
      </c>
      <c r="CH20" s="121">
        <f t="shared" si="25"/>
        <v>686167</v>
      </c>
      <c r="CI20" s="121">
        <f t="shared" si="33"/>
        <v>69641</v>
      </c>
      <c r="CJ20" s="121">
        <f t="shared" si="34"/>
        <v>69641</v>
      </c>
      <c r="CK20" s="121">
        <f t="shared" si="35"/>
        <v>0</v>
      </c>
      <c r="CL20" s="121">
        <f t="shared" si="36"/>
        <v>58397</v>
      </c>
      <c r="CM20" s="121">
        <f t="shared" si="37"/>
        <v>11244</v>
      </c>
      <c r="CN20" s="121">
        <f t="shared" si="38"/>
        <v>0</v>
      </c>
      <c r="CO20" s="121">
        <f t="shared" si="39"/>
        <v>0</v>
      </c>
      <c r="CP20" s="121">
        <f t="shared" si="40"/>
        <v>0</v>
      </c>
      <c r="CQ20" s="121">
        <f t="shared" si="41"/>
        <v>3166492</v>
      </c>
      <c r="CR20" s="121">
        <f t="shared" si="42"/>
        <v>2348892</v>
      </c>
      <c r="CS20" s="121">
        <f t="shared" si="43"/>
        <v>198363</v>
      </c>
      <c r="CT20" s="121">
        <f t="shared" si="44"/>
        <v>1946859</v>
      </c>
      <c r="CU20" s="121">
        <f t="shared" si="45"/>
        <v>142491</v>
      </c>
      <c r="CV20" s="121">
        <f t="shared" si="46"/>
        <v>61179</v>
      </c>
      <c r="CW20" s="121">
        <f t="shared" si="47"/>
        <v>325999</v>
      </c>
      <c r="CX20" s="121">
        <f t="shared" si="48"/>
        <v>119114</v>
      </c>
      <c r="CY20" s="121">
        <f t="shared" si="49"/>
        <v>197668</v>
      </c>
      <c r="CZ20" s="121">
        <f t="shared" si="50"/>
        <v>9217</v>
      </c>
      <c r="DA20" s="121">
        <f t="shared" si="51"/>
        <v>66558</v>
      </c>
      <c r="DB20" s="121">
        <f t="shared" si="52"/>
        <v>425043</v>
      </c>
      <c r="DC20" s="121">
        <f t="shared" si="53"/>
        <v>22182</v>
      </c>
      <c r="DD20" s="121">
        <f t="shared" si="54"/>
        <v>220242</v>
      </c>
      <c r="DE20" s="121">
        <f t="shared" si="55"/>
        <v>12867</v>
      </c>
      <c r="DF20" s="121">
        <f t="shared" si="56"/>
        <v>169752</v>
      </c>
      <c r="DG20" s="121">
        <f t="shared" si="57"/>
        <v>725047</v>
      </c>
      <c r="DH20" s="121">
        <f t="shared" si="58"/>
        <v>0</v>
      </c>
      <c r="DI20" s="121">
        <f t="shared" si="59"/>
        <v>71497</v>
      </c>
      <c r="DJ20" s="121">
        <f t="shared" si="60"/>
        <v>3307630</v>
      </c>
    </row>
    <row r="21" spans="1:114" s="136" customFormat="1" ht="13.5" customHeight="1" x14ac:dyDescent="0.15">
      <c r="A21" s="119" t="s">
        <v>29</v>
      </c>
      <c r="B21" s="120" t="s">
        <v>363</v>
      </c>
      <c r="C21" s="119" t="s">
        <v>364</v>
      </c>
      <c r="D21" s="121">
        <f t="shared" si="0"/>
        <v>1970879</v>
      </c>
      <c r="E21" s="121">
        <f t="shared" si="1"/>
        <v>239432</v>
      </c>
      <c r="F21" s="121">
        <v>0</v>
      </c>
      <c r="G21" s="121">
        <v>136</v>
      </c>
      <c r="H21" s="121">
        <v>0</v>
      </c>
      <c r="I21" s="121">
        <v>180369</v>
      </c>
      <c r="J21" s="122" t="s">
        <v>445</v>
      </c>
      <c r="K21" s="121">
        <v>58927</v>
      </c>
      <c r="L21" s="121">
        <v>1731447</v>
      </c>
      <c r="M21" s="121">
        <f t="shared" si="2"/>
        <v>254985</v>
      </c>
      <c r="N21" s="121">
        <f t="shared" si="3"/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445</v>
      </c>
      <c r="T21" s="121">
        <v>0</v>
      </c>
      <c r="U21" s="121">
        <v>254985</v>
      </c>
      <c r="V21" s="121">
        <f t="shared" si="27"/>
        <v>2225864</v>
      </c>
      <c r="W21" s="121">
        <f t="shared" si="28"/>
        <v>239432</v>
      </c>
      <c r="X21" s="121">
        <f t="shared" si="29"/>
        <v>0</v>
      </c>
      <c r="Y21" s="121">
        <f t="shared" si="30"/>
        <v>136</v>
      </c>
      <c r="Z21" s="121">
        <f t="shared" si="31"/>
        <v>0</v>
      </c>
      <c r="AA21" s="121">
        <f t="shared" si="32"/>
        <v>180369</v>
      </c>
      <c r="AB21" s="122" t="str">
        <f t="shared" si="5"/>
        <v>-</v>
      </c>
      <c r="AC21" s="121">
        <f t="shared" si="6"/>
        <v>58927</v>
      </c>
      <c r="AD21" s="121">
        <f t="shared" si="7"/>
        <v>1986432</v>
      </c>
      <c r="AE21" s="121">
        <f t="shared" si="8"/>
        <v>0</v>
      </c>
      <c r="AF21" s="121">
        <f t="shared" si="9"/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3421</v>
      </c>
      <c r="AM21" s="121">
        <f t="shared" si="11"/>
        <v>1025220</v>
      </c>
      <c r="AN21" s="121">
        <f t="shared" si="12"/>
        <v>103023</v>
      </c>
      <c r="AO21" s="121">
        <v>0</v>
      </c>
      <c r="AP21" s="121">
        <v>103023</v>
      </c>
      <c r="AQ21" s="121">
        <v>0</v>
      </c>
      <c r="AR21" s="121">
        <v>0</v>
      </c>
      <c r="AS21" s="121">
        <f t="shared" si="13"/>
        <v>3343</v>
      </c>
      <c r="AT21" s="121">
        <v>3343</v>
      </c>
      <c r="AU21" s="121">
        <v>0</v>
      </c>
      <c r="AV21" s="121">
        <v>0</v>
      </c>
      <c r="AW21" s="121">
        <v>0</v>
      </c>
      <c r="AX21" s="121">
        <f t="shared" si="14"/>
        <v>918854</v>
      </c>
      <c r="AY21" s="121">
        <v>847864</v>
      </c>
      <c r="AZ21" s="121">
        <v>56623</v>
      </c>
      <c r="BA21" s="121">
        <v>0</v>
      </c>
      <c r="BB21" s="121">
        <v>14367</v>
      </c>
      <c r="BC21" s="121">
        <v>855893</v>
      </c>
      <c r="BD21" s="121">
        <v>0</v>
      </c>
      <c r="BE21" s="121">
        <v>86345</v>
      </c>
      <c r="BF21" s="121">
        <f t="shared" si="16"/>
        <v>1111565</v>
      </c>
      <c r="BG21" s="121">
        <f t="shared" si="17"/>
        <v>0</v>
      </c>
      <c r="BH21" s="121">
        <f t="shared" si="18"/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22451</v>
      </c>
      <c r="BO21" s="121">
        <f t="shared" si="20"/>
        <v>16857</v>
      </c>
      <c r="BP21" s="121">
        <f t="shared" si="21"/>
        <v>16857</v>
      </c>
      <c r="BQ21" s="121">
        <v>16857</v>
      </c>
      <c r="BR21" s="121">
        <v>0</v>
      </c>
      <c r="BS21" s="121">
        <v>0</v>
      </c>
      <c r="BT21" s="121">
        <v>0</v>
      </c>
      <c r="BU21" s="121">
        <f t="shared" si="22"/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 t="shared" si="23"/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215677</v>
      </c>
      <c r="CF21" s="121">
        <v>0</v>
      </c>
      <c r="CG21" s="121">
        <v>0</v>
      </c>
      <c r="CH21" s="121">
        <f t="shared" si="25"/>
        <v>16857</v>
      </c>
      <c r="CI21" s="121">
        <f t="shared" si="33"/>
        <v>0</v>
      </c>
      <c r="CJ21" s="121">
        <f t="shared" si="34"/>
        <v>0</v>
      </c>
      <c r="CK21" s="121">
        <f t="shared" si="35"/>
        <v>0</v>
      </c>
      <c r="CL21" s="121">
        <f t="shared" si="36"/>
        <v>0</v>
      </c>
      <c r="CM21" s="121">
        <f t="shared" si="37"/>
        <v>0</v>
      </c>
      <c r="CN21" s="121">
        <f t="shared" si="38"/>
        <v>0</v>
      </c>
      <c r="CO21" s="121">
        <f t="shared" si="39"/>
        <v>0</v>
      </c>
      <c r="CP21" s="121">
        <f t="shared" si="40"/>
        <v>25872</v>
      </c>
      <c r="CQ21" s="121">
        <f t="shared" si="41"/>
        <v>1042077</v>
      </c>
      <c r="CR21" s="121">
        <f t="shared" si="42"/>
        <v>119880</v>
      </c>
      <c r="CS21" s="121">
        <f t="shared" si="43"/>
        <v>16857</v>
      </c>
      <c r="CT21" s="121">
        <f t="shared" si="44"/>
        <v>103023</v>
      </c>
      <c r="CU21" s="121">
        <f t="shared" si="45"/>
        <v>0</v>
      </c>
      <c r="CV21" s="121">
        <f t="shared" si="46"/>
        <v>0</v>
      </c>
      <c r="CW21" s="121">
        <f t="shared" si="47"/>
        <v>3343</v>
      </c>
      <c r="CX21" s="121">
        <f t="shared" si="48"/>
        <v>3343</v>
      </c>
      <c r="CY21" s="121">
        <f t="shared" si="49"/>
        <v>0</v>
      </c>
      <c r="CZ21" s="121">
        <f t="shared" si="50"/>
        <v>0</v>
      </c>
      <c r="DA21" s="121">
        <f t="shared" si="51"/>
        <v>0</v>
      </c>
      <c r="DB21" s="121">
        <f t="shared" si="52"/>
        <v>918854</v>
      </c>
      <c r="DC21" s="121">
        <f t="shared" si="53"/>
        <v>847864</v>
      </c>
      <c r="DD21" s="121">
        <f t="shared" si="54"/>
        <v>56623</v>
      </c>
      <c r="DE21" s="121">
        <f t="shared" si="55"/>
        <v>0</v>
      </c>
      <c r="DF21" s="121">
        <f t="shared" si="56"/>
        <v>14367</v>
      </c>
      <c r="DG21" s="121">
        <f t="shared" si="57"/>
        <v>1071570</v>
      </c>
      <c r="DH21" s="121">
        <f t="shared" si="58"/>
        <v>0</v>
      </c>
      <c r="DI21" s="121">
        <f t="shared" si="59"/>
        <v>86345</v>
      </c>
      <c r="DJ21" s="121">
        <f t="shared" si="60"/>
        <v>1128422</v>
      </c>
    </row>
    <row r="22" spans="1:114" s="136" customFormat="1" ht="13.5" customHeight="1" x14ac:dyDescent="0.15">
      <c r="A22" s="119" t="s">
        <v>29</v>
      </c>
      <c r="B22" s="120" t="s">
        <v>367</v>
      </c>
      <c r="C22" s="119" t="s">
        <v>368</v>
      </c>
      <c r="D22" s="121">
        <f t="shared" si="0"/>
        <v>1707345</v>
      </c>
      <c r="E22" s="121">
        <f t="shared" si="1"/>
        <v>290887</v>
      </c>
      <c r="F22" s="121">
        <v>0</v>
      </c>
      <c r="G22" s="121">
        <v>139</v>
      </c>
      <c r="H22" s="121">
        <v>0</v>
      </c>
      <c r="I22" s="121">
        <v>260872</v>
      </c>
      <c r="J22" s="122" t="s">
        <v>445</v>
      </c>
      <c r="K22" s="121">
        <v>29876</v>
      </c>
      <c r="L22" s="121">
        <v>1416458</v>
      </c>
      <c r="M22" s="121">
        <f t="shared" si="2"/>
        <v>248261</v>
      </c>
      <c r="N22" s="121">
        <f t="shared" si="3"/>
        <v>27097</v>
      </c>
      <c r="O22" s="121">
        <v>0</v>
      </c>
      <c r="P22" s="121">
        <v>0</v>
      </c>
      <c r="Q22" s="121">
        <v>0</v>
      </c>
      <c r="R22" s="121">
        <v>27097</v>
      </c>
      <c r="S22" s="122" t="s">
        <v>445</v>
      </c>
      <c r="T22" s="121">
        <v>0</v>
      </c>
      <c r="U22" s="121">
        <v>221164</v>
      </c>
      <c r="V22" s="121">
        <f t="shared" si="27"/>
        <v>1955606</v>
      </c>
      <c r="W22" s="121">
        <f t="shared" si="28"/>
        <v>317984</v>
      </c>
      <c r="X22" s="121">
        <f t="shared" si="29"/>
        <v>0</v>
      </c>
      <c r="Y22" s="121">
        <f t="shared" si="30"/>
        <v>139</v>
      </c>
      <c r="Z22" s="121">
        <f t="shared" si="31"/>
        <v>0</v>
      </c>
      <c r="AA22" s="121">
        <f t="shared" si="32"/>
        <v>287969</v>
      </c>
      <c r="AB22" s="122" t="str">
        <f t="shared" si="5"/>
        <v>-</v>
      </c>
      <c r="AC22" s="121">
        <f t="shared" si="6"/>
        <v>29876</v>
      </c>
      <c r="AD22" s="121">
        <f t="shared" si="7"/>
        <v>1637622</v>
      </c>
      <c r="AE22" s="121">
        <f t="shared" si="8"/>
        <v>0</v>
      </c>
      <c r="AF22" s="121">
        <f t="shared" si="9"/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55690</v>
      </c>
      <c r="AM22" s="121">
        <f t="shared" si="11"/>
        <v>1031954</v>
      </c>
      <c r="AN22" s="121">
        <f t="shared" si="12"/>
        <v>165301</v>
      </c>
      <c r="AO22" s="121">
        <v>33809</v>
      </c>
      <c r="AP22" s="121">
        <v>131492</v>
      </c>
      <c r="AQ22" s="121">
        <v>0</v>
      </c>
      <c r="AR22" s="121">
        <v>0</v>
      </c>
      <c r="AS22" s="121">
        <f t="shared" si="13"/>
        <v>7275</v>
      </c>
      <c r="AT22" s="121">
        <v>7275</v>
      </c>
      <c r="AU22" s="121">
        <v>0</v>
      </c>
      <c r="AV22" s="121">
        <v>0</v>
      </c>
      <c r="AW22" s="121">
        <v>0</v>
      </c>
      <c r="AX22" s="121">
        <f t="shared" si="14"/>
        <v>859378</v>
      </c>
      <c r="AY22" s="121">
        <v>723607</v>
      </c>
      <c r="AZ22" s="121">
        <v>134903</v>
      </c>
      <c r="BA22" s="121">
        <v>0</v>
      </c>
      <c r="BB22" s="121">
        <v>868</v>
      </c>
      <c r="BC22" s="121">
        <v>434111</v>
      </c>
      <c r="BD22" s="121">
        <v>0</v>
      </c>
      <c r="BE22" s="121">
        <v>185590</v>
      </c>
      <c r="BF22" s="121">
        <f t="shared" si="16"/>
        <v>1217544</v>
      </c>
      <c r="BG22" s="121">
        <f t="shared" si="17"/>
        <v>0</v>
      </c>
      <c r="BH22" s="121">
        <f t="shared" si="18"/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3436</v>
      </c>
      <c r="BO22" s="121">
        <f t="shared" si="20"/>
        <v>47579</v>
      </c>
      <c r="BP22" s="121">
        <f t="shared" si="21"/>
        <v>6925</v>
      </c>
      <c r="BQ22" s="121">
        <v>6925</v>
      </c>
      <c r="BR22" s="121">
        <v>0</v>
      </c>
      <c r="BS22" s="121">
        <v>0</v>
      </c>
      <c r="BT22" s="121">
        <v>0</v>
      </c>
      <c r="BU22" s="121">
        <f t="shared" si="22"/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 t="shared" si="23"/>
        <v>40654</v>
      </c>
      <c r="CA22" s="121">
        <v>40654</v>
      </c>
      <c r="CB22" s="121">
        <v>0</v>
      </c>
      <c r="CC22" s="121">
        <v>0</v>
      </c>
      <c r="CD22" s="121">
        <v>0</v>
      </c>
      <c r="CE22" s="121">
        <v>80590</v>
      </c>
      <c r="CF22" s="121">
        <v>0</v>
      </c>
      <c r="CG22" s="121">
        <v>116656</v>
      </c>
      <c r="CH22" s="121">
        <f t="shared" si="25"/>
        <v>164235</v>
      </c>
      <c r="CI22" s="121">
        <f t="shared" si="33"/>
        <v>0</v>
      </c>
      <c r="CJ22" s="121">
        <f t="shared" si="34"/>
        <v>0</v>
      </c>
      <c r="CK22" s="121">
        <f t="shared" si="35"/>
        <v>0</v>
      </c>
      <c r="CL22" s="121">
        <f t="shared" si="36"/>
        <v>0</v>
      </c>
      <c r="CM22" s="121">
        <f t="shared" si="37"/>
        <v>0</v>
      </c>
      <c r="CN22" s="121">
        <f t="shared" si="38"/>
        <v>0</v>
      </c>
      <c r="CO22" s="121">
        <f t="shared" si="39"/>
        <v>0</v>
      </c>
      <c r="CP22" s="121">
        <f t="shared" si="40"/>
        <v>59126</v>
      </c>
      <c r="CQ22" s="121">
        <f t="shared" si="41"/>
        <v>1079533</v>
      </c>
      <c r="CR22" s="121">
        <f t="shared" si="42"/>
        <v>172226</v>
      </c>
      <c r="CS22" s="121">
        <f t="shared" si="43"/>
        <v>40734</v>
      </c>
      <c r="CT22" s="121">
        <f t="shared" si="44"/>
        <v>131492</v>
      </c>
      <c r="CU22" s="121">
        <f t="shared" si="45"/>
        <v>0</v>
      </c>
      <c r="CV22" s="121">
        <f t="shared" si="46"/>
        <v>0</v>
      </c>
      <c r="CW22" s="121">
        <f t="shared" si="47"/>
        <v>7275</v>
      </c>
      <c r="CX22" s="121">
        <f t="shared" si="48"/>
        <v>7275</v>
      </c>
      <c r="CY22" s="121">
        <f t="shared" si="49"/>
        <v>0</v>
      </c>
      <c r="CZ22" s="121">
        <f t="shared" si="50"/>
        <v>0</v>
      </c>
      <c r="DA22" s="121">
        <f t="shared" si="51"/>
        <v>0</v>
      </c>
      <c r="DB22" s="121">
        <f t="shared" si="52"/>
        <v>900032</v>
      </c>
      <c r="DC22" s="121">
        <f t="shared" si="53"/>
        <v>764261</v>
      </c>
      <c r="DD22" s="121">
        <f t="shared" si="54"/>
        <v>134903</v>
      </c>
      <c r="DE22" s="121">
        <f t="shared" si="55"/>
        <v>0</v>
      </c>
      <c r="DF22" s="121">
        <f t="shared" si="56"/>
        <v>868</v>
      </c>
      <c r="DG22" s="121">
        <f t="shared" si="57"/>
        <v>514701</v>
      </c>
      <c r="DH22" s="121">
        <f t="shared" si="58"/>
        <v>0</v>
      </c>
      <c r="DI22" s="121">
        <f t="shared" si="59"/>
        <v>302246</v>
      </c>
      <c r="DJ22" s="121">
        <f t="shared" si="60"/>
        <v>1381779</v>
      </c>
    </row>
    <row r="23" spans="1:114" s="136" customFormat="1" ht="13.5" customHeight="1" x14ac:dyDescent="0.15">
      <c r="A23" s="119" t="s">
        <v>29</v>
      </c>
      <c r="B23" s="120" t="s">
        <v>371</v>
      </c>
      <c r="C23" s="119" t="s">
        <v>372</v>
      </c>
      <c r="D23" s="121">
        <f t="shared" si="0"/>
        <v>1945286</v>
      </c>
      <c r="E23" s="121">
        <f t="shared" si="1"/>
        <v>637702</v>
      </c>
      <c r="F23" s="121">
        <v>67000</v>
      </c>
      <c r="G23" s="121">
        <v>0</v>
      </c>
      <c r="H23" s="121">
        <v>8500</v>
      </c>
      <c r="I23" s="121">
        <v>188102</v>
      </c>
      <c r="J23" s="122" t="s">
        <v>445</v>
      </c>
      <c r="K23" s="121">
        <v>374100</v>
      </c>
      <c r="L23" s="121">
        <v>1307584</v>
      </c>
      <c r="M23" s="121">
        <f t="shared" si="2"/>
        <v>101790</v>
      </c>
      <c r="N23" s="121">
        <f t="shared" si="3"/>
        <v>10484</v>
      </c>
      <c r="O23" s="121">
        <v>0</v>
      </c>
      <c r="P23" s="121">
        <v>0</v>
      </c>
      <c r="Q23" s="121">
        <v>0</v>
      </c>
      <c r="R23" s="121">
        <v>10484</v>
      </c>
      <c r="S23" s="122" t="s">
        <v>445</v>
      </c>
      <c r="T23" s="121">
        <v>0</v>
      </c>
      <c r="U23" s="121">
        <v>91306</v>
      </c>
      <c r="V23" s="121">
        <f t="shared" si="27"/>
        <v>2047076</v>
      </c>
      <c r="W23" s="121">
        <f t="shared" si="28"/>
        <v>648186</v>
      </c>
      <c r="X23" s="121">
        <f t="shared" si="29"/>
        <v>67000</v>
      </c>
      <c r="Y23" s="121">
        <f t="shared" si="30"/>
        <v>0</v>
      </c>
      <c r="Z23" s="121">
        <f t="shared" si="31"/>
        <v>8500</v>
      </c>
      <c r="AA23" s="121">
        <f t="shared" si="32"/>
        <v>198586</v>
      </c>
      <c r="AB23" s="122" t="str">
        <f t="shared" si="5"/>
        <v>-</v>
      </c>
      <c r="AC23" s="121">
        <f t="shared" si="6"/>
        <v>374100</v>
      </c>
      <c r="AD23" s="121">
        <f t="shared" si="7"/>
        <v>1398890</v>
      </c>
      <c r="AE23" s="121">
        <f t="shared" si="8"/>
        <v>76150</v>
      </c>
      <c r="AF23" s="121">
        <f t="shared" si="9"/>
        <v>76150</v>
      </c>
      <c r="AG23" s="121">
        <v>0</v>
      </c>
      <c r="AH23" s="121">
        <v>67224</v>
      </c>
      <c r="AI23" s="121">
        <v>8926</v>
      </c>
      <c r="AJ23" s="121">
        <v>0</v>
      </c>
      <c r="AK23" s="121">
        <v>0</v>
      </c>
      <c r="AL23" s="121">
        <v>0</v>
      </c>
      <c r="AM23" s="121">
        <f t="shared" si="11"/>
        <v>1738823</v>
      </c>
      <c r="AN23" s="121">
        <f t="shared" si="12"/>
        <v>712402</v>
      </c>
      <c r="AO23" s="121">
        <v>242268</v>
      </c>
      <c r="AP23" s="121">
        <v>442463</v>
      </c>
      <c r="AQ23" s="121">
        <v>27671</v>
      </c>
      <c r="AR23" s="121">
        <v>0</v>
      </c>
      <c r="AS23" s="121">
        <f t="shared" si="13"/>
        <v>159177</v>
      </c>
      <c r="AT23" s="121">
        <v>32594</v>
      </c>
      <c r="AU23" s="121">
        <v>126583</v>
      </c>
      <c r="AV23" s="121">
        <v>0</v>
      </c>
      <c r="AW23" s="121">
        <v>6930</v>
      </c>
      <c r="AX23" s="121">
        <f t="shared" si="14"/>
        <v>853538</v>
      </c>
      <c r="AY23" s="121">
        <v>474955</v>
      </c>
      <c r="AZ23" s="121">
        <v>286785</v>
      </c>
      <c r="BA23" s="121">
        <v>91798</v>
      </c>
      <c r="BB23" s="121">
        <v>0</v>
      </c>
      <c r="BC23" s="121">
        <v>76135</v>
      </c>
      <c r="BD23" s="121">
        <v>6776</v>
      </c>
      <c r="BE23" s="121">
        <v>54178</v>
      </c>
      <c r="BF23" s="121">
        <f t="shared" si="16"/>
        <v>1869151</v>
      </c>
      <c r="BG23" s="121">
        <f t="shared" si="17"/>
        <v>0</v>
      </c>
      <c r="BH23" s="121">
        <f t="shared" si="18"/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 t="shared" si="20"/>
        <v>101685</v>
      </c>
      <c r="BP23" s="121">
        <f t="shared" si="21"/>
        <v>19048</v>
      </c>
      <c r="BQ23" s="121">
        <v>19048</v>
      </c>
      <c r="BR23" s="121">
        <v>0</v>
      </c>
      <c r="BS23" s="121">
        <v>0</v>
      </c>
      <c r="BT23" s="121">
        <v>0</v>
      </c>
      <c r="BU23" s="121">
        <f t="shared" si="22"/>
        <v>36908</v>
      </c>
      <c r="BV23" s="121">
        <v>0</v>
      </c>
      <c r="BW23" s="121">
        <v>36908</v>
      </c>
      <c r="BX23" s="121">
        <v>0</v>
      </c>
      <c r="BY23" s="121">
        <v>0</v>
      </c>
      <c r="BZ23" s="121">
        <f t="shared" si="23"/>
        <v>45198</v>
      </c>
      <c r="CA23" s="121">
        <v>29763</v>
      </c>
      <c r="CB23" s="121">
        <v>15435</v>
      </c>
      <c r="CC23" s="121">
        <v>0</v>
      </c>
      <c r="CD23" s="121">
        <v>0</v>
      </c>
      <c r="CE23" s="121">
        <v>0</v>
      </c>
      <c r="CF23" s="121">
        <v>531</v>
      </c>
      <c r="CG23" s="121">
        <v>105</v>
      </c>
      <c r="CH23" s="121">
        <f t="shared" si="25"/>
        <v>101790</v>
      </c>
      <c r="CI23" s="121">
        <f t="shared" si="33"/>
        <v>76150</v>
      </c>
      <c r="CJ23" s="121">
        <f t="shared" si="34"/>
        <v>76150</v>
      </c>
      <c r="CK23" s="121">
        <f t="shared" si="35"/>
        <v>0</v>
      </c>
      <c r="CL23" s="121">
        <f t="shared" si="36"/>
        <v>67224</v>
      </c>
      <c r="CM23" s="121">
        <f t="shared" si="37"/>
        <v>8926</v>
      </c>
      <c r="CN23" s="121">
        <f t="shared" si="38"/>
        <v>0</v>
      </c>
      <c r="CO23" s="121">
        <f t="shared" si="39"/>
        <v>0</v>
      </c>
      <c r="CP23" s="121">
        <f t="shared" si="40"/>
        <v>0</v>
      </c>
      <c r="CQ23" s="121">
        <f t="shared" si="41"/>
        <v>1840508</v>
      </c>
      <c r="CR23" s="121">
        <f t="shared" si="42"/>
        <v>731450</v>
      </c>
      <c r="CS23" s="121">
        <f t="shared" si="43"/>
        <v>261316</v>
      </c>
      <c r="CT23" s="121">
        <f t="shared" si="44"/>
        <v>442463</v>
      </c>
      <c r="CU23" s="121">
        <f t="shared" si="45"/>
        <v>27671</v>
      </c>
      <c r="CV23" s="121">
        <f t="shared" si="46"/>
        <v>0</v>
      </c>
      <c r="CW23" s="121">
        <f t="shared" si="47"/>
        <v>196085</v>
      </c>
      <c r="CX23" s="121">
        <f t="shared" si="48"/>
        <v>32594</v>
      </c>
      <c r="CY23" s="121">
        <f t="shared" si="49"/>
        <v>163491</v>
      </c>
      <c r="CZ23" s="121">
        <f t="shared" si="50"/>
        <v>0</v>
      </c>
      <c r="DA23" s="121">
        <f t="shared" si="51"/>
        <v>6930</v>
      </c>
      <c r="DB23" s="121">
        <f t="shared" si="52"/>
        <v>898736</v>
      </c>
      <c r="DC23" s="121">
        <f t="shared" si="53"/>
        <v>504718</v>
      </c>
      <c r="DD23" s="121">
        <f t="shared" si="54"/>
        <v>302220</v>
      </c>
      <c r="DE23" s="121">
        <f t="shared" si="55"/>
        <v>91798</v>
      </c>
      <c r="DF23" s="121">
        <f t="shared" si="56"/>
        <v>0</v>
      </c>
      <c r="DG23" s="121">
        <f t="shared" si="57"/>
        <v>76135</v>
      </c>
      <c r="DH23" s="121">
        <f t="shared" si="58"/>
        <v>7307</v>
      </c>
      <c r="DI23" s="121">
        <f t="shared" si="59"/>
        <v>54283</v>
      </c>
      <c r="DJ23" s="121">
        <f t="shared" si="60"/>
        <v>1970941</v>
      </c>
    </row>
    <row r="24" spans="1:114" s="136" customFormat="1" ht="13.5" customHeight="1" x14ac:dyDescent="0.15">
      <c r="A24" s="119" t="s">
        <v>29</v>
      </c>
      <c r="B24" s="120" t="s">
        <v>374</v>
      </c>
      <c r="C24" s="119" t="s">
        <v>375</v>
      </c>
      <c r="D24" s="121">
        <f t="shared" si="0"/>
        <v>1250303</v>
      </c>
      <c r="E24" s="121">
        <f t="shared" si="1"/>
        <v>270686</v>
      </c>
      <c r="F24" s="121">
        <v>0</v>
      </c>
      <c r="G24" s="121">
        <v>111</v>
      </c>
      <c r="H24" s="121">
        <v>0</v>
      </c>
      <c r="I24" s="121">
        <v>247949</v>
      </c>
      <c r="J24" s="122" t="s">
        <v>445</v>
      </c>
      <c r="K24" s="121">
        <v>22626</v>
      </c>
      <c r="L24" s="121">
        <v>979617</v>
      </c>
      <c r="M24" s="121">
        <f t="shared" si="2"/>
        <v>146213</v>
      </c>
      <c r="N24" s="121">
        <f t="shared" si="3"/>
        <v>21627</v>
      </c>
      <c r="O24" s="121">
        <v>0</v>
      </c>
      <c r="P24" s="121">
        <v>0</v>
      </c>
      <c r="Q24" s="121">
        <v>0</v>
      </c>
      <c r="R24" s="121">
        <v>21627</v>
      </c>
      <c r="S24" s="122" t="s">
        <v>445</v>
      </c>
      <c r="T24" s="121">
        <v>0</v>
      </c>
      <c r="U24" s="121">
        <v>124586</v>
      </c>
      <c r="V24" s="121">
        <f t="shared" si="27"/>
        <v>1396516</v>
      </c>
      <c r="W24" s="121">
        <f t="shared" si="28"/>
        <v>292313</v>
      </c>
      <c r="X24" s="121">
        <f t="shared" si="29"/>
        <v>0</v>
      </c>
      <c r="Y24" s="121">
        <f t="shared" si="30"/>
        <v>111</v>
      </c>
      <c r="Z24" s="121">
        <f t="shared" si="31"/>
        <v>0</v>
      </c>
      <c r="AA24" s="121">
        <f t="shared" si="32"/>
        <v>269576</v>
      </c>
      <c r="AB24" s="122" t="str">
        <f t="shared" si="5"/>
        <v>-</v>
      </c>
      <c r="AC24" s="121">
        <f t="shared" si="6"/>
        <v>22626</v>
      </c>
      <c r="AD24" s="121">
        <f t="shared" si="7"/>
        <v>1104203</v>
      </c>
      <c r="AE24" s="121">
        <f t="shared" si="8"/>
        <v>0</v>
      </c>
      <c r="AF24" s="121">
        <f t="shared" si="9"/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44346</v>
      </c>
      <c r="AM24" s="121">
        <f t="shared" si="11"/>
        <v>860278</v>
      </c>
      <c r="AN24" s="121">
        <f t="shared" si="12"/>
        <v>60767</v>
      </c>
      <c r="AO24" s="121">
        <v>60767</v>
      </c>
      <c r="AP24" s="121">
        <v>0</v>
      </c>
      <c r="AQ24" s="121">
        <v>0</v>
      </c>
      <c r="AR24" s="121">
        <v>0</v>
      </c>
      <c r="AS24" s="121">
        <f t="shared" si="13"/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 t="shared" si="14"/>
        <v>799511</v>
      </c>
      <c r="AY24" s="121">
        <v>705308</v>
      </c>
      <c r="AZ24" s="121">
        <v>89224</v>
      </c>
      <c r="BA24" s="121">
        <v>0</v>
      </c>
      <c r="BB24" s="121">
        <v>4979</v>
      </c>
      <c r="BC24" s="121">
        <v>345679</v>
      </c>
      <c r="BD24" s="121">
        <v>0</v>
      </c>
      <c r="BE24" s="121">
        <v>0</v>
      </c>
      <c r="BF24" s="121">
        <f t="shared" si="16"/>
        <v>860278</v>
      </c>
      <c r="BG24" s="121">
        <f t="shared" si="17"/>
        <v>80</v>
      </c>
      <c r="BH24" s="121">
        <f t="shared" si="18"/>
        <v>16</v>
      </c>
      <c r="BI24" s="121">
        <v>0</v>
      </c>
      <c r="BJ24" s="121">
        <v>0</v>
      </c>
      <c r="BK24" s="121">
        <v>16</v>
      </c>
      <c r="BL24" s="121">
        <v>0</v>
      </c>
      <c r="BM24" s="121">
        <v>64</v>
      </c>
      <c r="BN24" s="121">
        <v>0</v>
      </c>
      <c r="BO24" s="121">
        <f t="shared" si="20"/>
        <v>144782</v>
      </c>
      <c r="BP24" s="121">
        <f t="shared" si="21"/>
        <v>11459</v>
      </c>
      <c r="BQ24" s="121">
        <v>11459</v>
      </c>
      <c r="BR24" s="121">
        <v>0</v>
      </c>
      <c r="BS24" s="121">
        <v>0</v>
      </c>
      <c r="BT24" s="121">
        <v>0</v>
      </c>
      <c r="BU24" s="121">
        <f t="shared" si="22"/>
        <v>27258</v>
      </c>
      <c r="BV24" s="121">
        <v>0</v>
      </c>
      <c r="BW24" s="121">
        <v>27258</v>
      </c>
      <c r="BX24" s="121">
        <v>0</v>
      </c>
      <c r="BY24" s="121">
        <v>0</v>
      </c>
      <c r="BZ24" s="121">
        <f t="shared" si="23"/>
        <v>105062</v>
      </c>
      <c r="CA24" s="121">
        <v>34957</v>
      </c>
      <c r="CB24" s="121">
        <v>65478</v>
      </c>
      <c r="CC24" s="121">
        <v>4627</v>
      </c>
      <c r="CD24" s="121">
        <v>0</v>
      </c>
      <c r="CE24" s="121">
        <v>0</v>
      </c>
      <c r="CF24" s="121">
        <v>1003</v>
      </c>
      <c r="CG24" s="121">
        <v>1351</v>
      </c>
      <c r="CH24" s="121">
        <f t="shared" si="25"/>
        <v>146213</v>
      </c>
      <c r="CI24" s="121">
        <f t="shared" si="33"/>
        <v>80</v>
      </c>
      <c r="CJ24" s="121">
        <f t="shared" si="34"/>
        <v>16</v>
      </c>
      <c r="CK24" s="121">
        <f t="shared" si="35"/>
        <v>0</v>
      </c>
      <c r="CL24" s="121">
        <f t="shared" si="36"/>
        <v>0</v>
      </c>
      <c r="CM24" s="121">
        <f t="shared" si="37"/>
        <v>16</v>
      </c>
      <c r="CN24" s="121">
        <f t="shared" si="38"/>
        <v>0</v>
      </c>
      <c r="CO24" s="121">
        <f t="shared" si="39"/>
        <v>64</v>
      </c>
      <c r="CP24" s="121">
        <f t="shared" si="40"/>
        <v>44346</v>
      </c>
      <c r="CQ24" s="121">
        <f t="shared" si="41"/>
        <v>1005060</v>
      </c>
      <c r="CR24" s="121">
        <f t="shared" si="42"/>
        <v>72226</v>
      </c>
      <c r="CS24" s="121">
        <f t="shared" si="43"/>
        <v>72226</v>
      </c>
      <c r="CT24" s="121">
        <f t="shared" si="44"/>
        <v>0</v>
      </c>
      <c r="CU24" s="121">
        <f t="shared" si="45"/>
        <v>0</v>
      </c>
      <c r="CV24" s="121">
        <f t="shared" si="46"/>
        <v>0</v>
      </c>
      <c r="CW24" s="121">
        <f t="shared" si="47"/>
        <v>27258</v>
      </c>
      <c r="CX24" s="121">
        <f t="shared" si="48"/>
        <v>0</v>
      </c>
      <c r="CY24" s="121">
        <f t="shared" si="49"/>
        <v>27258</v>
      </c>
      <c r="CZ24" s="121">
        <f t="shared" si="50"/>
        <v>0</v>
      </c>
      <c r="DA24" s="121">
        <f t="shared" si="51"/>
        <v>0</v>
      </c>
      <c r="DB24" s="121">
        <f t="shared" si="52"/>
        <v>904573</v>
      </c>
      <c r="DC24" s="121">
        <f t="shared" si="53"/>
        <v>740265</v>
      </c>
      <c r="DD24" s="121">
        <f t="shared" si="54"/>
        <v>154702</v>
      </c>
      <c r="DE24" s="121">
        <f t="shared" si="55"/>
        <v>4627</v>
      </c>
      <c r="DF24" s="121">
        <f t="shared" si="56"/>
        <v>4979</v>
      </c>
      <c r="DG24" s="121">
        <f t="shared" si="57"/>
        <v>345679</v>
      </c>
      <c r="DH24" s="121">
        <f t="shared" si="58"/>
        <v>1003</v>
      </c>
      <c r="DI24" s="121">
        <f t="shared" si="59"/>
        <v>1351</v>
      </c>
      <c r="DJ24" s="121">
        <f t="shared" si="60"/>
        <v>1006491</v>
      </c>
    </row>
    <row r="25" spans="1:114" s="136" customFormat="1" ht="13.5" customHeight="1" x14ac:dyDescent="0.15">
      <c r="A25" s="119" t="s">
        <v>29</v>
      </c>
      <c r="B25" s="120" t="s">
        <v>376</v>
      </c>
      <c r="C25" s="119" t="s">
        <v>377</v>
      </c>
      <c r="D25" s="121">
        <f t="shared" si="0"/>
        <v>1557997</v>
      </c>
      <c r="E25" s="121">
        <f t="shared" si="1"/>
        <v>156172</v>
      </c>
      <c r="F25" s="121">
        <v>0</v>
      </c>
      <c r="G25" s="121">
        <v>200</v>
      </c>
      <c r="H25" s="121">
        <v>2600</v>
      </c>
      <c r="I25" s="121">
        <v>153360</v>
      </c>
      <c r="J25" s="122" t="s">
        <v>445</v>
      </c>
      <c r="K25" s="121">
        <v>12</v>
      </c>
      <c r="L25" s="121">
        <v>1401825</v>
      </c>
      <c r="M25" s="121">
        <f t="shared" si="2"/>
        <v>208116</v>
      </c>
      <c r="N25" s="121">
        <f t="shared" si="3"/>
        <v>240</v>
      </c>
      <c r="O25" s="121">
        <v>0</v>
      </c>
      <c r="P25" s="121">
        <v>0</v>
      </c>
      <c r="Q25" s="121">
        <v>0</v>
      </c>
      <c r="R25" s="121">
        <v>0</v>
      </c>
      <c r="S25" s="122" t="s">
        <v>445</v>
      </c>
      <c r="T25" s="121">
        <v>240</v>
      </c>
      <c r="U25" s="121">
        <v>207876</v>
      </c>
      <c r="V25" s="121">
        <f t="shared" si="27"/>
        <v>1766113</v>
      </c>
      <c r="W25" s="121">
        <f t="shared" si="28"/>
        <v>156412</v>
      </c>
      <c r="X25" s="121">
        <f t="shared" si="29"/>
        <v>0</v>
      </c>
      <c r="Y25" s="121">
        <f t="shared" si="30"/>
        <v>200</v>
      </c>
      <c r="Z25" s="121">
        <f t="shared" si="31"/>
        <v>2600</v>
      </c>
      <c r="AA25" s="121">
        <f t="shared" si="32"/>
        <v>153360</v>
      </c>
      <c r="AB25" s="122" t="str">
        <f t="shared" si="5"/>
        <v>-</v>
      </c>
      <c r="AC25" s="121">
        <f t="shared" si="6"/>
        <v>252</v>
      </c>
      <c r="AD25" s="121">
        <f t="shared" si="7"/>
        <v>1609701</v>
      </c>
      <c r="AE25" s="121">
        <f t="shared" si="8"/>
        <v>3806</v>
      </c>
      <c r="AF25" s="121">
        <f t="shared" si="9"/>
        <v>3736</v>
      </c>
      <c r="AG25" s="121">
        <v>0</v>
      </c>
      <c r="AH25" s="121">
        <v>0</v>
      </c>
      <c r="AI25" s="121">
        <v>3736</v>
      </c>
      <c r="AJ25" s="121">
        <v>0</v>
      </c>
      <c r="AK25" s="121">
        <v>70</v>
      </c>
      <c r="AL25" s="121">
        <v>0</v>
      </c>
      <c r="AM25" s="121">
        <f t="shared" si="11"/>
        <v>1147965</v>
      </c>
      <c r="AN25" s="121">
        <f t="shared" si="12"/>
        <v>466263</v>
      </c>
      <c r="AO25" s="121">
        <v>118018</v>
      </c>
      <c r="AP25" s="121">
        <v>348245</v>
      </c>
      <c r="AQ25" s="121">
        <v>0</v>
      </c>
      <c r="AR25" s="121">
        <v>0</v>
      </c>
      <c r="AS25" s="121">
        <f t="shared" si="13"/>
        <v>34776</v>
      </c>
      <c r="AT25" s="121">
        <v>29511</v>
      </c>
      <c r="AU25" s="121">
        <v>4272</v>
      </c>
      <c r="AV25" s="121">
        <v>993</v>
      </c>
      <c r="AW25" s="121">
        <v>1230</v>
      </c>
      <c r="AX25" s="121">
        <f t="shared" si="14"/>
        <v>645696</v>
      </c>
      <c r="AY25" s="121">
        <v>505913</v>
      </c>
      <c r="AZ25" s="121">
        <v>63351</v>
      </c>
      <c r="BA25" s="121">
        <v>48614</v>
      </c>
      <c r="BB25" s="121">
        <v>27818</v>
      </c>
      <c r="BC25" s="121">
        <v>398858</v>
      </c>
      <c r="BD25" s="121">
        <v>0</v>
      </c>
      <c r="BE25" s="121">
        <v>7368</v>
      </c>
      <c r="BF25" s="121">
        <f t="shared" si="16"/>
        <v>1159139</v>
      </c>
      <c r="BG25" s="121">
        <f t="shared" si="17"/>
        <v>0</v>
      </c>
      <c r="BH25" s="121">
        <f t="shared" si="18"/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 t="shared" si="20"/>
        <v>208116</v>
      </c>
      <c r="BP25" s="121">
        <f t="shared" si="21"/>
        <v>31834</v>
      </c>
      <c r="BQ25" s="121">
        <v>31834</v>
      </c>
      <c r="BR25" s="121">
        <v>0</v>
      </c>
      <c r="BS25" s="121">
        <v>0</v>
      </c>
      <c r="BT25" s="121">
        <v>0</v>
      </c>
      <c r="BU25" s="121">
        <f t="shared" si="22"/>
        <v>43817</v>
      </c>
      <c r="BV25" s="121">
        <v>10016</v>
      </c>
      <c r="BW25" s="121">
        <v>33694</v>
      </c>
      <c r="BX25" s="121">
        <v>107</v>
      </c>
      <c r="BY25" s="121">
        <v>0</v>
      </c>
      <c r="BZ25" s="121">
        <f t="shared" si="23"/>
        <v>132465</v>
      </c>
      <c r="CA25" s="121">
        <v>2293</v>
      </c>
      <c r="CB25" s="121">
        <v>50963</v>
      </c>
      <c r="CC25" s="121">
        <v>79209</v>
      </c>
      <c r="CD25" s="121">
        <v>0</v>
      </c>
      <c r="CE25" s="121">
        <v>0</v>
      </c>
      <c r="CF25" s="121">
        <v>0</v>
      </c>
      <c r="CG25" s="121">
        <v>0</v>
      </c>
      <c r="CH25" s="121">
        <f t="shared" si="25"/>
        <v>208116</v>
      </c>
      <c r="CI25" s="121">
        <f t="shared" si="33"/>
        <v>3806</v>
      </c>
      <c r="CJ25" s="121">
        <f t="shared" si="34"/>
        <v>3736</v>
      </c>
      <c r="CK25" s="121">
        <f t="shared" si="35"/>
        <v>0</v>
      </c>
      <c r="CL25" s="121">
        <f t="shared" si="36"/>
        <v>0</v>
      </c>
      <c r="CM25" s="121">
        <f t="shared" si="37"/>
        <v>3736</v>
      </c>
      <c r="CN25" s="121">
        <f t="shared" si="38"/>
        <v>0</v>
      </c>
      <c r="CO25" s="121">
        <f t="shared" si="39"/>
        <v>70</v>
      </c>
      <c r="CP25" s="121">
        <f t="shared" si="40"/>
        <v>0</v>
      </c>
      <c r="CQ25" s="121">
        <f t="shared" si="41"/>
        <v>1356081</v>
      </c>
      <c r="CR25" s="121">
        <f t="shared" si="42"/>
        <v>498097</v>
      </c>
      <c r="CS25" s="121">
        <f t="shared" si="43"/>
        <v>149852</v>
      </c>
      <c r="CT25" s="121">
        <f t="shared" si="44"/>
        <v>348245</v>
      </c>
      <c r="CU25" s="121">
        <f t="shared" si="45"/>
        <v>0</v>
      </c>
      <c r="CV25" s="121">
        <f t="shared" si="46"/>
        <v>0</v>
      </c>
      <c r="CW25" s="121">
        <f t="shared" si="47"/>
        <v>78593</v>
      </c>
      <c r="CX25" s="121">
        <f t="shared" si="48"/>
        <v>39527</v>
      </c>
      <c r="CY25" s="121">
        <f t="shared" si="49"/>
        <v>37966</v>
      </c>
      <c r="CZ25" s="121">
        <f t="shared" si="50"/>
        <v>1100</v>
      </c>
      <c r="DA25" s="121">
        <f t="shared" si="51"/>
        <v>1230</v>
      </c>
      <c r="DB25" s="121">
        <f t="shared" si="52"/>
        <v>778161</v>
      </c>
      <c r="DC25" s="121">
        <f t="shared" si="53"/>
        <v>508206</v>
      </c>
      <c r="DD25" s="121">
        <f t="shared" si="54"/>
        <v>114314</v>
      </c>
      <c r="DE25" s="121">
        <f t="shared" si="55"/>
        <v>127823</v>
      </c>
      <c r="DF25" s="121">
        <f t="shared" si="56"/>
        <v>27818</v>
      </c>
      <c r="DG25" s="121">
        <f t="shared" si="57"/>
        <v>398858</v>
      </c>
      <c r="DH25" s="121">
        <f t="shared" si="58"/>
        <v>0</v>
      </c>
      <c r="DI25" s="121">
        <f t="shared" si="59"/>
        <v>7368</v>
      </c>
      <c r="DJ25" s="121">
        <f t="shared" si="60"/>
        <v>1367255</v>
      </c>
    </row>
    <row r="26" spans="1:114" s="136" customFormat="1" ht="13.5" customHeight="1" x14ac:dyDescent="0.15">
      <c r="A26" s="119" t="s">
        <v>29</v>
      </c>
      <c r="B26" s="120" t="s">
        <v>378</v>
      </c>
      <c r="C26" s="119" t="s">
        <v>379</v>
      </c>
      <c r="D26" s="121">
        <f t="shared" si="0"/>
        <v>1659048</v>
      </c>
      <c r="E26" s="121">
        <f t="shared" si="1"/>
        <v>12191</v>
      </c>
      <c r="F26" s="121">
        <v>0</v>
      </c>
      <c r="G26" s="121">
        <v>0</v>
      </c>
      <c r="H26" s="121">
        <v>0</v>
      </c>
      <c r="I26" s="121">
        <v>11808</v>
      </c>
      <c r="J26" s="122" t="s">
        <v>445</v>
      </c>
      <c r="K26" s="121">
        <v>383</v>
      </c>
      <c r="L26" s="121">
        <v>1646857</v>
      </c>
      <c r="M26" s="121">
        <f t="shared" si="2"/>
        <v>49659</v>
      </c>
      <c r="N26" s="121">
        <f t="shared" si="3"/>
        <v>12565</v>
      </c>
      <c r="O26" s="121">
        <v>0</v>
      </c>
      <c r="P26" s="121">
        <v>0</v>
      </c>
      <c r="Q26" s="121">
        <v>0</v>
      </c>
      <c r="R26" s="121">
        <v>8126</v>
      </c>
      <c r="S26" s="122" t="s">
        <v>445</v>
      </c>
      <c r="T26" s="121">
        <v>4439</v>
      </c>
      <c r="U26" s="121">
        <v>37094</v>
      </c>
      <c r="V26" s="121">
        <f t="shared" si="27"/>
        <v>1708707</v>
      </c>
      <c r="W26" s="121">
        <f t="shared" si="28"/>
        <v>24756</v>
      </c>
      <c r="X26" s="121">
        <f t="shared" si="29"/>
        <v>0</v>
      </c>
      <c r="Y26" s="121">
        <f t="shared" si="30"/>
        <v>0</v>
      </c>
      <c r="Z26" s="121">
        <f t="shared" si="31"/>
        <v>0</v>
      </c>
      <c r="AA26" s="121">
        <f t="shared" si="32"/>
        <v>19934</v>
      </c>
      <c r="AB26" s="122" t="str">
        <f t="shared" si="5"/>
        <v>-</v>
      </c>
      <c r="AC26" s="121">
        <f t="shared" si="6"/>
        <v>4822</v>
      </c>
      <c r="AD26" s="121">
        <f t="shared" si="7"/>
        <v>1683951</v>
      </c>
      <c r="AE26" s="121">
        <f t="shared" si="8"/>
        <v>0</v>
      </c>
      <c r="AF26" s="121">
        <f t="shared" si="9"/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87928</v>
      </c>
      <c r="AM26" s="121">
        <f t="shared" si="11"/>
        <v>1241831</v>
      </c>
      <c r="AN26" s="121">
        <f t="shared" si="12"/>
        <v>41409</v>
      </c>
      <c r="AO26" s="121">
        <v>27607</v>
      </c>
      <c r="AP26" s="121">
        <v>13802</v>
      </c>
      <c r="AQ26" s="121">
        <v>0</v>
      </c>
      <c r="AR26" s="121">
        <v>0</v>
      </c>
      <c r="AS26" s="121">
        <f t="shared" si="13"/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 t="shared" si="14"/>
        <v>1200422</v>
      </c>
      <c r="AY26" s="121">
        <v>1179142</v>
      </c>
      <c r="AZ26" s="121">
        <v>4301</v>
      </c>
      <c r="BA26" s="121">
        <v>0</v>
      </c>
      <c r="BB26" s="121">
        <v>16979</v>
      </c>
      <c r="BC26" s="121">
        <v>329289</v>
      </c>
      <c r="BD26" s="121">
        <v>0</v>
      </c>
      <c r="BE26" s="121">
        <v>0</v>
      </c>
      <c r="BF26" s="121">
        <f t="shared" si="16"/>
        <v>1241831</v>
      </c>
      <c r="BG26" s="121">
        <f t="shared" si="17"/>
        <v>0</v>
      </c>
      <c r="BH26" s="121">
        <f t="shared" si="18"/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 t="shared" si="20"/>
        <v>49659</v>
      </c>
      <c r="BP26" s="121">
        <f t="shared" si="21"/>
        <v>9482</v>
      </c>
      <c r="BQ26" s="121">
        <v>9482</v>
      </c>
      <c r="BR26" s="121">
        <v>0</v>
      </c>
      <c r="BS26" s="121">
        <v>0</v>
      </c>
      <c r="BT26" s="121">
        <v>0</v>
      </c>
      <c r="BU26" s="121">
        <f t="shared" si="22"/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 t="shared" si="23"/>
        <v>40177</v>
      </c>
      <c r="CA26" s="121">
        <v>26160</v>
      </c>
      <c r="CB26" s="121">
        <v>13924</v>
      </c>
      <c r="CC26" s="121">
        <v>0</v>
      </c>
      <c r="CD26" s="121">
        <v>93</v>
      </c>
      <c r="CE26" s="121">
        <v>0</v>
      </c>
      <c r="CF26" s="121">
        <v>0</v>
      </c>
      <c r="CG26" s="121">
        <v>0</v>
      </c>
      <c r="CH26" s="121">
        <f t="shared" si="25"/>
        <v>49659</v>
      </c>
      <c r="CI26" s="121">
        <f t="shared" si="33"/>
        <v>0</v>
      </c>
      <c r="CJ26" s="121">
        <f t="shared" si="34"/>
        <v>0</v>
      </c>
      <c r="CK26" s="121">
        <f t="shared" si="35"/>
        <v>0</v>
      </c>
      <c r="CL26" s="121">
        <f t="shared" si="36"/>
        <v>0</v>
      </c>
      <c r="CM26" s="121">
        <f t="shared" si="37"/>
        <v>0</v>
      </c>
      <c r="CN26" s="121">
        <f t="shared" si="38"/>
        <v>0</v>
      </c>
      <c r="CO26" s="121">
        <f t="shared" si="39"/>
        <v>0</v>
      </c>
      <c r="CP26" s="121">
        <f t="shared" si="40"/>
        <v>87928</v>
      </c>
      <c r="CQ26" s="121">
        <f t="shared" si="41"/>
        <v>1291490</v>
      </c>
      <c r="CR26" s="121">
        <f t="shared" si="42"/>
        <v>50891</v>
      </c>
      <c r="CS26" s="121">
        <f t="shared" si="43"/>
        <v>37089</v>
      </c>
      <c r="CT26" s="121">
        <f t="shared" si="44"/>
        <v>13802</v>
      </c>
      <c r="CU26" s="121">
        <f t="shared" si="45"/>
        <v>0</v>
      </c>
      <c r="CV26" s="121">
        <f t="shared" si="46"/>
        <v>0</v>
      </c>
      <c r="CW26" s="121">
        <f t="shared" si="47"/>
        <v>0</v>
      </c>
      <c r="CX26" s="121">
        <f t="shared" si="48"/>
        <v>0</v>
      </c>
      <c r="CY26" s="121">
        <f t="shared" si="49"/>
        <v>0</v>
      </c>
      <c r="CZ26" s="121">
        <f t="shared" si="50"/>
        <v>0</v>
      </c>
      <c r="DA26" s="121">
        <f t="shared" si="51"/>
        <v>0</v>
      </c>
      <c r="DB26" s="121">
        <f t="shared" si="52"/>
        <v>1240599</v>
      </c>
      <c r="DC26" s="121">
        <f t="shared" si="53"/>
        <v>1205302</v>
      </c>
      <c r="DD26" s="121">
        <f t="shared" si="54"/>
        <v>18225</v>
      </c>
      <c r="DE26" s="121">
        <f t="shared" si="55"/>
        <v>0</v>
      </c>
      <c r="DF26" s="121">
        <f t="shared" si="56"/>
        <v>17072</v>
      </c>
      <c r="DG26" s="121">
        <f t="shared" si="57"/>
        <v>329289</v>
      </c>
      <c r="DH26" s="121">
        <f t="shared" si="58"/>
        <v>0</v>
      </c>
      <c r="DI26" s="121">
        <f t="shared" si="59"/>
        <v>0</v>
      </c>
      <c r="DJ26" s="121">
        <f t="shared" si="60"/>
        <v>1291490</v>
      </c>
    </row>
    <row r="27" spans="1:114" s="136" customFormat="1" ht="13.5" customHeight="1" x14ac:dyDescent="0.15">
      <c r="A27" s="119" t="s">
        <v>29</v>
      </c>
      <c r="B27" s="120" t="s">
        <v>382</v>
      </c>
      <c r="C27" s="119" t="s">
        <v>383</v>
      </c>
      <c r="D27" s="121">
        <f t="shared" si="0"/>
        <v>1540742</v>
      </c>
      <c r="E27" s="121">
        <f t="shared" si="1"/>
        <v>358192</v>
      </c>
      <c r="F27" s="121">
        <v>0</v>
      </c>
      <c r="G27" s="121">
        <v>6887</v>
      </c>
      <c r="H27" s="121">
        <v>0</v>
      </c>
      <c r="I27" s="121">
        <v>295268</v>
      </c>
      <c r="J27" s="122" t="s">
        <v>445</v>
      </c>
      <c r="K27" s="121">
        <v>56037</v>
      </c>
      <c r="L27" s="121">
        <v>1182550</v>
      </c>
      <c r="M27" s="121">
        <f t="shared" si="2"/>
        <v>187087</v>
      </c>
      <c r="N27" s="121">
        <f t="shared" si="3"/>
        <v>11779</v>
      </c>
      <c r="O27" s="121">
        <v>1431</v>
      </c>
      <c r="P27" s="121">
        <v>521</v>
      </c>
      <c r="Q27" s="121">
        <v>3900</v>
      </c>
      <c r="R27" s="121">
        <v>5314</v>
      </c>
      <c r="S27" s="122" t="s">
        <v>445</v>
      </c>
      <c r="T27" s="121">
        <v>613</v>
      </c>
      <c r="U27" s="121">
        <v>175308</v>
      </c>
      <c r="V27" s="121">
        <f t="shared" si="27"/>
        <v>1727829</v>
      </c>
      <c r="W27" s="121">
        <f t="shared" si="28"/>
        <v>369971</v>
      </c>
      <c r="X27" s="121">
        <f t="shared" si="29"/>
        <v>1431</v>
      </c>
      <c r="Y27" s="121">
        <f t="shared" si="30"/>
        <v>7408</v>
      </c>
      <c r="Z27" s="121">
        <f t="shared" si="31"/>
        <v>3900</v>
      </c>
      <c r="AA27" s="121">
        <f t="shared" si="32"/>
        <v>300582</v>
      </c>
      <c r="AB27" s="122" t="str">
        <f t="shared" si="5"/>
        <v>-</v>
      </c>
      <c r="AC27" s="121">
        <f t="shared" si="6"/>
        <v>56650</v>
      </c>
      <c r="AD27" s="121">
        <f t="shared" si="7"/>
        <v>1357858</v>
      </c>
      <c r="AE27" s="121">
        <f t="shared" si="8"/>
        <v>105</v>
      </c>
      <c r="AF27" s="121">
        <f t="shared" si="9"/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105</v>
      </c>
      <c r="AL27" s="121">
        <v>10112</v>
      </c>
      <c r="AM27" s="121">
        <f t="shared" si="11"/>
        <v>1107962</v>
      </c>
      <c r="AN27" s="121">
        <f t="shared" si="12"/>
        <v>75329</v>
      </c>
      <c r="AO27" s="121">
        <v>75329</v>
      </c>
      <c r="AP27" s="121">
        <v>0</v>
      </c>
      <c r="AQ27" s="121">
        <v>0</v>
      </c>
      <c r="AR27" s="121">
        <v>0</v>
      </c>
      <c r="AS27" s="121">
        <f t="shared" si="13"/>
        <v>0</v>
      </c>
      <c r="AT27" s="121">
        <v>0</v>
      </c>
      <c r="AU27" s="121">
        <v>0</v>
      </c>
      <c r="AV27" s="121">
        <v>0</v>
      </c>
      <c r="AW27" s="121">
        <v>14754</v>
      </c>
      <c r="AX27" s="121">
        <f t="shared" si="14"/>
        <v>1017879</v>
      </c>
      <c r="AY27" s="121">
        <v>1017879</v>
      </c>
      <c r="AZ27" s="121">
        <v>0</v>
      </c>
      <c r="BA27" s="121">
        <v>0</v>
      </c>
      <c r="BB27" s="121">
        <v>0</v>
      </c>
      <c r="BC27" s="121">
        <v>252858</v>
      </c>
      <c r="BD27" s="121">
        <v>0</v>
      </c>
      <c r="BE27" s="121">
        <v>169705</v>
      </c>
      <c r="BF27" s="121">
        <f t="shared" si="16"/>
        <v>1277772</v>
      </c>
      <c r="BG27" s="121">
        <f t="shared" si="17"/>
        <v>6660</v>
      </c>
      <c r="BH27" s="121">
        <f t="shared" si="18"/>
        <v>6660</v>
      </c>
      <c r="BI27" s="121">
        <v>0</v>
      </c>
      <c r="BJ27" s="121">
        <v>6660</v>
      </c>
      <c r="BK27" s="121">
        <v>0</v>
      </c>
      <c r="BL27" s="121">
        <v>0</v>
      </c>
      <c r="BM27" s="121">
        <v>0</v>
      </c>
      <c r="BN27" s="121">
        <v>0</v>
      </c>
      <c r="BO27" s="121">
        <f t="shared" si="20"/>
        <v>31620</v>
      </c>
      <c r="BP27" s="121">
        <f t="shared" si="21"/>
        <v>24520</v>
      </c>
      <c r="BQ27" s="121">
        <v>24520</v>
      </c>
      <c r="BR27" s="121">
        <v>0</v>
      </c>
      <c r="BS27" s="121">
        <v>0</v>
      </c>
      <c r="BT27" s="121">
        <v>0</v>
      </c>
      <c r="BU27" s="121">
        <f t="shared" si="22"/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 t="shared" si="23"/>
        <v>7100</v>
      </c>
      <c r="CA27" s="121">
        <v>3579</v>
      </c>
      <c r="CB27" s="121">
        <v>3030</v>
      </c>
      <c r="CC27" s="121">
        <v>0</v>
      </c>
      <c r="CD27" s="121">
        <v>491</v>
      </c>
      <c r="CE27" s="121">
        <v>117377</v>
      </c>
      <c r="CF27" s="121">
        <v>0</v>
      </c>
      <c r="CG27" s="121">
        <v>31430</v>
      </c>
      <c r="CH27" s="121">
        <f t="shared" si="25"/>
        <v>69710</v>
      </c>
      <c r="CI27" s="121">
        <f t="shared" si="33"/>
        <v>6765</v>
      </c>
      <c r="CJ27" s="121">
        <f t="shared" si="34"/>
        <v>6660</v>
      </c>
      <c r="CK27" s="121">
        <f t="shared" si="35"/>
        <v>0</v>
      </c>
      <c r="CL27" s="121">
        <f t="shared" si="36"/>
        <v>6660</v>
      </c>
      <c r="CM27" s="121">
        <f t="shared" si="37"/>
        <v>0</v>
      </c>
      <c r="CN27" s="121">
        <f t="shared" si="38"/>
        <v>0</v>
      </c>
      <c r="CO27" s="121">
        <f t="shared" si="39"/>
        <v>105</v>
      </c>
      <c r="CP27" s="121">
        <f t="shared" si="40"/>
        <v>10112</v>
      </c>
      <c r="CQ27" s="121">
        <f t="shared" si="41"/>
        <v>1139582</v>
      </c>
      <c r="CR27" s="121">
        <f t="shared" si="42"/>
        <v>99849</v>
      </c>
      <c r="CS27" s="121">
        <f t="shared" si="43"/>
        <v>99849</v>
      </c>
      <c r="CT27" s="121">
        <f t="shared" si="44"/>
        <v>0</v>
      </c>
      <c r="CU27" s="121">
        <f t="shared" si="45"/>
        <v>0</v>
      </c>
      <c r="CV27" s="121">
        <f t="shared" si="46"/>
        <v>0</v>
      </c>
      <c r="CW27" s="121">
        <f t="shared" si="47"/>
        <v>0</v>
      </c>
      <c r="CX27" s="121">
        <f t="shared" si="48"/>
        <v>0</v>
      </c>
      <c r="CY27" s="121">
        <f t="shared" si="49"/>
        <v>0</v>
      </c>
      <c r="CZ27" s="121">
        <f t="shared" si="50"/>
        <v>0</v>
      </c>
      <c r="DA27" s="121">
        <f t="shared" si="51"/>
        <v>14754</v>
      </c>
      <c r="DB27" s="121">
        <f t="shared" si="52"/>
        <v>1024979</v>
      </c>
      <c r="DC27" s="121">
        <f t="shared" si="53"/>
        <v>1021458</v>
      </c>
      <c r="DD27" s="121">
        <f t="shared" si="54"/>
        <v>3030</v>
      </c>
      <c r="DE27" s="121">
        <f t="shared" si="55"/>
        <v>0</v>
      </c>
      <c r="DF27" s="121">
        <f t="shared" si="56"/>
        <v>491</v>
      </c>
      <c r="DG27" s="121">
        <f t="shared" si="57"/>
        <v>370235</v>
      </c>
      <c r="DH27" s="121">
        <f t="shared" si="58"/>
        <v>0</v>
      </c>
      <c r="DI27" s="121">
        <f t="shared" si="59"/>
        <v>201135</v>
      </c>
      <c r="DJ27" s="121">
        <f t="shared" si="60"/>
        <v>1347482</v>
      </c>
    </row>
    <row r="28" spans="1:114" s="136" customFormat="1" ht="13.5" customHeight="1" x14ac:dyDescent="0.15">
      <c r="A28" s="119" t="s">
        <v>29</v>
      </c>
      <c r="B28" s="120" t="s">
        <v>384</v>
      </c>
      <c r="C28" s="119" t="s">
        <v>385</v>
      </c>
      <c r="D28" s="121">
        <f t="shared" si="0"/>
        <v>3666869</v>
      </c>
      <c r="E28" s="121">
        <f t="shared" si="1"/>
        <v>1961344</v>
      </c>
      <c r="F28" s="121">
        <v>714528</v>
      </c>
      <c r="G28" s="121">
        <v>0</v>
      </c>
      <c r="H28" s="121">
        <v>873900</v>
      </c>
      <c r="I28" s="121">
        <v>205167</v>
      </c>
      <c r="J28" s="122" t="s">
        <v>445</v>
      </c>
      <c r="K28" s="121">
        <v>167749</v>
      </c>
      <c r="L28" s="121">
        <v>1705525</v>
      </c>
      <c r="M28" s="121">
        <f t="shared" si="2"/>
        <v>23360</v>
      </c>
      <c r="N28" s="121">
        <f t="shared" si="3"/>
        <v>18521</v>
      </c>
      <c r="O28" s="121">
        <v>0</v>
      </c>
      <c r="P28" s="121">
        <v>0</v>
      </c>
      <c r="Q28" s="121">
        <v>0</v>
      </c>
      <c r="R28" s="121">
        <v>18511</v>
      </c>
      <c r="S28" s="122" t="s">
        <v>445</v>
      </c>
      <c r="T28" s="121">
        <v>10</v>
      </c>
      <c r="U28" s="121">
        <v>4839</v>
      </c>
      <c r="V28" s="121">
        <f t="shared" si="27"/>
        <v>3690229</v>
      </c>
      <c r="W28" s="121">
        <f t="shared" si="28"/>
        <v>1979865</v>
      </c>
      <c r="X28" s="121">
        <f t="shared" si="29"/>
        <v>714528</v>
      </c>
      <c r="Y28" s="121">
        <f t="shared" si="30"/>
        <v>0</v>
      </c>
      <c r="Z28" s="121">
        <f t="shared" si="31"/>
        <v>873900</v>
      </c>
      <c r="AA28" s="121">
        <f t="shared" si="32"/>
        <v>223678</v>
      </c>
      <c r="AB28" s="122" t="str">
        <f t="shared" si="5"/>
        <v>-</v>
      </c>
      <c r="AC28" s="121">
        <f t="shared" si="6"/>
        <v>167759</v>
      </c>
      <c r="AD28" s="121">
        <f t="shared" si="7"/>
        <v>1710364</v>
      </c>
      <c r="AE28" s="121">
        <f t="shared" si="8"/>
        <v>1739512</v>
      </c>
      <c r="AF28" s="121">
        <f t="shared" si="9"/>
        <v>1739512</v>
      </c>
      <c r="AG28" s="121">
        <v>0</v>
      </c>
      <c r="AH28" s="121">
        <v>1736942</v>
      </c>
      <c r="AI28" s="121">
        <v>2570</v>
      </c>
      <c r="AJ28" s="121">
        <v>0</v>
      </c>
      <c r="AK28" s="121">
        <v>0</v>
      </c>
      <c r="AL28" s="121">
        <v>0</v>
      </c>
      <c r="AM28" s="121">
        <f t="shared" si="11"/>
        <v>1787970</v>
      </c>
      <c r="AN28" s="121">
        <f t="shared" si="12"/>
        <v>458638</v>
      </c>
      <c r="AO28" s="121">
        <v>30075</v>
      </c>
      <c r="AP28" s="121">
        <v>345858</v>
      </c>
      <c r="AQ28" s="121">
        <v>82705</v>
      </c>
      <c r="AR28" s="121">
        <v>0</v>
      </c>
      <c r="AS28" s="121">
        <f t="shared" si="13"/>
        <v>51954</v>
      </c>
      <c r="AT28" s="121">
        <v>45795</v>
      </c>
      <c r="AU28" s="121">
        <v>6159</v>
      </c>
      <c r="AV28" s="121">
        <v>0</v>
      </c>
      <c r="AW28" s="121">
        <v>0</v>
      </c>
      <c r="AX28" s="121">
        <f t="shared" si="14"/>
        <v>1274155</v>
      </c>
      <c r="AY28" s="121">
        <v>301124</v>
      </c>
      <c r="AZ28" s="121">
        <v>905211</v>
      </c>
      <c r="BA28" s="121">
        <v>67820</v>
      </c>
      <c r="BB28" s="121">
        <v>0</v>
      </c>
      <c r="BC28" s="121">
        <v>0</v>
      </c>
      <c r="BD28" s="121">
        <v>3223</v>
      </c>
      <c r="BE28" s="121">
        <v>139387</v>
      </c>
      <c r="BF28" s="121">
        <f t="shared" si="16"/>
        <v>3666869</v>
      </c>
      <c r="BG28" s="121">
        <f t="shared" si="17"/>
        <v>0</v>
      </c>
      <c r="BH28" s="121">
        <f t="shared" si="18"/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 t="shared" si="20"/>
        <v>23360</v>
      </c>
      <c r="BP28" s="121">
        <f t="shared" si="21"/>
        <v>22556</v>
      </c>
      <c r="BQ28" s="121">
        <v>0</v>
      </c>
      <c r="BR28" s="121">
        <v>22556</v>
      </c>
      <c r="BS28" s="121">
        <v>0</v>
      </c>
      <c r="BT28" s="121">
        <v>0</v>
      </c>
      <c r="BU28" s="121">
        <f t="shared" si="22"/>
        <v>804</v>
      </c>
      <c r="BV28" s="121">
        <v>323</v>
      </c>
      <c r="BW28" s="121">
        <v>4</v>
      </c>
      <c r="BX28" s="121">
        <v>477</v>
      </c>
      <c r="BY28" s="121">
        <v>0</v>
      </c>
      <c r="BZ28" s="121">
        <f t="shared" si="23"/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0</v>
      </c>
      <c r="CF28" s="121">
        <v>0</v>
      </c>
      <c r="CG28" s="121">
        <v>0</v>
      </c>
      <c r="CH28" s="121">
        <f t="shared" si="25"/>
        <v>23360</v>
      </c>
      <c r="CI28" s="121">
        <f t="shared" si="33"/>
        <v>1739512</v>
      </c>
      <c r="CJ28" s="121">
        <f t="shared" si="34"/>
        <v>1739512</v>
      </c>
      <c r="CK28" s="121">
        <f t="shared" si="35"/>
        <v>0</v>
      </c>
      <c r="CL28" s="121">
        <f t="shared" si="36"/>
        <v>1736942</v>
      </c>
      <c r="CM28" s="121">
        <f t="shared" si="37"/>
        <v>2570</v>
      </c>
      <c r="CN28" s="121">
        <f t="shared" si="38"/>
        <v>0</v>
      </c>
      <c r="CO28" s="121">
        <f t="shared" si="39"/>
        <v>0</v>
      </c>
      <c r="CP28" s="121">
        <f t="shared" si="40"/>
        <v>0</v>
      </c>
      <c r="CQ28" s="121">
        <f t="shared" si="41"/>
        <v>1811330</v>
      </c>
      <c r="CR28" s="121">
        <f t="shared" si="42"/>
        <v>481194</v>
      </c>
      <c r="CS28" s="121">
        <f t="shared" si="43"/>
        <v>30075</v>
      </c>
      <c r="CT28" s="121">
        <f t="shared" si="44"/>
        <v>368414</v>
      </c>
      <c r="CU28" s="121">
        <f t="shared" si="45"/>
        <v>82705</v>
      </c>
      <c r="CV28" s="121">
        <f t="shared" si="46"/>
        <v>0</v>
      </c>
      <c r="CW28" s="121">
        <f t="shared" si="47"/>
        <v>52758</v>
      </c>
      <c r="CX28" s="121">
        <f t="shared" si="48"/>
        <v>46118</v>
      </c>
      <c r="CY28" s="121">
        <f t="shared" si="49"/>
        <v>6163</v>
      </c>
      <c r="CZ28" s="121">
        <f t="shared" si="50"/>
        <v>477</v>
      </c>
      <c r="DA28" s="121">
        <f t="shared" si="51"/>
        <v>0</v>
      </c>
      <c r="DB28" s="121">
        <f t="shared" si="52"/>
        <v>1274155</v>
      </c>
      <c r="DC28" s="121">
        <f t="shared" si="53"/>
        <v>301124</v>
      </c>
      <c r="DD28" s="121">
        <f t="shared" si="54"/>
        <v>905211</v>
      </c>
      <c r="DE28" s="121">
        <f t="shared" si="55"/>
        <v>67820</v>
      </c>
      <c r="DF28" s="121">
        <f t="shared" si="56"/>
        <v>0</v>
      </c>
      <c r="DG28" s="121">
        <f t="shared" si="57"/>
        <v>0</v>
      </c>
      <c r="DH28" s="121">
        <f t="shared" si="58"/>
        <v>3223</v>
      </c>
      <c r="DI28" s="121">
        <f t="shared" si="59"/>
        <v>139387</v>
      </c>
      <c r="DJ28" s="121">
        <f t="shared" si="60"/>
        <v>3690229</v>
      </c>
    </row>
    <row r="29" spans="1:114" s="136" customFormat="1" ht="13.5" customHeight="1" x14ac:dyDescent="0.15">
      <c r="A29" s="119" t="s">
        <v>29</v>
      </c>
      <c r="B29" s="120" t="s">
        <v>386</v>
      </c>
      <c r="C29" s="119" t="s">
        <v>387</v>
      </c>
      <c r="D29" s="121">
        <f t="shared" si="0"/>
        <v>776399</v>
      </c>
      <c r="E29" s="121">
        <f t="shared" si="1"/>
        <v>6242</v>
      </c>
      <c r="F29" s="121">
        <v>0</v>
      </c>
      <c r="G29" s="121">
        <v>105</v>
      </c>
      <c r="H29" s="121">
        <v>0</v>
      </c>
      <c r="I29" s="121">
        <v>5690</v>
      </c>
      <c r="J29" s="122" t="s">
        <v>445</v>
      </c>
      <c r="K29" s="121">
        <v>447</v>
      </c>
      <c r="L29" s="121">
        <v>770157</v>
      </c>
      <c r="M29" s="121">
        <f t="shared" si="2"/>
        <v>115193</v>
      </c>
      <c r="N29" s="121">
        <f t="shared" si="3"/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445</v>
      </c>
      <c r="T29" s="121">
        <v>0</v>
      </c>
      <c r="U29" s="121">
        <v>115193</v>
      </c>
      <c r="V29" s="121">
        <f t="shared" si="27"/>
        <v>891592</v>
      </c>
      <c r="W29" s="121">
        <f t="shared" si="28"/>
        <v>6242</v>
      </c>
      <c r="X29" s="121">
        <f t="shared" si="29"/>
        <v>0</v>
      </c>
      <c r="Y29" s="121">
        <f t="shared" si="30"/>
        <v>105</v>
      </c>
      <c r="Z29" s="121">
        <f t="shared" si="31"/>
        <v>0</v>
      </c>
      <c r="AA29" s="121">
        <f t="shared" si="32"/>
        <v>5690</v>
      </c>
      <c r="AB29" s="122" t="str">
        <f t="shared" si="5"/>
        <v>-</v>
      </c>
      <c r="AC29" s="121">
        <f t="shared" si="6"/>
        <v>447</v>
      </c>
      <c r="AD29" s="121">
        <f t="shared" si="7"/>
        <v>885350</v>
      </c>
      <c r="AE29" s="121">
        <f t="shared" si="8"/>
        <v>0</v>
      </c>
      <c r="AF29" s="121">
        <f t="shared" si="9"/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18747</v>
      </c>
      <c r="AM29" s="121">
        <f t="shared" si="11"/>
        <v>326805</v>
      </c>
      <c r="AN29" s="121">
        <f t="shared" si="12"/>
        <v>38951</v>
      </c>
      <c r="AO29" s="121">
        <v>8075</v>
      </c>
      <c r="AP29" s="121">
        <v>30876</v>
      </c>
      <c r="AQ29" s="121">
        <v>0</v>
      </c>
      <c r="AR29" s="121">
        <v>0</v>
      </c>
      <c r="AS29" s="121">
        <f t="shared" si="13"/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 t="shared" si="14"/>
        <v>287854</v>
      </c>
      <c r="AY29" s="121">
        <v>287498</v>
      </c>
      <c r="AZ29" s="121">
        <v>356</v>
      </c>
      <c r="BA29" s="121">
        <v>0</v>
      </c>
      <c r="BB29" s="121">
        <v>0</v>
      </c>
      <c r="BC29" s="121">
        <v>430847</v>
      </c>
      <c r="BD29" s="121">
        <v>0</v>
      </c>
      <c r="BE29" s="121">
        <v>0</v>
      </c>
      <c r="BF29" s="121">
        <f t="shared" si="16"/>
        <v>326805</v>
      </c>
      <c r="BG29" s="121">
        <f t="shared" si="17"/>
        <v>0</v>
      </c>
      <c r="BH29" s="121">
        <f t="shared" si="18"/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10570</v>
      </c>
      <c r="BO29" s="121">
        <f t="shared" si="20"/>
        <v>31059</v>
      </c>
      <c r="BP29" s="121">
        <f t="shared" si="21"/>
        <v>6002</v>
      </c>
      <c r="BQ29" s="121">
        <v>6002</v>
      </c>
      <c r="BR29" s="121">
        <v>0</v>
      </c>
      <c r="BS29" s="121">
        <v>0</v>
      </c>
      <c r="BT29" s="121">
        <v>0</v>
      </c>
      <c r="BU29" s="121">
        <f t="shared" si="22"/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 t="shared" si="23"/>
        <v>25057</v>
      </c>
      <c r="CA29" s="121">
        <v>25057</v>
      </c>
      <c r="CB29" s="121">
        <v>0</v>
      </c>
      <c r="CC29" s="121">
        <v>0</v>
      </c>
      <c r="CD29" s="121">
        <v>0</v>
      </c>
      <c r="CE29" s="121">
        <v>73564</v>
      </c>
      <c r="CF29" s="121">
        <v>0</v>
      </c>
      <c r="CG29" s="121">
        <v>0</v>
      </c>
      <c r="CH29" s="121">
        <f t="shared" si="25"/>
        <v>31059</v>
      </c>
      <c r="CI29" s="121">
        <f t="shared" si="33"/>
        <v>0</v>
      </c>
      <c r="CJ29" s="121">
        <f t="shared" si="34"/>
        <v>0</v>
      </c>
      <c r="CK29" s="121">
        <f t="shared" si="35"/>
        <v>0</v>
      </c>
      <c r="CL29" s="121">
        <f t="shared" si="36"/>
        <v>0</v>
      </c>
      <c r="CM29" s="121">
        <f t="shared" si="37"/>
        <v>0</v>
      </c>
      <c r="CN29" s="121">
        <f t="shared" si="38"/>
        <v>0</v>
      </c>
      <c r="CO29" s="121">
        <f t="shared" si="39"/>
        <v>0</v>
      </c>
      <c r="CP29" s="121">
        <f t="shared" si="40"/>
        <v>29317</v>
      </c>
      <c r="CQ29" s="121">
        <f t="shared" si="41"/>
        <v>357864</v>
      </c>
      <c r="CR29" s="121">
        <f t="shared" si="42"/>
        <v>44953</v>
      </c>
      <c r="CS29" s="121">
        <f t="shared" si="43"/>
        <v>14077</v>
      </c>
      <c r="CT29" s="121">
        <f t="shared" si="44"/>
        <v>30876</v>
      </c>
      <c r="CU29" s="121">
        <f t="shared" si="45"/>
        <v>0</v>
      </c>
      <c r="CV29" s="121">
        <f t="shared" si="46"/>
        <v>0</v>
      </c>
      <c r="CW29" s="121">
        <f t="shared" si="47"/>
        <v>0</v>
      </c>
      <c r="CX29" s="121">
        <f t="shared" si="48"/>
        <v>0</v>
      </c>
      <c r="CY29" s="121">
        <f t="shared" si="49"/>
        <v>0</v>
      </c>
      <c r="CZ29" s="121">
        <f t="shared" si="50"/>
        <v>0</v>
      </c>
      <c r="DA29" s="121">
        <f t="shared" si="51"/>
        <v>0</v>
      </c>
      <c r="DB29" s="121">
        <f t="shared" si="52"/>
        <v>312911</v>
      </c>
      <c r="DC29" s="121">
        <f t="shared" si="53"/>
        <v>312555</v>
      </c>
      <c r="DD29" s="121">
        <f t="shared" si="54"/>
        <v>356</v>
      </c>
      <c r="DE29" s="121">
        <f t="shared" si="55"/>
        <v>0</v>
      </c>
      <c r="DF29" s="121">
        <f t="shared" si="56"/>
        <v>0</v>
      </c>
      <c r="DG29" s="121">
        <f t="shared" si="57"/>
        <v>504411</v>
      </c>
      <c r="DH29" s="121">
        <f t="shared" si="58"/>
        <v>0</v>
      </c>
      <c r="DI29" s="121">
        <f t="shared" si="59"/>
        <v>0</v>
      </c>
      <c r="DJ29" s="121">
        <f t="shared" si="60"/>
        <v>357864</v>
      </c>
    </row>
    <row r="30" spans="1:114" s="136" customFormat="1" ht="13.5" customHeight="1" x14ac:dyDescent="0.15">
      <c r="A30" s="119" t="s">
        <v>29</v>
      </c>
      <c r="B30" s="120" t="s">
        <v>390</v>
      </c>
      <c r="C30" s="119" t="s">
        <v>391</v>
      </c>
      <c r="D30" s="121">
        <f t="shared" si="0"/>
        <v>1934955</v>
      </c>
      <c r="E30" s="121">
        <f t="shared" si="1"/>
        <v>9151</v>
      </c>
      <c r="F30" s="121">
        <v>0</v>
      </c>
      <c r="G30" s="121">
        <v>149</v>
      </c>
      <c r="H30" s="121">
        <v>0</v>
      </c>
      <c r="I30" s="121">
        <v>9002</v>
      </c>
      <c r="J30" s="122" t="s">
        <v>445</v>
      </c>
      <c r="K30" s="121">
        <v>0</v>
      </c>
      <c r="L30" s="121">
        <v>1925804</v>
      </c>
      <c r="M30" s="121">
        <f t="shared" si="2"/>
        <v>354810</v>
      </c>
      <c r="N30" s="121">
        <f t="shared" si="3"/>
        <v>160</v>
      </c>
      <c r="O30" s="121">
        <v>0</v>
      </c>
      <c r="P30" s="121">
        <v>0</v>
      </c>
      <c r="Q30" s="121">
        <v>0</v>
      </c>
      <c r="R30" s="121">
        <v>160</v>
      </c>
      <c r="S30" s="122" t="s">
        <v>445</v>
      </c>
      <c r="T30" s="121">
        <v>0</v>
      </c>
      <c r="U30" s="121">
        <v>354650</v>
      </c>
      <c r="V30" s="121">
        <f t="shared" si="27"/>
        <v>2289765</v>
      </c>
      <c r="W30" s="121">
        <f t="shared" si="28"/>
        <v>9311</v>
      </c>
      <c r="X30" s="121">
        <f t="shared" si="29"/>
        <v>0</v>
      </c>
      <c r="Y30" s="121">
        <f t="shared" si="30"/>
        <v>149</v>
      </c>
      <c r="Z30" s="121">
        <f t="shared" si="31"/>
        <v>0</v>
      </c>
      <c r="AA30" s="121">
        <f t="shared" si="32"/>
        <v>9162</v>
      </c>
      <c r="AB30" s="122" t="str">
        <f t="shared" si="5"/>
        <v>-</v>
      </c>
      <c r="AC30" s="121">
        <f t="shared" si="6"/>
        <v>0</v>
      </c>
      <c r="AD30" s="121">
        <f t="shared" si="7"/>
        <v>2280454</v>
      </c>
      <c r="AE30" s="121">
        <f t="shared" si="8"/>
        <v>0</v>
      </c>
      <c r="AF30" s="121">
        <f t="shared" si="9"/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26096</v>
      </c>
      <c r="AM30" s="121">
        <f t="shared" si="11"/>
        <v>716034</v>
      </c>
      <c r="AN30" s="121">
        <f t="shared" si="12"/>
        <v>26513</v>
      </c>
      <c r="AO30" s="121">
        <v>26513</v>
      </c>
      <c r="AP30" s="121">
        <v>0</v>
      </c>
      <c r="AQ30" s="121">
        <v>0</v>
      </c>
      <c r="AR30" s="121">
        <v>0</v>
      </c>
      <c r="AS30" s="121">
        <f t="shared" si="13"/>
        <v>185</v>
      </c>
      <c r="AT30" s="121">
        <v>185</v>
      </c>
      <c r="AU30" s="121">
        <v>0</v>
      </c>
      <c r="AV30" s="121">
        <v>0</v>
      </c>
      <c r="AW30" s="121">
        <v>0</v>
      </c>
      <c r="AX30" s="121">
        <f t="shared" si="14"/>
        <v>689336</v>
      </c>
      <c r="AY30" s="121">
        <v>689336</v>
      </c>
      <c r="AZ30" s="121">
        <v>0</v>
      </c>
      <c r="BA30" s="121">
        <v>0</v>
      </c>
      <c r="BB30" s="121">
        <v>0</v>
      </c>
      <c r="BC30" s="121">
        <v>599726</v>
      </c>
      <c r="BD30" s="121">
        <v>0</v>
      </c>
      <c r="BE30" s="121">
        <v>593099</v>
      </c>
      <c r="BF30" s="121">
        <f t="shared" si="16"/>
        <v>1309133</v>
      </c>
      <c r="BG30" s="121">
        <f t="shared" si="17"/>
        <v>0</v>
      </c>
      <c r="BH30" s="121">
        <f t="shared" si="18"/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14923</v>
      </c>
      <c r="BO30" s="121">
        <f t="shared" si="20"/>
        <v>38331</v>
      </c>
      <c r="BP30" s="121">
        <f t="shared" si="21"/>
        <v>20105</v>
      </c>
      <c r="BQ30" s="121">
        <v>20105</v>
      </c>
      <c r="BR30" s="121">
        <v>0</v>
      </c>
      <c r="BS30" s="121">
        <v>0</v>
      </c>
      <c r="BT30" s="121">
        <v>0</v>
      </c>
      <c r="BU30" s="121">
        <f t="shared" si="22"/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 t="shared" si="23"/>
        <v>18226</v>
      </c>
      <c r="CA30" s="121">
        <v>18226</v>
      </c>
      <c r="CB30" s="121">
        <v>0</v>
      </c>
      <c r="CC30" s="121">
        <v>0</v>
      </c>
      <c r="CD30" s="121">
        <v>0</v>
      </c>
      <c r="CE30" s="121">
        <v>103857</v>
      </c>
      <c r="CF30" s="121">
        <v>0</v>
      </c>
      <c r="CG30" s="121">
        <v>197699</v>
      </c>
      <c r="CH30" s="121">
        <f t="shared" si="25"/>
        <v>236030</v>
      </c>
      <c r="CI30" s="121">
        <f t="shared" si="33"/>
        <v>0</v>
      </c>
      <c r="CJ30" s="121">
        <f t="shared" si="34"/>
        <v>0</v>
      </c>
      <c r="CK30" s="121">
        <f t="shared" si="35"/>
        <v>0</v>
      </c>
      <c r="CL30" s="121">
        <f t="shared" si="36"/>
        <v>0</v>
      </c>
      <c r="CM30" s="121">
        <f t="shared" si="37"/>
        <v>0</v>
      </c>
      <c r="CN30" s="121">
        <f t="shared" si="38"/>
        <v>0</v>
      </c>
      <c r="CO30" s="121">
        <f t="shared" si="39"/>
        <v>0</v>
      </c>
      <c r="CP30" s="121">
        <f t="shared" si="40"/>
        <v>41019</v>
      </c>
      <c r="CQ30" s="121">
        <f t="shared" si="41"/>
        <v>754365</v>
      </c>
      <c r="CR30" s="121">
        <f t="shared" si="42"/>
        <v>46618</v>
      </c>
      <c r="CS30" s="121">
        <f t="shared" si="43"/>
        <v>46618</v>
      </c>
      <c r="CT30" s="121">
        <f t="shared" si="44"/>
        <v>0</v>
      </c>
      <c r="CU30" s="121">
        <f t="shared" si="45"/>
        <v>0</v>
      </c>
      <c r="CV30" s="121">
        <f t="shared" si="46"/>
        <v>0</v>
      </c>
      <c r="CW30" s="121">
        <f t="shared" si="47"/>
        <v>185</v>
      </c>
      <c r="CX30" s="121">
        <f t="shared" si="48"/>
        <v>185</v>
      </c>
      <c r="CY30" s="121">
        <f t="shared" si="49"/>
        <v>0</v>
      </c>
      <c r="CZ30" s="121">
        <f t="shared" si="50"/>
        <v>0</v>
      </c>
      <c r="DA30" s="121">
        <f t="shared" si="51"/>
        <v>0</v>
      </c>
      <c r="DB30" s="121">
        <f t="shared" si="52"/>
        <v>707562</v>
      </c>
      <c r="DC30" s="121">
        <f t="shared" si="53"/>
        <v>707562</v>
      </c>
      <c r="DD30" s="121">
        <f t="shared" si="54"/>
        <v>0</v>
      </c>
      <c r="DE30" s="121">
        <f t="shared" si="55"/>
        <v>0</v>
      </c>
      <c r="DF30" s="121">
        <f t="shared" si="56"/>
        <v>0</v>
      </c>
      <c r="DG30" s="121">
        <f t="shared" si="57"/>
        <v>703583</v>
      </c>
      <c r="DH30" s="121">
        <f t="shared" si="58"/>
        <v>0</v>
      </c>
      <c r="DI30" s="121">
        <f t="shared" si="59"/>
        <v>790798</v>
      </c>
      <c r="DJ30" s="121">
        <f t="shared" si="60"/>
        <v>1545163</v>
      </c>
    </row>
    <row r="31" spans="1:114" s="136" customFormat="1" ht="13.5" customHeight="1" x14ac:dyDescent="0.15">
      <c r="A31" s="119" t="s">
        <v>29</v>
      </c>
      <c r="B31" s="120" t="s">
        <v>393</v>
      </c>
      <c r="C31" s="119" t="s">
        <v>394</v>
      </c>
      <c r="D31" s="121">
        <f t="shared" si="0"/>
        <v>2528507</v>
      </c>
      <c r="E31" s="121">
        <f t="shared" si="1"/>
        <v>831040</v>
      </c>
      <c r="F31" s="121">
        <v>0</v>
      </c>
      <c r="G31" s="121">
        <v>11200</v>
      </c>
      <c r="H31" s="121">
        <v>531400</v>
      </c>
      <c r="I31" s="121">
        <v>188735</v>
      </c>
      <c r="J31" s="122" t="s">
        <v>445</v>
      </c>
      <c r="K31" s="121">
        <v>99705</v>
      </c>
      <c r="L31" s="121">
        <v>1697467</v>
      </c>
      <c r="M31" s="121">
        <f t="shared" si="2"/>
        <v>197732</v>
      </c>
      <c r="N31" s="121">
        <f t="shared" si="3"/>
        <v>9128</v>
      </c>
      <c r="O31" s="121">
        <v>0</v>
      </c>
      <c r="P31" s="121">
        <v>0</v>
      </c>
      <c r="Q31" s="121">
        <v>0</v>
      </c>
      <c r="R31" s="121">
        <v>8006</v>
      </c>
      <c r="S31" s="122" t="s">
        <v>445</v>
      </c>
      <c r="T31" s="121">
        <v>1122</v>
      </c>
      <c r="U31" s="121">
        <v>188604</v>
      </c>
      <c r="V31" s="121">
        <f t="shared" si="27"/>
        <v>2726239</v>
      </c>
      <c r="W31" s="121">
        <f t="shared" si="28"/>
        <v>840168</v>
      </c>
      <c r="X31" s="121">
        <f t="shared" si="29"/>
        <v>0</v>
      </c>
      <c r="Y31" s="121">
        <f t="shared" si="30"/>
        <v>11200</v>
      </c>
      <c r="Z31" s="121">
        <f t="shared" si="31"/>
        <v>531400</v>
      </c>
      <c r="AA31" s="121">
        <f t="shared" si="32"/>
        <v>196741</v>
      </c>
      <c r="AB31" s="122" t="str">
        <f t="shared" si="5"/>
        <v>-</v>
      </c>
      <c r="AC31" s="121">
        <f t="shared" si="6"/>
        <v>100827</v>
      </c>
      <c r="AD31" s="121">
        <f t="shared" si="7"/>
        <v>1886071</v>
      </c>
      <c r="AE31" s="121">
        <f t="shared" si="8"/>
        <v>537237</v>
      </c>
      <c r="AF31" s="121">
        <f t="shared" si="9"/>
        <v>537164</v>
      </c>
      <c r="AG31" s="121">
        <v>0</v>
      </c>
      <c r="AH31" s="121">
        <v>530347</v>
      </c>
      <c r="AI31" s="121">
        <v>6817</v>
      </c>
      <c r="AJ31" s="121">
        <v>0</v>
      </c>
      <c r="AK31" s="121">
        <v>73</v>
      </c>
      <c r="AL31" s="121">
        <v>0</v>
      </c>
      <c r="AM31" s="121">
        <f t="shared" si="11"/>
        <v>1991270</v>
      </c>
      <c r="AN31" s="121">
        <f t="shared" si="12"/>
        <v>686919</v>
      </c>
      <c r="AO31" s="121">
        <v>184295</v>
      </c>
      <c r="AP31" s="121">
        <v>326706</v>
      </c>
      <c r="AQ31" s="121">
        <v>175918</v>
      </c>
      <c r="AR31" s="121">
        <v>0</v>
      </c>
      <c r="AS31" s="121">
        <f t="shared" si="13"/>
        <v>277535</v>
      </c>
      <c r="AT31" s="121">
        <v>13041</v>
      </c>
      <c r="AU31" s="121">
        <v>264494</v>
      </c>
      <c r="AV31" s="121">
        <v>0</v>
      </c>
      <c r="AW31" s="121">
        <v>20087</v>
      </c>
      <c r="AX31" s="121">
        <f t="shared" si="14"/>
        <v>1006729</v>
      </c>
      <c r="AY31" s="121">
        <v>272505</v>
      </c>
      <c r="AZ31" s="121">
        <v>647291</v>
      </c>
      <c r="BA31" s="121">
        <v>86933</v>
      </c>
      <c r="BB31" s="121">
        <v>0</v>
      </c>
      <c r="BC31" s="121">
        <v>0</v>
      </c>
      <c r="BD31" s="121">
        <v>0</v>
      </c>
      <c r="BE31" s="121">
        <v>0</v>
      </c>
      <c r="BF31" s="121">
        <f t="shared" si="16"/>
        <v>2528507</v>
      </c>
      <c r="BG31" s="121">
        <f t="shared" si="17"/>
        <v>3080</v>
      </c>
      <c r="BH31" s="121">
        <f t="shared" si="18"/>
        <v>3080</v>
      </c>
      <c r="BI31" s="121">
        <v>0</v>
      </c>
      <c r="BJ31" s="121">
        <v>3080</v>
      </c>
      <c r="BK31" s="121">
        <v>0</v>
      </c>
      <c r="BL31" s="121">
        <v>0</v>
      </c>
      <c r="BM31" s="121">
        <v>0</v>
      </c>
      <c r="BN31" s="121">
        <v>0</v>
      </c>
      <c r="BO31" s="121">
        <f t="shared" si="20"/>
        <v>194652</v>
      </c>
      <c r="BP31" s="121">
        <f t="shared" si="21"/>
        <v>34947</v>
      </c>
      <c r="BQ31" s="121">
        <v>26210</v>
      </c>
      <c r="BR31" s="121">
        <v>8737</v>
      </c>
      <c r="BS31" s="121">
        <v>0</v>
      </c>
      <c r="BT31" s="121">
        <v>0</v>
      </c>
      <c r="BU31" s="121">
        <f t="shared" si="22"/>
        <v>79852</v>
      </c>
      <c r="BV31" s="121">
        <v>0</v>
      </c>
      <c r="BW31" s="121">
        <v>79852</v>
      </c>
      <c r="BX31" s="121">
        <v>0</v>
      </c>
      <c r="BY31" s="121">
        <v>0</v>
      </c>
      <c r="BZ31" s="121">
        <f t="shared" si="23"/>
        <v>79853</v>
      </c>
      <c r="CA31" s="121">
        <v>27384</v>
      </c>
      <c r="CB31" s="121">
        <v>9561</v>
      </c>
      <c r="CC31" s="121">
        <v>42908</v>
      </c>
      <c r="CD31" s="121">
        <v>0</v>
      </c>
      <c r="CE31" s="121">
        <v>0</v>
      </c>
      <c r="CF31" s="121">
        <v>0</v>
      </c>
      <c r="CG31" s="121">
        <v>0</v>
      </c>
      <c r="CH31" s="121">
        <f t="shared" si="25"/>
        <v>197732</v>
      </c>
      <c r="CI31" s="121">
        <f t="shared" si="33"/>
        <v>540317</v>
      </c>
      <c r="CJ31" s="121">
        <f t="shared" si="34"/>
        <v>540244</v>
      </c>
      <c r="CK31" s="121">
        <f t="shared" si="35"/>
        <v>0</v>
      </c>
      <c r="CL31" s="121">
        <f t="shared" si="36"/>
        <v>533427</v>
      </c>
      <c r="CM31" s="121">
        <f t="shared" si="37"/>
        <v>6817</v>
      </c>
      <c r="CN31" s="121">
        <f t="shared" si="38"/>
        <v>0</v>
      </c>
      <c r="CO31" s="121">
        <f t="shared" si="39"/>
        <v>73</v>
      </c>
      <c r="CP31" s="121">
        <f t="shared" si="40"/>
        <v>0</v>
      </c>
      <c r="CQ31" s="121">
        <f t="shared" si="41"/>
        <v>2185922</v>
      </c>
      <c r="CR31" s="121">
        <f t="shared" si="42"/>
        <v>721866</v>
      </c>
      <c r="CS31" s="121">
        <f t="shared" si="43"/>
        <v>210505</v>
      </c>
      <c r="CT31" s="121">
        <f t="shared" si="44"/>
        <v>335443</v>
      </c>
      <c r="CU31" s="121">
        <f t="shared" si="45"/>
        <v>175918</v>
      </c>
      <c r="CV31" s="121">
        <f t="shared" si="46"/>
        <v>0</v>
      </c>
      <c r="CW31" s="121">
        <f t="shared" si="47"/>
        <v>357387</v>
      </c>
      <c r="CX31" s="121">
        <f t="shared" si="48"/>
        <v>13041</v>
      </c>
      <c r="CY31" s="121">
        <f t="shared" si="49"/>
        <v>344346</v>
      </c>
      <c r="CZ31" s="121">
        <f t="shared" si="50"/>
        <v>0</v>
      </c>
      <c r="DA31" s="121">
        <f t="shared" si="51"/>
        <v>20087</v>
      </c>
      <c r="DB31" s="121">
        <f t="shared" si="52"/>
        <v>1086582</v>
      </c>
      <c r="DC31" s="121">
        <f t="shared" si="53"/>
        <v>299889</v>
      </c>
      <c r="DD31" s="121">
        <f t="shared" si="54"/>
        <v>656852</v>
      </c>
      <c r="DE31" s="121">
        <f t="shared" si="55"/>
        <v>129841</v>
      </c>
      <c r="DF31" s="121">
        <f t="shared" si="56"/>
        <v>0</v>
      </c>
      <c r="DG31" s="121">
        <f t="shared" si="57"/>
        <v>0</v>
      </c>
      <c r="DH31" s="121">
        <f t="shared" si="58"/>
        <v>0</v>
      </c>
      <c r="DI31" s="121">
        <f t="shared" si="59"/>
        <v>0</v>
      </c>
      <c r="DJ31" s="121">
        <f t="shared" si="60"/>
        <v>2726239</v>
      </c>
    </row>
    <row r="32" spans="1:114" s="136" customFormat="1" ht="13.5" customHeight="1" x14ac:dyDescent="0.15">
      <c r="A32" s="119" t="s">
        <v>29</v>
      </c>
      <c r="B32" s="120" t="s">
        <v>395</v>
      </c>
      <c r="C32" s="119" t="s">
        <v>396</v>
      </c>
      <c r="D32" s="121">
        <f t="shared" si="0"/>
        <v>1309540</v>
      </c>
      <c r="E32" s="121">
        <f t="shared" si="1"/>
        <v>94985</v>
      </c>
      <c r="F32" s="121">
        <v>0</v>
      </c>
      <c r="G32" s="121">
        <v>0</v>
      </c>
      <c r="H32" s="121">
        <v>0</v>
      </c>
      <c r="I32" s="121">
        <v>78742</v>
      </c>
      <c r="J32" s="122" t="s">
        <v>445</v>
      </c>
      <c r="K32" s="121">
        <v>16243</v>
      </c>
      <c r="L32" s="121">
        <v>1214555</v>
      </c>
      <c r="M32" s="121">
        <f t="shared" si="2"/>
        <v>117490</v>
      </c>
      <c r="N32" s="121">
        <f t="shared" si="3"/>
        <v>5163</v>
      </c>
      <c r="O32" s="121">
        <v>0</v>
      </c>
      <c r="P32" s="121">
        <v>0</v>
      </c>
      <c r="Q32" s="121">
        <v>0</v>
      </c>
      <c r="R32" s="121">
        <v>4723</v>
      </c>
      <c r="S32" s="122" t="s">
        <v>445</v>
      </c>
      <c r="T32" s="121">
        <v>440</v>
      </c>
      <c r="U32" s="121">
        <v>112327</v>
      </c>
      <c r="V32" s="121">
        <f t="shared" si="27"/>
        <v>1427030</v>
      </c>
      <c r="W32" s="121">
        <f t="shared" si="28"/>
        <v>100148</v>
      </c>
      <c r="X32" s="121">
        <f t="shared" si="29"/>
        <v>0</v>
      </c>
      <c r="Y32" s="121">
        <f t="shared" si="30"/>
        <v>0</v>
      </c>
      <c r="Z32" s="121">
        <f t="shared" si="31"/>
        <v>0</v>
      </c>
      <c r="AA32" s="121">
        <f t="shared" si="32"/>
        <v>83465</v>
      </c>
      <c r="AB32" s="122" t="str">
        <f t="shared" si="5"/>
        <v>-</v>
      </c>
      <c r="AC32" s="121">
        <f t="shared" si="6"/>
        <v>16683</v>
      </c>
      <c r="AD32" s="121">
        <f t="shared" si="7"/>
        <v>1326882</v>
      </c>
      <c r="AE32" s="121">
        <f t="shared" si="8"/>
        <v>3222</v>
      </c>
      <c r="AF32" s="121">
        <f t="shared" si="9"/>
        <v>3222</v>
      </c>
      <c r="AG32" s="121">
        <v>0</v>
      </c>
      <c r="AH32" s="121">
        <v>0</v>
      </c>
      <c r="AI32" s="121">
        <v>3222</v>
      </c>
      <c r="AJ32" s="121">
        <v>0</v>
      </c>
      <c r="AK32" s="121">
        <v>0</v>
      </c>
      <c r="AL32" s="121">
        <v>0</v>
      </c>
      <c r="AM32" s="121">
        <f t="shared" si="11"/>
        <v>1306318</v>
      </c>
      <c r="AN32" s="121">
        <f t="shared" si="12"/>
        <v>392420</v>
      </c>
      <c r="AO32" s="121">
        <v>73250</v>
      </c>
      <c r="AP32" s="121">
        <v>204563</v>
      </c>
      <c r="AQ32" s="121">
        <v>114607</v>
      </c>
      <c r="AR32" s="121">
        <v>0</v>
      </c>
      <c r="AS32" s="121">
        <f t="shared" si="13"/>
        <v>361855</v>
      </c>
      <c r="AT32" s="121">
        <v>31921</v>
      </c>
      <c r="AU32" s="121">
        <v>329934</v>
      </c>
      <c r="AV32" s="121">
        <v>0</v>
      </c>
      <c r="AW32" s="121">
        <v>0</v>
      </c>
      <c r="AX32" s="121">
        <f t="shared" si="14"/>
        <v>552043</v>
      </c>
      <c r="AY32" s="121">
        <v>296271</v>
      </c>
      <c r="AZ32" s="121">
        <v>197320</v>
      </c>
      <c r="BA32" s="121">
        <v>41386</v>
      </c>
      <c r="BB32" s="121">
        <v>17066</v>
      </c>
      <c r="BC32" s="121">
        <v>0</v>
      </c>
      <c r="BD32" s="121">
        <v>0</v>
      </c>
      <c r="BE32" s="121">
        <v>0</v>
      </c>
      <c r="BF32" s="121">
        <f t="shared" si="16"/>
        <v>1309540</v>
      </c>
      <c r="BG32" s="121">
        <f t="shared" si="17"/>
        <v>0</v>
      </c>
      <c r="BH32" s="121">
        <f t="shared" si="18"/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 t="shared" si="20"/>
        <v>117490</v>
      </c>
      <c r="BP32" s="121">
        <f t="shared" si="21"/>
        <v>18897</v>
      </c>
      <c r="BQ32" s="121">
        <v>18897</v>
      </c>
      <c r="BR32" s="121">
        <v>0</v>
      </c>
      <c r="BS32" s="121">
        <v>0</v>
      </c>
      <c r="BT32" s="121">
        <v>0</v>
      </c>
      <c r="BU32" s="121">
        <f t="shared" si="22"/>
        <v>281</v>
      </c>
      <c r="BV32" s="121">
        <v>281</v>
      </c>
      <c r="BW32" s="121">
        <v>0</v>
      </c>
      <c r="BX32" s="121">
        <v>0</v>
      </c>
      <c r="BY32" s="121">
        <v>0</v>
      </c>
      <c r="BZ32" s="121">
        <f t="shared" si="23"/>
        <v>98312</v>
      </c>
      <c r="CA32" s="121">
        <v>40469</v>
      </c>
      <c r="CB32" s="121">
        <v>57843</v>
      </c>
      <c r="CC32" s="121">
        <v>0</v>
      </c>
      <c r="CD32" s="121">
        <v>0</v>
      </c>
      <c r="CE32" s="121">
        <v>0</v>
      </c>
      <c r="CF32" s="121">
        <v>0</v>
      </c>
      <c r="CG32" s="121">
        <v>0</v>
      </c>
      <c r="CH32" s="121">
        <f t="shared" si="25"/>
        <v>117490</v>
      </c>
      <c r="CI32" s="121">
        <f t="shared" si="33"/>
        <v>3222</v>
      </c>
      <c r="CJ32" s="121">
        <f t="shared" si="34"/>
        <v>3222</v>
      </c>
      <c r="CK32" s="121">
        <f t="shared" si="35"/>
        <v>0</v>
      </c>
      <c r="CL32" s="121">
        <f t="shared" si="36"/>
        <v>0</v>
      </c>
      <c r="CM32" s="121">
        <f t="shared" si="37"/>
        <v>3222</v>
      </c>
      <c r="CN32" s="121">
        <f t="shared" si="38"/>
        <v>0</v>
      </c>
      <c r="CO32" s="121">
        <f t="shared" si="39"/>
        <v>0</v>
      </c>
      <c r="CP32" s="121">
        <f t="shared" si="40"/>
        <v>0</v>
      </c>
      <c r="CQ32" s="121">
        <f t="shared" si="41"/>
        <v>1423808</v>
      </c>
      <c r="CR32" s="121">
        <f t="shared" si="42"/>
        <v>411317</v>
      </c>
      <c r="CS32" s="121">
        <f t="shared" si="43"/>
        <v>92147</v>
      </c>
      <c r="CT32" s="121">
        <f t="shared" si="44"/>
        <v>204563</v>
      </c>
      <c r="CU32" s="121">
        <f t="shared" si="45"/>
        <v>114607</v>
      </c>
      <c r="CV32" s="121">
        <f t="shared" si="46"/>
        <v>0</v>
      </c>
      <c r="CW32" s="121">
        <f t="shared" si="47"/>
        <v>362136</v>
      </c>
      <c r="CX32" s="121">
        <f t="shared" si="48"/>
        <v>32202</v>
      </c>
      <c r="CY32" s="121">
        <f t="shared" si="49"/>
        <v>329934</v>
      </c>
      <c r="CZ32" s="121">
        <f t="shared" si="50"/>
        <v>0</v>
      </c>
      <c r="DA32" s="121">
        <f t="shared" si="51"/>
        <v>0</v>
      </c>
      <c r="DB32" s="121">
        <f t="shared" si="52"/>
        <v>650355</v>
      </c>
      <c r="DC32" s="121">
        <f t="shared" si="53"/>
        <v>336740</v>
      </c>
      <c r="DD32" s="121">
        <f t="shared" si="54"/>
        <v>255163</v>
      </c>
      <c r="DE32" s="121">
        <f t="shared" si="55"/>
        <v>41386</v>
      </c>
      <c r="DF32" s="121">
        <f t="shared" si="56"/>
        <v>17066</v>
      </c>
      <c r="DG32" s="121">
        <f t="shared" si="57"/>
        <v>0</v>
      </c>
      <c r="DH32" s="121">
        <f t="shared" si="58"/>
        <v>0</v>
      </c>
      <c r="DI32" s="121">
        <f t="shared" si="59"/>
        <v>0</v>
      </c>
      <c r="DJ32" s="121">
        <f t="shared" si="60"/>
        <v>1427030</v>
      </c>
    </row>
    <row r="33" spans="1:114" s="136" customFormat="1" ht="13.5" customHeight="1" x14ac:dyDescent="0.15">
      <c r="A33" s="119" t="s">
        <v>29</v>
      </c>
      <c r="B33" s="120" t="s">
        <v>397</v>
      </c>
      <c r="C33" s="119" t="s">
        <v>398</v>
      </c>
      <c r="D33" s="121">
        <f t="shared" si="0"/>
        <v>417770</v>
      </c>
      <c r="E33" s="121">
        <f t="shared" si="1"/>
        <v>25006</v>
      </c>
      <c r="F33" s="121">
        <v>0</v>
      </c>
      <c r="G33" s="121">
        <v>92</v>
      </c>
      <c r="H33" s="121">
        <v>0</v>
      </c>
      <c r="I33" s="121">
        <v>24914</v>
      </c>
      <c r="J33" s="122" t="s">
        <v>445</v>
      </c>
      <c r="K33" s="121">
        <v>0</v>
      </c>
      <c r="L33" s="121">
        <v>392764</v>
      </c>
      <c r="M33" s="121">
        <f t="shared" si="2"/>
        <v>72753</v>
      </c>
      <c r="N33" s="121">
        <f t="shared" si="3"/>
        <v>3219</v>
      </c>
      <c r="O33" s="121">
        <v>0</v>
      </c>
      <c r="P33" s="121">
        <v>0</v>
      </c>
      <c r="Q33" s="121">
        <v>0</v>
      </c>
      <c r="R33" s="121">
        <v>3219</v>
      </c>
      <c r="S33" s="122" t="s">
        <v>445</v>
      </c>
      <c r="T33" s="121">
        <v>0</v>
      </c>
      <c r="U33" s="121">
        <v>69534</v>
      </c>
      <c r="V33" s="121">
        <f t="shared" si="27"/>
        <v>490523</v>
      </c>
      <c r="W33" s="121">
        <f t="shared" si="28"/>
        <v>28225</v>
      </c>
      <c r="X33" s="121">
        <f t="shared" si="29"/>
        <v>0</v>
      </c>
      <c r="Y33" s="121">
        <f t="shared" si="30"/>
        <v>92</v>
      </c>
      <c r="Z33" s="121">
        <f t="shared" si="31"/>
        <v>0</v>
      </c>
      <c r="AA33" s="121">
        <f t="shared" si="32"/>
        <v>28133</v>
      </c>
      <c r="AB33" s="122" t="str">
        <f t="shared" si="5"/>
        <v>-</v>
      </c>
      <c r="AC33" s="121">
        <f t="shared" si="6"/>
        <v>0</v>
      </c>
      <c r="AD33" s="121">
        <f t="shared" si="7"/>
        <v>462298</v>
      </c>
      <c r="AE33" s="121">
        <f t="shared" si="8"/>
        <v>0</v>
      </c>
      <c r="AF33" s="121">
        <f t="shared" si="9"/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4636</v>
      </c>
      <c r="AM33" s="121">
        <f t="shared" si="11"/>
        <v>340900</v>
      </c>
      <c r="AN33" s="121">
        <f t="shared" si="12"/>
        <v>9804</v>
      </c>
      <c r="AO33" s="121">
        <v>9804</v>
      </c>
      <c r="AP33" s="121">
        <v>0</v>
      </c>
      <c r="AQ33" s="121">
        <v>0</v>
      </c>
      <c r="AR33" s="121">
        <v>0</v>
      </c>
      <c r="AS33" s="121">
        <f t="shared" si="13"/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 t="shared" si="14"/>
        <v>331096</v>
      </c>
      <c r="AY33" s="121">
        <v>329290</v>
      </c>
      <c r="AZ33" s="121">
        <v>0</v>
      </c>
      <c r="BA33" s="121">
        <v>0</v>
      </c>
      <c r="BB33" s="121">
        <v>1806</v>
      </c>
      <c r="BC33" s="121">
        <v>72234</v>
      </c>
      <c r="BD33" s="121">
        <v>0</v>
      </c>
      <c r="BE33" s="121">
        <v>0</v>
      </c>
      <c r="BF33" s="121">
        <f t="shared" si="16"/>
        <v>340900</v>
      </c>
      <c r="BG33" s="121">
        <f t="shared" si="17"/>
        <v>0</v>
      </c>
      <c r="BH33" s="121">
        <f t="shared" si="18"/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 t="shared" si="20"/>
        <v>44870</v>
      </c>
      <c r="BP33" s="121">
        <f t="shared" si="21"/>
        <v>4902</v>
      </c>
      <c r="BQ33" s="121">
        <v>4902</v>
      </c>
      <c r="BR33" s="121">
        <v>0</v>
      </c>
      <c r="BS33" s="121">
        <v>0</v>
      </c>
      <c r="BT33" s="121">
        <v>0</v>
      </c>
      <c r="BU33" s="121">
        <f t="shared" si="22"/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 t="shared" si="23"/>
        <v>39968</v>
      </c>
      <c r="CA33" s="121">
        <v>36335</v>
      </c>
      <c r="CB33" s="121">
        <v>0</v>
      </c>
      <c r="CC33" s="121">
        <v>0</v>
      </c>
      <c r="CD33" s="121">
        <v>3633</v>
      </c>
      <c r="CE33" s="121">
        <v>27883</v>
      </c>
      <c r="CF33" s="121">
        <v>0</v>
      </c>
      <c r="CG33" s="121">
        <v>0</v>
      </c>
      <c r="CH33" s="121">
        <f t="shared" si="25"/>
        <v>44870</v>
      </c>
      <c r="CI33" s="121">
        <f t="shared" si="33"/>
        <v>0</v>
      </c>
      <c r="CJ33" s="121">
        <f t="shared" si="34"/>
        <v>0</v>
      </c>
      <c r="CK33" s="121">
        <f t="shared" si="35"/>
        <v>0</v>
      </c>
      <c r="CL33" s="121">
        <f t="shared" si="36"/>
        <v>0</v>
      </c>
      <c r="CM33" s="121">
        <f t="shared" si="37"/>
        <v>0</v>
      </c>
      <c r="CN33" s="121">
        <f t="shared" si="38"/>
        <v>0</v>
      </c>
      <c r="CO33" s="121">
        <f t="shared" si="39"/>
        <v>0</v>
      </c>
      <c r="CP33" s="121">
        <f t="shared" si="40"/>
        <v>4636</v>
      </c>
      <c r="CQ33" s="121">
        <f t="shared" si="41"/>
        <v>385770</v>
      </c>
      <c r="CR33" s="121">
        <f t="shared" si="42"/>
        <v>14706</v>
      </c>
      <c r="CS33" s="121">
        <f t="shared" si="43"/>
        <v>14706</v>
      </c>
      <c r="CT33" s="121">
        <f t="shared" si="44"/>
        <v>0</v>
      </c>
      <c r="CU33" s="121">
        <f t="shared" si="45"/>
        <v>0</v>
      </c>
      <c r="CV33" s="121">
        <f t="shared" si="46"/>
        <v>0</v>
      </c>
      <c r="CW33" s="121">
        <f t="shared" si="47"/>
        <v>0</v>
      </c>
      <c r="CX33" s="121">
        <f t="shared" si="48"/>
        <v>0</v>
      </c>
      <c r="CY33" s="121">
        <f t="shared" si="49"/>
        <v>0</v>
      </c>
      <c r="CZ33" s="121">
        <f t="shared" si="50"/>
        <v>0</v>
      </c>
      <c r="DA33" s="121">
        <f t="shared" si="51"/>
        <v>0</v>
      </c>
      <c r="DB33" s="121">
        <f t="shared" si="52"/>
        <v>371064</v>
      </c>
      <c r="DC33" s="121">
        <f t="shared" si="53"/>
        <v>365625</v>
      </c>
      <c r="DD33" s="121">
        <f t="shared" si="54"/>
        <v>0</v>
      </c>
      <c r="DE33" s="121">
        <f t="shared" si="55"/>
        <v>0</v>
      </c>
      <c r="DF33" s="121">
        <f t="shared" si="56"/>
        <v>5439</v>
      </c>
      <c r="DG33" s="121">
        <f t="shared" si="57"/>
        <v>100117</v>
      </c>
      <c r="DH33" s="121">
        <f t="shared" si="58"/>
        <v>0</v>
      </c>
      <c r="DI33" s="121">
        <f t="shared" si="59"/>
        <v>0</v>
      </c>
      <c r="DJ33" s="121">
        <f t="shared" si="60"/>
        <v>385770</v>
      </c>
    </row>
    <row r="34" spans="1:114" s="136" customFormat="1" ht="13.5" customHeight="1" x14ac:dyDescent="0.15">
      <c r="A34" s="119" t="s">
        <v>29</v>
      </c>
      <c r="B34" s="120" t="s">
        <v>399</v>
      </c>
      <c r="C34" s="119" t="s">
        <v>400</v>
      </c>
      <c r="D34" s="121">
        <f t="shared" si="0"/>
        <v>919908</v>
      </c>
      <c r="E34" s="121">
        <f t="shared" si="1"/>
        <v>5639</v>
      </c>
      <c r="F34" s="121">
        <v>0</v>
      </c>
      <c r="G34" s="121">
        <v>95</v>
      </c>
      <c r="H34" s="121">
        <v>0</v>
      </c>
      <c r="I34" s="121">
        <v>5088</v>
      </c>
      <c r="J34" s="122" t="s">
        <v>445</v>
      </c>
      <c r="K34" s="121">
        <v>456</v>
      </c>
      <c r="L34" s="121">
        <v>914269</v>
      </c>
      <c r="M34" s="121">
        <f t="shared" si="2"/>
        <v>80820</v>
      </c>
      <c r="N34" s="121">
        <f t="shared" si="3"/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445</v>
      </c>
      <c r="T34" s="121">
        <v>0</v>
      </c>
      <c r="U34" s="121">
        <v>80820</v>
      </c>
      <c r="V34" s="121">
        <f t="shared" si="27"/>
        <v>1000728</v>
      </c>
      <c r="W34" s="121">
        <f t="shared" si="28"/>
        <v>5639</v>
      </c>
      <c r="X34" s="121">
        <f t="shared" si="29"/>
        <v>0</v>
      </c>
      <c r="Y34" s="121">
        <f t="shared" si="30"/>
        <v>95</v>
      </c>
      <c r="Z34" s="121">
        <f t="shared" si="31"/>
        <v>0</v>
      </c>
      <c r="AA34" s="121">
        <f t="shared" si="32"/>
        <v>5088</v>
      </c>
      <c r="AB34" s="122" t="str">
        <f t="shared" si="5"/>
        <v>-</v>
      </c>
      <c r="AC34" s="121">
        <f t="shared" si="6"/>
        <v>456</v>
      </c>
      <c r="AD34" s="121">
        <f t="shared" si="7"/>
        <v>995089</v>
      </c>
      <c r="AE34" s="121">
        <f t="shared" si="8"/>
        <v>0</v>
      </c>
      <c r="AF34" s="121">
        <f t="shared" si="9"/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18945</v>
      </c>
      <c r="AM34" s="121">
        <f t="shared" si="11"/>
        <v>460621</v>
      </c>
      <c r="AN34" s="121">
        <f t="shared" si="12"/>
        <v>108061</v>
      </c>
      <c r="AO34" s="121">
        <v>27008</v>
      </c>
      <c r="AP34" s="121">
        <v>64843</v>
      </c>
      <c r="AQ34" s="121">
        <v>16210</v>
      </c>
      <c r="AR34" s="121">
        <v>0</v>
      </c>
      <c r="AS34" s="121">
        <f t="shared" si="13"/>
        <v>2291</v>
      </c>
      <c r="AT34" s="121">
        <v>2232</v>
      </c>
      <c r="AU34" s="121">
        <v>59</v>
      </c>
      <c r="AV34" s="121">
        <v>0</v>
      </c>
      <c r="AW34" s="121">
        <v>0</v>
      </c>
      <c r="AX34" s="121">
        <f t="shared" si="14"/>
        <v>350269</v>
      </c>
      <c r="AY34" s="121">
        <v>350231</v>
      </c>
      <c r="AZ34" s="121">
        <v>0</v>
      </c>
      <c r="BA34" s="121">
        <v>38</v>
      </c>
      <c r="BB34" s="121">
        <v>0</v>
      </c>
      <c r="BC34" s="121">
        <v>435395</v>
      </c>
      <c r="BD34" s="121">
        <v>0</v>
      </c>
      <c r="BE34" s="121">
        <v>4947</v>
      </c>
      <c r="BF34" s="121">
        <f t="shared" si="16"/>
        <v>465568</v>
      </c>
      <c r="BG34" s="121">
        <f t="shared" si="17"/>
        <v>0</v>
      </c>
      <c r="BH34" s="121">
        <f t="shared" si="18"/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8606</v>
      </c>
      <c r="BO34" s="121">
        <f t="shared" si="20"/>
        <v>6088</v>
      </c>
      <c r="BP34" s="121">
        <f t="shared" si="21"/>
        <v>6088</v>
      </c>
      <c r="BQ34" s="121">
        <v>6088</v>
      </c>
      <c r="BR34" s="121">
        <v>0</v>
      </c>
      <c r="BS34" s="121">
        <v>0</v>
      </c>
      <c r="BT34" s="121">
        <v>0</v>
      </c>
      <c r="BU34" s="121">
        <f t="shared" si="22"/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 t="shared" si="23"/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59892</v>
      </c>
      <c r="CF34" s="121">
        <v>0</v>
      </c>
      <c r="CG34" s="121">
        <v>6234</v>
      </c>
      <c r="CH34" s="121">
        <f t="shared" si="25"/>
        <v>12322</v>
      </c>
      <c r="CI34" s="121">
        <f t="shared" si="33"/>
        <v>0</v>
      </c>
      <c r="CJ34" s="121">
        <f t="shared" si="34"/>
        <v>0</v>
      </c>
      <c r="CK34" s="121">
        <f t="shared" si="35"/>
        <v>0</v>
      </c>
      <c r="CL34" s="121">
        <f t="shared" si="36"/>
        <v>0</v>
      </c>
      <c r="CM34" s="121">
        <f t="shared" si="37"/>
        <v>0</v>
      </c>
      <c r="CN34" s="121">
        <f t="shared" si="38"/>
        <v>0</v>
      </c>
      <c r="CO34" s="121">
        <f t="shared" si="39"/>
        <v>0</v>
      </c>
      <c r="CP34" s="121">
        <f t="shared" si="40"/>
        <v>27551</v>
      </c>
      <c r="CQ34" s="121">
        <f t="shared" si="41"/>
        <v>466709</v>
      </c>
      <c r="CR34" s="121">
        <f t="shared" si="42"/>
        <v>114149</v>
      </c>
      <c r="CS34" s="121">
        <f t="shared" si="43"/>
        <v>33096</v>
      </c>
      <c r="CT34" s="121">
        <f t="shared" si="44"/>
        <v>64843</v>
      </c>
      <c r="CU34" s="121">
        <f t="shared" si="45"/>
        <v>16210</v>
      </c>
      <c r="CV34" s="121">
        <f t="shared" si="46"/>
        <v>0</v>
      </c>
      <c r="CW34" s="121">
        <f t="shared" si="47"/>
        <v>2291</v>
      </c>
      <c r="CX34" s="121">
        <f t="shared" si="48"/>
        <v>2232</v>
      </c>
      <c r="CY34" s="121">
        <f t="shared" si="49"/>
        <v>59</v>
      </c>
      <c r="CZ34" s="121">
        <f t="shared" si="50"/>
        <v>0</v>
      </c>
      <c r="DA34" s="121">
        <f t="shared" si="51"/>
        <v>0</v>
      </c>
      <c r="DB34" s="121">
        <f t="shared" si="52"/>
        <v>350269</v>
      </c>
      <c r="DC34" s="121">
        <f t="shared" si="53"/>
        <v>350231</v>
      </c>
      <c r="DD34" s="121">
        <f t="shared" si="54"/>
        <v>0</v>
      </c>
      <c r="DE34" s="121">
        <f t="shared" si="55"/>
        <v>38</v>
      </c>
      <c r="DF34" s="121">
        <f t="shared" si="56"/>
        <v>0</v>
      </c>
      <c r="DG34" s="121">
        <f t="shared" si="57"/>
        <v>495287</v>
      </c>
      <c r="DH34" s="121">
        <f t="shared" si="58"/>
        <v>0</v>
      </c>
      <c r="DI34" s="121">
        <f t="shared" si="59"/>
        <v>11181</v>
      </c>
      <c r="DJ34" s="121">
        <f t="shared" si="60"/>
        <v>477890</v>
      </c>
    </row>
    <row r="35" spans="1:114" s="136" customFormat="1" ht="13.5" customHeight="1" x14ac:dyDescent="0.15">
      <c r="A35" s="119" t="s">
        <v>29</v>
      </c>
      <c r="B35" s="120" t="s">
        <v>401</v>
      </c>
      <c r="C35" s="119" t="s">
        <v>402</v>
      </c>
      <c r="D35" s="121">
        <f t="shared" si="0"/>
        <v>5127631</v>
      </c>
      <c r="E35" s="121">
        <f t="shared" si="1"/>
        <v>51267</v>
      </c>
      <c r="F35" s="121">
        <v>0</v>
      </c>
      <c r="G35" s="121">
        <v>0</v>
      </c>
      <c r="H35" s="121">
        <v>0</v>
      </c>
      <c r="I35" s="121">
        <v>51137</v>
      </c>
      <c r="J35" s="122" t="s">
        <v>445</v>
      </c>
      <c r="K35" s="121">
        <v>130</v>
      </c>
      <c r="L35" s="121">
        <v>5076364</v>
      </c>
      <c r="M35" s="121">
        <f t="shared" si="2"/>
        <v>346638</v>
      </c>
      <c r="N35" s="121">
        <f t="shared" si="3"/>
        <v>26620</v>
      </c>
      <c r="O35" s="121">
        <v>0</v>
      </c>
      <c r="P35" s="121">
        <v>0</v>
      </c>
      <c r="Q35" s="121">
        <v>0</v>
      </c>
      <c r="R35" s="121">
        <v>26620</v>
      </c>
      <c r="S35" s="122" t="s">
        <v>445</v>
      </c>
      <c r="T35" s="121">
        <v>0</v>
      </c>
      <c r="U35" s="121">
        <v>320018</v>
      </c>
      <c r="V35" s="121">
        <f t="shared" si="27"/>
        <v>5474269</v>
      </c>
      <c r="W35" s="121">
        <f t="shared" si="28"/>
        <v>77887</v>
      </c>
      <c r="X35" s="121">
        <f t="shared" si="29"/>
        <v>0</v>
      </c>
      <c r="Y35" s="121">
        <f t="shared" si="30"/>
        <v>0</v>
      </c>
      <c r="Z35" s="121">
        <f t="shared" si="31"/>
        <v>0</v>
      </c>
      <c r="AA35" s="121">
        <f t="shared" si="32"/>
        <v>77757</v>
      </c>
      <c r="AB35" s="122" t="str">
        <f t="shared" si="5"/>
        <v>-</v>
      </c>
      <c r="AC35" s="121">
        <f t="shared" si="6"/>
        <v>130</v>
      </c>
      <c r="AD35" s="121">
        <f t="shared" si="7"/>
        <v>5396382</v>
      </c>
      <c r="AE35" s="121">
        <f t="shared" si="8"/>
        <v>288</v>
      </c>
      <c r="AF35" s="121">
        <f t="shared" si="9"/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288</v>
      </c>
      <c r="AL35" s="121">
        <v>299249</v>
      </c>
      <c r="AM35" s="121">
        <f t="shared" si="11"/>
        <v>3633616</v>
      </c>
      <c r="AN35" s="121">
        <f t="shared" si="12"/>
        <v>1716828</v>
      </c>
      <c r="AO35" s="121">
        <v>368739</v>
      </c>
      <c r="AP35" s="121">
        <v>1348089</v>
      </c>
      <c r="AQ35" s="121">
        <v>0</v>
      </c>
      <c r="AR35" s="121">
        <v>0</v>
      </c>
      <c r="AS35" s="121">
        <f t="shared" si="13"/>
        <v>781788</v>
      </c>
      <c r="AT35" s="121">
        <v>781786</v>
      </c>
      <c r="AU35" s="121">
        <v>0</v>
      </c>
      <c r="AV35" s="121">
        <v>2</v>
      </c>
      <c r="AW35" s="121">
        <v>27170</v>
      </c>
      <c r="AX35" s="121">
        <f t="shared" si="14"/>
        <v>1107830</v>
      </c>
      <c r="AY35" s="121">
        <v>1102718</v>
      </c>
      <c r="AZ35" s="121">
        <v>5112</v>
      </c>
      <c r="BA35" s="121">
        <v>0</v>
      </c>
      <c r="BB35" s="121">
        <v>0</v>
      </c>
      <c r="BC35" s="121">
        <v>1194478</v>
      </c>
      <c r="BD35" s="121">
        <v>0</v>
      </c>
      <c r="BE35" s="121">
        <v>0</v>
      </c>
      <c r="BF35" s="121">
        <f t="shared" si="16"/>
        <v>3633904</v>
      </c>
      <c r="BG35" s="121">
        <f t="shared" si="17"/>
        <v>0</v>
      </c>
      <c r="BH35" s="121">
        <f t="shared" si="18"/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 t="shared" si="20"/>
        <v>346638</v>
      </c>
      <c r="BP35" s="121">
        <f t="shared" si="21"/>
        <v>29209</v>
      </c>
      <c r="BQ35" s="121">
        <v>29209</v>
      </c>
      <c r="BR35" s="121">
        <v>0</v>
      </c>
      <c r="BS35" s="121">
        <v>0</v>
      </c>
      <c r="BT35" s="121">
        <v>0</v>
      </c>
      <c r="BU35" s="121">
        <f t="shared" si="22"/>
        <v>4270</v>
      </c>
      <c r="BV35" s="121">
        <v>0</v>
      </c>
      <c r="BW35" s="121">
        <v>4270</v>
      </c>
      <c r="BX35" s="121">
        <v>0</v>
      </c>
      <c r="BY35" s="121">
        <v>0</v>
      </c>
      <c r="BZ35" s="121">
        <f t="shared" si="23"/>
        <v>313159</v>
      </c>
      <c r="CA35" s="121">
        <v>143980</v>
      </c>
      <c r="CB35" s="121">
        <v>148008</v>
      </c>
      <c r="CC35" s="121">
        <v>0</v>
      </c>
      <c r="CD35" s="121">
        <v>21171</v>
      </c>
      <c r="CE35" s="121">
        <v>0</v>
      </c>
      <c r="CF35" s="121">
        <v>0</v>
      </c>
      <c r="CG35" s="121">
        <v>0</v>
      </c>
      <c r="CH35" s="121">
        <f t="shared" si="25"/>
        <v>346638</v>
      </c>
      <c r="CI35" s="121">
        <f t="shared" si="33"/>
        <v>288</v>
      </c>
      <c r="CJ35" s="121">
        <f t="shared" si="34"/>
        <v>0</v>
      </c>
      <c r="CK35" s="121">
        <f t="shared" si="35"/>
        <v>0</v>
      </c>
      <c r="CL35" s="121">
        <f t="shared" si="36"/>
        <v>0</v>
      </c>
      <c r="CM35" s="121">
        <f t="shared" si="37"/>
        <v>0</v>
      </c>
      <c r="CN35" s="121">
        <f t="shared" si="38"/>
        <v>0</v>
      </c>
      <c r="CO35" s="121">
        <f t="shared" si="39"/>
        <v>288</v>
      </c>
      <c r="CP35" s="121">
        <f t="shared" si="40"/>
        <v>299249</v>
      </c>
      <c r="CQ35" s="121">
        <f t="shared" si="41"/>
        <v>3980254</v>
      </c>
      <c r="CR35" s="121">
        <f t="shared" si="42"/>
        <v>1746037</v>
      </c>
      <c r="CS35" s="121">
        <f t="shared" si="43"/>
        <v>397948</v>
      </c>
      <c r="CT35" s="121">
        <f t="shared" si="44"/>
        <v>1348089</v>
      </c>
      <c r="CU35" s="121">
        <f t="shared" si="45"/>
        <v>0</v>
      </c>
      <c r="CV35" s="121">
        <f t="shared" si="46"/>
        <v>0</v>
      </c>
      <c r="CW35" s="121">
        <f t="shared" si="47"/>
        <v>786058</v>
      </c>
      <c r="CX35" s="121">
        <f t="shared" si="48"/>
        <v>781786</v>
      </c>
      <c r="CY35" s="121">
        <f t="shared" si="49"/>
        <v>4270</v>
      </c>
      <c r="CZ35" s="121">
        <f t="shared" si="50"/>
        <v>2</v>
      </c>
      <c r="DA35" s="121">
        <f t="shared" si="51"/>
        <v>27170</v>
      </c>
      <c r="DB35" s="121">
        <f t="shared" si="52"/>
        <v>1420989</v>
      </c>
      <c r="DC35" s="121">
        <f t="shared" si="53"/>
        <v>1246698</v>
      </c>
      <c r="DD35" s="121">
        <f t="shared" si="54"/>
        <v>153120</v>
      </c>
      <c r="DE35" s="121">
        <f t="shared" si="55"/>
        <v>0</v>
      </c>
      <c r="DF35" s="121">
        <f t="shared" si="56"/>
        <v>21171</v>
      </c>
      <c r="DG35" s="121">
        <f t="shared" si="57"/>
        <v>1194478</v>
      </c>
      <c r="DH35" s="121">
        <f t="shared" si="58"/>
        <v>0</v>
      </c>
      <c r="DI35" s="121">
        <f t="shared" si="59"/>
        <v>0</v>
      </c>
      <c r="DJ35" s="121">
        <f t="shared" si="60"/>
        <v>3980542</v>
      </c>
    </row>
    <row r="36" spans="1:114" s="136" customFormat="1" ht="13.5" customHeight="1" x14ac:dyDescent="0.15">
      <c r="A36" s="119" t="s">
        <v>29</v>
      </c>
      <c r="B36" s="120" t="s">
        <v>403</v>
      </c>
      <c r="C36" s="119" t="s">
        <v>404</v>
      </c>
      <c r="D36" s="121">
        <f t="shared" si="0"/>
        <v>825578</v>
      </c>
      <c r="E36" s="121">
        <f t="shared" si="1"/>
        <v>81376</v>
      </c>
      <c r="F36" s="121">
        <v>0</v>
      </c>
      <c r="G36" s="121">
        <v>0</v>
      </c>
      <c r="H36" s="121">
        <v>5600</v>
      </c>
      <c r="I36" s="121">
        <v>73533</v>
      </c>
      <c r="J36" s="122" t="s">
        <v>445</v>
      </c>
      <c r="K36" s="121">
        <v>2243</v>
      </c>
      <c r="L36" s="121">
        <v>744202</v>
      </c>
      <c r="M36" s="121">
        <f t="shared" si="2"/>
        <v>234207</v>
      </c>
      <c r="N36" s="121">
        <f t="shared" si="3"/>
        <v>89210</v>
      </c>
      <c r="O36" s="121">
        <v>0</v>
      </c>
      <c r="P36" s="121">
        <v>0</v>
      </c>
      <c r="Q36" s="121">
        <v>57200</v>
      </c>
      <c r="R36" s="121">
        <v>31968</v>
      </c>
      <c r="S36" s="122" t="s">
        <v>445</v>
      </c>
      <c r="T36" s="121">
        <v>42</v>
      </c>
      <c r="U36" s="121">
        <v>144997</v>
      </c>
      <c r="V36" s="121">
        <f t="shared" si="27"/>
        <v>1059785</v>
      </c>
      <c r="W36" s="121">
        <f t="shared" si="28"/>
        <v>170586</v>
      </c>
      <c r="X36" s="121">
        <f t="shared" si="29"/>
        <v>0</v>
      </c>
      <c r="Y36" s="121">
        <f t="shared" si="30"/>
        <v>0</v>
      </c>
      <c r="Z36" s="121">
        <f t="shared" si="31"/>
        <v>62800</v>
      </c>
      <c r="AA36" s="121">
        <f t="shared" si="32"/>
        <v>105501</v>
      </c>
      <c r="AB36" s="122" t="str">
        <f t="shared" si="5"/>
        <v>-</v>
      </c>
      <c r="AC36" s="121">
        <f t="shared" si="6"/>
        <v>2285</v>
      </c>
      <c r="AD36" s="121">
        <f t="shared" si="7"/>
        <v>889199</v>
      </c>
      <c r="AE36" s="121">
        <f t="shared" si="8"/>
        <v>0</v>
      </c>
      <c r="AF36" s="121">
        <f t="shared" si="9"/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 t="shared" si="11"/>
        <v>340702</v>
      </c>
      <c r="AN36" s="121">
        <f t="shared" si="12"/>
        <v>219098</v>
      </c>
      <c r="AO36" s="121">
        <v>21203</v>
      </c>
      <c r="AP36" s="121">
        <v>197895</v>
      </c>
      <c r="AQ36" s="121">
        <v>0</v>
      </c>
      <c r="AR36" s="121">
        <v>0</v>
      </c>
      <c r="AS36" s="121">
        <f t="shared" si="13"/>
        <v>18131</v>
      </c>
      <c r="AT36" s="121">
        <v>18131</v>
      </c>
      <c r="AU36" s="121">
        <v>0</v>
      </c>
      <c r="AV36" s="121">
        <v>0</v>
      </c>
      <c r="AW36" s="121">
        <v>7589</v>
      </c>
      <c r="AX36" s="121">
        <f t="shared" si="14"/>
        <v>95884</v>
      </c>
      <c r="AY36" s="121">
        <v>95884</v>
      </c>
      <c r="AZ36" s="121">
        <v>0</v>
      </c>
      <c r="BA36" s="121">
        <v>0</v>
      </c>
      <c r="BB36" s="121">
        <v>0</v>
      </c>
      <c r="BC36" s="121">
        <v>448486</v>
      </c>
      <c r="BD36" s="121">
        <v>0</v>
      </c>
      <c r="BE36" s="121">
        <v>36390</v>
      </c>
      <c r="BF36" s="121">
        <f t="shared" si="16"/>
        <v>377092</v>
      </c>
      <c r="BG36" s="121">
        <f t="shared" si="17"/>
        <v>57200</v>
      </c>
      <c r="BH36" s="121">
        <f t="shared" si="18"/>
        <v>57200</v>
      </c>
      <c r="BI36" s="121">
        <v>0</v>
      </c>
      <c r="BJ36" s="121">
        <v>57200</v>
      </c>
      <c r="BK36" s="121">
        <v>0</v>
      </c>
      <c r="BL36" s="121">
        <v>0</v>
      </c>
      <c r="BM36" s="121">
        <v>0</v>
      </c>
      <c r="BN36" s="121">
        <v>0</v>
      </c>
      <c r="BO36" s="121">
        <f t="shared" si="20"/>
        <v>171959</v>
      </c>
      <c r="BP36" s="121">
        <f t="shared" si="21"/>
        <v>6500</v>
      </c>
      <c r="BQ36" s="121">
        <v>6500</v>
      </c>
      <c r="BR36" s="121">
        <v>0</v>
      </c>
      <c r="BS36" s="121">
        <v>0</v>
      </c>
      <c r="BT36" s="121">
        <v>0</v>
      </c>
      <c r="BU36" s="121">
        <f t="shared" si="22"/>
        <v>44101</v>
      </c>
      <c r="BV36" s="121">
        <v>0</v>
      </c>
      <c r="BW36" s="121">
        <v>44101</v>
      </c>
      <c r="BX36" s="121">
        <v>0</v>
      </c>
      <c r="BY36" s="121">
        <v>0</v>
      </c>
      <c r="BZ36" s="121">
        <f t="shared" si="23"/>
        <v>121358</v>
      </c>
      <c r="CA36" s="121">
        <v>36016</v>
      </c>
      <c r="CB36" s="121">
        <v>66387</v>
      </c>
      <c r="CC36" s="121">
        <v>18210</v>
      </c>
      <c r="CD36" s="121">
        <v>745</v>
      </c>
      <c r="CE36" s="121">
        <v>0</v>
      </c>
      <c r="CF36" s="121">
        <v>0</v>
      </c>
      <c r="CG36" s="121">
        <v>5048</v>
      </c>
      <c r="CH36" s="121">
        <f t="shared" si="25"/>
        <v>234207</v>
      </c>
      <c r="CI36" s="121">
        <f t="shared" si="33"/>
        <v>57200</v>
      </c>
      <c r="CJ36" s="121">
        <f t="shared" si="34"/>
        <v>57200</v>
      </c>
      <c r="CK36" s="121">
        <f t="shared" si="35"/>
        <v>0</v>
      </c>
      <c r="CL36" s="121">
        <f t="shared" si="36"/>
        <v>57200</v>
      </c>
      <c r="CM36" s="121">
        <f t="shared" si="37"/>
        <v>0</v>
      </c>
      <c r="CN36" s="121">
        <f t="shared" si="38"/>
        <v>0</v>
      </c>
      <c r="CO36" s="121">
        <f t="shared" si="39"/>
        <v>0</v>
      </c>
      <c r="CP36" s="121">
        <f t="shared" si="40"/>
        <v>0</v>
      </c>
      <c r="CQ36" s="121">
        <f t="shared" si="41"/>
        <v>512661</v>
      </c>
      <c r="CR36" s="121">
        <f t="shared" si="42"/>
        <v>225598</v>
      </c>
      <c r="CS36" s="121">
        <f t="shared" si="43"/>
        <v>27703</v>
      </c>
      <c r="CT36" s="121">
        <f t="shared" si="44"/>
        <v>197895</v>
      </c>
      <c r="CU36" s="121">
        <f t="shared" si="45"/>
        <v>0</v>
      </c>
      <c r="CV36" s="121">
        <f t="shared" si="46"/>
        <v>0</v>
      </c>
      <c r="CW36" s="121">
        <f t="shared" si="47"/>
        <v>62232</v>
      </c>
      <c r="CX36" s="121">
        <f t="shared" si="48"/>
        <v>18131</v>
      </c>
      <c r="CY36" s="121">
        <f t="shared" si="49"/>
        <v>44101</v>
      </c>
      <c r="CZ36" s="121">
        <f t="shared" si="50"/>
        <v>0</v>
      </c>
      <c r="DA36" s="121">
        <f t="shared" si="51"/>
        <v>7589</v>
      </c>
      <c r="DB36" s="121">
        <f t="shared" si="52"/>
        <v>217242</v>
      </c>
      <c r="DC36" s="121">
        <f t="shared" si="53"/>
        <v>131900</v>
      </c>
      <c r="DD36" s="121">
        <f t="shared" si="54"/>
        <v>66387</v>
      </c>
      <c r="DE36" s="121">
        <f t="shared" si="55"/>
        <v>18210</v>
      </c>
      <c r="DF36" s="121">
        <f t="shared" si="56"/>
        <v>745</v>
      </c>
      <c r="DG36" s="121">
        <f t="shared" si="57"/>
        <v>448486</v>
      </c>
      <c r="DH36" s="121">
        <f t="shared" si="58"/>
        <v>0</v>
      </c>
      <c r="DI36" s="121">
        <f t="shared" si="59"/>
        <v>41438</v>
      </c>
      <c r="DJ36" s="121">
        <f t="shared" si="60"/>
        <v>611299</v>
      </c>
    </row>
    <row r="37" spans="1:114" s="136" customFormat="1" ht="13.5" customHeight="1" x14ac:dyDescent="0.15">
      <c r="A37" s="119" t="s">
        <v>29</v>
      </c>
      <c r="B37" s="120" t="s">
        <v>407</v>
      </c>
      <c r="C37" s="119" t="s">
        <v>408</v>
      </c>
      <c r="D37" s="121">
        <f t="shared" si="0"/>
        <v>1242217</v>
      </c>
      <c r="E37" s="121">
        <f t="shared" si="1"/>
        <v>57854</v>
      </c>
      <c r="F37" s="121">
        <v>0</v>
      </c>
      <c r="G37" s="121">
        <v>623</v>
      </c>
      <c r="H37" s="121">
        <v>0</v>
      </c>
      <c r="I37" s="121">
        <v>38318</v>
      </c>
      <c r="J37" s="122" t="s">
        <v>445</v>
      </c>
      <c r="K37" s="121">
        <v>18913</v>
      </c>
      <c r="L37" s="121">
        <v>1184363</v>
      </c>
      <c r="M37" s="121">
        <f t="shared" si="2"/>
        <v>172114</v>
      </c>
      <c r="N37" s="121">
        <f t="shared" si="3"/>
        <v>172114</v>
      </c>
      <c r="O37" s="121">
        <v>0</v>
      </c>
      <c r="P37" s="121">
        <v>164</v>
      </c>
      <c r="Q37" s="121">
        <v>0</v>
      </c>
      <c r="R37" s="121">
        <v>2938</v>
      </c>
      <c r="S37" s="122" t="s">
        <v>445</v>
      </c>
      <c r="T37" s="121">
        <v>169012</v>
      </c>
      <c r="U37" s="121">
        <v>0</v>
      </c>
      <c r="V37" s="121">
        <f t="shared" si="27"/>
        <v>1414331</v>
      </c>
      <c r="W37" s="121">
        <f t="shared" si="28"/>
        <v>229968</v>
      </c>
      <c r="X37" s="121">
        <f t="shared" si="29"/>
        <v>0</v>
      </c>
      <c r="Y37" s="121">
        <f t="shared" si="30"/>
        <v>787</v>
      </c>
      <c r="Z37" s="121">
        <f t="shared" si="31"/>
        <v>0</v>
      </c>
      <c r="AA37" s="121">
        <f t="shared" si="32"/>
        <v>41256</v>
      </c>
      <c r="AB37" s="122" t="str">
        <f t="shared" si="5"/>
        <v>-</v>
      </c>
      <c r="AC37" s="121">
        <f t="shared" si="6"/>
        <v>187925</v>
      </c>
      <c r="AD37" s="121">
        <f t="shared" si="7"/>
        <v>1184363</v>
      </c>
      <c r="AE37" s="121">
        <f t="shared" si="8"/>
        <v>91</v>
      </c>
      <c r="AF37" s="121">
        <f t="shared" si="9"/>
        <v>6</v>
      </c>
      <c r="AG37" s="121">
        <v>0</v>
      </c>
      <c r="AH37" s="121">
        <v>0</v>
      </c>
      <c r="AI37" s="121">
        <v>6</v>
      </c>
      <c r="AJ37" s="121">
        <v>0</v>
      </c>
      <c r="AK37" s="121">
        <v>85</v>
      </c>
      <c r="AL37" s="121">
        <v>2692</v>
      </c>
      <c r="AM37" s="121">
        <f t="shared" si="11"/>
        <v>511305</v>
      </c>
      <c r="AN37" s="121">
        <f t="shared" si="12"/>
        <v>42094</v>
      </c>
      <c r="AO37" s="121">
        <v>28063</v>
      </c>
      <c r="AP37" s="121">
        <v>14031</v>
      </c>
      <c r="AQ37" s="121">
        <v>0</v>
      </c>
      <c r="AR37" s="121">
        <v>0</v>
      </c>
      <c r="AS37" s="121">
        <f t="shared" si="13"/>
        <v>320</v>
      </c>
      <c r="AT37" s="121">
        <v>320</v>
      </c>
      <c r="AU37" s="121">
        <v>0</v>
      </c>
      <c r="AV37" s="121">
        <v>0</v>
      </c>
      <c r="AW37" s="121">
        <v>0</v>
      </c>
      <c r="AX37" s="121">
        <f t="shared" si="14"/>
        <v>468891</v>
      </c>
      <c r="AY37" s="121">
        <v>456994</v>
      </c>
      <c r="AZ37" s="121">
        <v>1766</v>
      </c>
      <c r="BA37" s="121">
        <v>0</v>
      </c>
      <c r="BB37" s="121">
        <v>10131</v>
      </c>
      <c r="BC37" s="121">
        <v>393157</v>
      </c>
      <c r="BD37" s="121">
        <v>0</v>
      </c>
      <c r="BE37" s="121">
        <v>334972</v>
      </c>
      <c r="BF37" s="121">
        <f t="shared" si="16"/>
        <v>846368</v>
      </c>
      <c r="BG37" s="121">
        <f t="shared" si="17"/>
        <v>491</v>
      </c>
      <c r="BH37" s="121">
        <f t="shared" si="18"/>
        <v>491</v>
      </c>
      <c r="BI37" s="121">
        <v>0</v>
      </c>
      <c r="BJ37" s="121">
        <v>0</v>
      </c>
      <c r="BK37" s="121">
        <v>0</v>
      </c>
      <c r="BL37" s="121">
        <v>491</v>
      </c>
      <c r="BM37" s="121">
        <v>0</v>
      </c>
      <c r="BN37" s="121">
        <v>0</v>
      </c>
      <c r="BO37" s="121">
        <f t="shared" si="20"/>
        <v>166476</v>
      </c>
      <c r="BP37" s="121">
        <f t="shared" si="21"/>
        <v>28063</v>
      </c>
      <c r="BQ37" s="121">
        <v>28063</v>
      </c>
      <c r="BR37" s="121">
        <v>0</v>
      </c>
      <c r="BS37" s="121">
        <v>0</v>
      </c>
      <c r="BT37" s="121">
        <v>0</v>
      </c>
      <c r="BU37" s="121">
        <f t="shared" si="22"/>
        <v>63970</v>
      </c>
      <c r="BV37" s="121">
        <v>0</v>
      </c>
      <c r="BW37" s="121">
        <v>0</v>
      </c>
      <c r="BX37" s="121">
        <v>63970</v>
      </c>
      <c r="BY37" s="121">
        <v>0</v>
      </c>
      <c r="BZ37" s="121">
        <f t="shared" si="23"/>
        <v>74443</v>
      </c>
      <c r="CA37" s="121">
        <v>24114</v>
      </c>
      <c r="CB37" s="121">
        <v>0</v>
      </c>
      <c r="CC37" s="121">
        <v>0</v>
      </c>
      <c r="CD37" s="121">
        <v>50329</v>
      </c>
      <c r="CE37" s="121">
        <v>0</v>
      </c>
      <c r="CF37" s="121">
        <v>0</v>
      </c>
      <c r="CG37" s="121">
        <v>5147</v>
      </c>
      <c r="CH37" s="121">
        <f t="shared" si="25"/>
        <v>172114</v>
      </c>
      <c r="CI37" s="121">
        <f t="shared" si="33"/>
        <v>582</v>
      </c>
      <c r="CJ37" s="121">
        <f t="shared" si="34"/>
        <v>497</v>
      </c>
      <c r="CK37" s="121">
        <f t="shared" si="35"/>
        <v>0</v>
      </c>
      <c r="CL37" s="121">
        <f t="shared" si="36"/>
        <v>0</v>
      </c>
      <c r="CM37" s="121">
        <f t="shared" si="37"/>
        <v>6</v>
      </c>
      <c r="CN37" s="121">
        <f t="shared" si="38"/>
        <v>491</v>
      </c>
      <c r="CO37" s="121">
        <f t="shared" si="39"/>
        <v>85</v>
      </c>
      <c r="CP37" s="121">
        <f t="shared" si="40"/>
        <v>2692</v>
      </c>
      <c r="CQ37" s="121">
        <f t="shared" si="41"/>
        <v>677781</v>
      </c>
      <c r="CR37" s="121">
        <f t="shared" si="42"/>
        <v>70157</v>
      </c>
      <c r="CS37" s="121">
        <f t="shared" si="43"/>
        <v>56126</v>
      </c>
      <c r="CT37" s="121">
        <f t="shared" si="44"/>
        <v>14031</v>
      </c>
      <c r="CU37" s="121">
        <f t="shared" si="45"/>
        <v>0</v>
      </c>
      <c r="CV37" s="121">
        <f t="shared" si="46"/>
        <v>0</v>
      </c>
      <c r="CW37" s="121">
        <f t="shared" si="47"/>
        <v>64290</v>
      </c>
      <c r="CX37" s="121">
        <f t="shared" si="48"/>
        <v>320</v>
      </c>
      <c r="CY37" s="121">
        <f t="shared" si="49"/>
        <v>0</v>
      </c>
      <c r="CZ37" s="121">
        <f t="shared" si="50"/>
        <v>63970</v>
      </c>
      <c r="DA37" s="121">
        <f t="shared" si="51"/>
        <v>0</v>
      </c>
      <c r="DB37" s="121">
        <f t="shared" si="52"/>
        <v>543334</v>
      </c>
      <c r="DC37" s="121">
        <f t="shared" si="53"/>
        <v>481108</v>
      </c>
      <c r="DD37" s="121">
        <f t="shared" si="54"/>
        <v>1766</v>
      </c>
      <c r="DE37" s="121">
        <f t="shared" si="55"/>
        <v>0</v>
      </c>
      <c r="DF37" s="121">
        <f t="shared" si="56"/>
        <v>60460</v>
      </c>
      <c r="DG37" s="121">
        <f t="shared" si="57"/>
        <v>393157</v>
      </c>
      <c r="DH37" s="121">
        <f t="shared" si="58"/>
        <v>0</v>
      </c>
      <c r="DI37" s="121">
        <f t="shared" si="59"/>
        <v>340119</v>
      </c>
      <c r="DJ37" s="121">
        <f t="shared" si="60"/>
        <v>1018482</v>
      </c>
    </row>
    <row r="38" spans="1:114" s="136" customFormat="1" ht="13.5" customHeight="1" x14ac:dyDescent="0.15">
      <c r="A38" s="119" t="s">
        <v>29</v>
      </c>
      <c r="B38" s="120" t="s">
        <v>411</v>
      </c>
      <c r="C38" s="119" t="s">
        <v>412</v>
      </c>
      <c r="D38" s="121">
        <f t="shared" si="0"/>
        <v>949507</v>
      </c>
      <c r="E38" s="121">
        <f t="shared" si="1"/>
        <v>48448</v>
      </c>
      <c r="F38" s="121">
        <v>0</v>
      </c>
      <c r="G38" s="121">
        <v>106</v>
      </c>
      <c r="H38" s="121">
        <v>0</v>
      </c>
      <c r="I38" s="121">
        <v>44040</v>
      </c>
      <c r="J38" s="122" t="s">
        <v>445</v>
      </c>
      <c r="K38" s="121">
        <v>4302</v>
      </c>
      <c r="L38" s="121">
        <v>901059</v>
      </c>
      <c r="M38" s="121">
        <f t="shared" si="2"/>
        <v>199282</v>
      </c>
      <c r="N38" s="121">
        <f t="shared" si="3"/>
        <v>9910</v>
      </c>
      <c r="O38" s="121">
        <v>0</v>
      </c>
      <c r="P38" s="121">
        <v>0</v>
      </c>
      <c r="Q38" s="121">
        <v>0</v>
      </c>
      <c r="R38" s="121">
        <v>9910</v>
      </c>
      <c r="S38" s="122" t="s">
        <v>445</v>
      </c>
      <c r="T38" s="121">
        <v>0</v>
      </c>
      <c r="U38" s="121">
        <v>189372</v>
      </c>
      <c r="V38" s="121">
        <f t="shared" si="27"/>
        <v>1148789</v>
      </c>
      <c r="W38" s="121">
        <f t="shared" si="28"/>
        <v>58358</v>
      </c>
      <c r="X38" s="121">
        <f t="shared" si="29"/>
        <v>0</v>
      </c>
      <c r="Y38" s="121">
        <f t="shared" si="30"/>
        <v>106</v>
      </c>
      <c r="Z38" s="121">
        <f t="shared" si="31"/>
        <v>0</v>
      </c>
      <c r="AA38" s="121">
        <f t="shared" si="32"/>
        <v>53950</v>
      </c>
      <c r="AB38" s="122" t="str">
        <f t="shared" si="5"/>
        <v>-</v>
      </c>
      <c r="AC38" s="121">
        <f t="shared" si="6"/>
        <v>4302</v>
      </c>
      <c r="AD38" s="121">
        <f t="shared" si="7"/>
        <v>1090431</v>
      </c>
      <c r="AE38" s="121">
        <f t="shared" si="8"/>
        <v>73</v>
      </c>
      <c r="AF38" s="121">
        <f t="shared" si="9"/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73</v>
      </c>
      <c r="AL38" s="121">
        <v>3221</v>
      </c>
      <c r="AM38" s="121">
        <f t="shared" si="11"/>
        <v>424700</v>
      </c>
      <c r="AN38" s="121">
        <f t="shared" si="12"/>
        <v>337889</v>
      </c>
      <c r="AO38" s="121">
        <v>95723</v>
      </c>
      <c r="AP38" s="121">
        <v>242166</v>
      </c>
      <c r="AQ38" s="121">
        <v>0</v>
      </c>
      <c r="AR38" s="121">
        <v>0</v>
      </c>
      <c r="AS38" s="121">
        <f t="shared" si="13"/>
        <v>37683</v>
      </c>
      <c r="AT38" s="121">
        <v>37683</v>
      </c>
      <c r="AU38" s="121">
        <v>0</v>
      </c>
      <c r="AV38" s="121">
        <v>0</v>
      </c>
      <c r="AW38" s="121">
        <v>10909</v>
      </c>
      <c r="AX38" s="121">
        <f t="shared" si="14"/>
        <v>38219</v>
      </c>
      <c r="AY38" s="121">
        <v>30156</v>
      </c>
      <c r="AZ38" s="121">
        <v>0</v>
      </c>
      <c r="BA38" s="121">
        <v>525</v>
      </c>
      <c r="BB38" s="121">
        <v>7538</v>
      </c>
      <c r="BC38" s="121">
        <v>451595</v>
      </c>
      <c r="BD38" s="121">
        <v>0</v>
      </c>
      <c r="BE38" s="121">
        <v>69918</v>
      </c>
      <c r="BF38" s="121">
        <f t="shared" si="16"/>
        <v>494691</v>
      </c>
      <c r="BG38" s="121">
        <f t="shared" si="17"/>
        <v>11304</v>
      </c>
      <c r="BH38" s="121">
        <f t="shared" si="18"/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11304</v>
      </c>
      <c r="BN38" s="121">
        <v>0</v>
      </c>
      <c r="BO38" s="121">
        <f t="shared" si="20"/>
        <v>187978</v>
      </c>
      <c r="BP38" s="121">
        <f t="shared" si="21"/>
        <v>52748</v>
      </c>
      <c r="BQ38" s="121">
        <v>52748</v>
      </c>
      <c r="BR38" s="121">
        <v>0</v>
      </c>
      <c r="BS38" s="121">
        <v>0</v>
      </c>
      <c r="BT38" s="121">
        <v>0</v>
      </c>
      <c r="BU38" s="121">
        <f t="shared" si="22"/>
        <v>7730</v>
      </c>
      <c r="BV38" s="121">
        <v>0</v>
      </c>
      <c r="BW38" s="121">
        <v>7730</v>
      </c>
      <c r="BX38" s="121">
        <v>0</v>
      </c>
      <c r="BY38" s="121">
        <v>0</v>
      </c>
      <c r="BZ38" s="121">
        <f t="shared" si="23"/>
        <v>127500</v>
      </c>
      <c r="CA38" s="121">
        <v>18971</v>
      </c>
      <c r="CB38" s="121">
        <v>107545</v>
      </c>
      <c r="CC38" s="121">
        <v>0</v>
      </c>
      <c r="CD38" s="121">
        <v>984</v>
      </c>
      <c r="CE38" s="121">
        <v>0</v>
      </c>
      <c r="CF38" s="121">
        <v>0</v>
      </c>
      <c r="CG38" s="121">
        <v>0</v>
      </c>
      <c r="CH38" s="121">
        <f t="shared" si="25"/>
        <v>199282</v>
      </c>
      <c r="CI38" s="121">
        <f t="shared" si="33"/>
        <v>11377</v>
      </c>
      <c r="CJ38" s="121">
        <f t="shared" si="34"/>
        <v>0</v>
      </c>
      <c r="CK38" s="121">
        <f t="shared" si="35"/>
        <v>0</v>
      </c>
      <c r="CL38" s="121">
        <f t="shared" si="36"/>
        <v>0</v>
      </c>
      <c r="CM38" s="121">
        <f t="shared" si="37"/>
        <v>0</v>
      </c>
      <c r="CN38" s="121">
        <f t="shared" si="38"/>
        <v>0</v>
      </c>
      <c r="CO38" s="121">
        <f t="shared" si="39"/>
        <v>11377</v>
      </c>
      <c r="CP38" s="121">
        <f t="shared" si="40"/>
        <v>3221</v>
      </c>
      <c r="CQ38" s="121">
        <f t="shared" si="41"/>
        <v>612678</v>
      </c>
      <c r="CR38" s="121">
        <f t="shared" si="42"/>
        <v>390637</v>
      </c>
      <c r="CS38" s="121">
        <f t="shared" si="43"/>
        <v>148471</v>
      </c>
      <c r="CT38" s="121">
        <f t="shared" si="44"/>
        <v>242166</v>
      </c>
      <c r="CU38" s="121">
        <f t="shared" si="45"/>
        <v>0</v>
      </c>
      <c r="CV38" s="121">
        <f t="shared" si="46"/>
        <v>0</v>
      </c>
      <c r="CW38" s="121">
        <f t="shared" si="47"/>
        <v>45413</v>
      </c>
      <c r="CX38" s="121">
        <f t="shared" si="48"/>
        <v>37683</v>
      </c>
      <c r="CY38" s="121">
        <f t="shared" si="49"/>
        <v>7730</v>
      </c>
      <c r="CZ38" s="121">
        <f t="shared" si="50"/>
        <v>0</v>
      </c>
      <c r="DA38" s="121">
        <f t="shared" si="51"/>
        <v>10909</v>
      </c>
      <c r="DB38" s="121">
        <f t="shared" si="52"/>
        <v>165719</v>
      </c>
      <c r="DC38" s="121">
        <f t="shared" si="53"/>
        <v>49127</v>
      </c>
      <c r="DD38" s="121">
        <f t="shared" si="54"/>
        <v>107545</v>
      </c>
      <c r="DE38" s="121">
        <f t="shared" si="55"/>
        <v>525</v>
      </c>
      <c r="DF38" s="121">
        <f t="shared" si="56"/>
        <v>8522</v>
      </c>
      <c r="DG38" s="121">
        <f t="shared" si="57"/>
        <v>451595</v>
      </c>
      <c r="DH38" s="121">
        <f t="shared" si="58"/>
        <v>0</v>
      </c>
      <c r="DI38" s="121">
        <f t="shared" si="59"/>
        <v>69918</v>
      </c>
      <c r="DJ38" s="121">
        <f t="shared" si="60"/>
        <v>693973</v>
      </c>
    </row>
    <row r="39" spans="1:114" s="136" customFormat="1" ht="13.5" customHeight="1" x14ac:dyDescent="0.15">
      <c r="A39" s="119" t="s">
        <v>29</v>
      </c>
      <c r="B39" s="120" t="s">
        <v>413</v>
      </c>
      <c r="C39" s="119" t="s">
        <v>414</v>
      </c>
      <c r="D39" s="121">
        <f t="shared" si="0"/>
        <v>672576</v>
      </c>
      <c r="E39" s="121">
        <f t="shared" si="1"/>
        <v>19712</v>
      </c>
      <c r="F39" s="121">
        <v>0</v>
      </c>
      <c r="G39" s="121">
        <v>0</v>
      </c>
      <c r="H39" s="121">
        <v>0</v>
      </c>
      <c r="I39" s="121">
        <v>5050</v>
      </c>
      <c r="J39" s="122" t="s">
        <v>445</v>
      </c>
      <c r="K39" s="121">
        <v>14662</v>
      </c>
      <c r="L39" s="121">
        <v>652864</v>
      </c>
      <c r="M39" s="121">
        <f t="shared" si="2"/>
        <v>32362</v>
      </c>
      <c r="N39" s="121">
        <f t="shared" si="3"/>
        <v>735</v>
      </c>
      <c r="O39" s="121">
        <v>0</v>
      </c>
      <c r="P39" s="121">
        <v>0</v>
      </c>
      <c r="Q39" s="121">
        <v>0</v>
      </c>
      <c r="R39" s="121">
        <v>735</v>
      </c>
      <c r="S39" s="122" t="s">
        <v>445</v>
      </c>
      <c r="T39" s="121">
        <v>0</v>
      </c>
      <c r="U39" s="121">
        <v>31627</v>
      </c>
      <c r="V39" s="121">
        <f t="shared" si="27"/>
        <v>704938</v>
      </c>
      <c r="W39" s="121">
        <f t="shared" si="28"/>
        <v>20447</v>
      </c>
      <c r="X39" s="121">
        <f t="shared" si="29"/>
        <v>0</v>
      </c>
      <c r="Y39" s="121">
        <f t="shared" si="30"/>
        <v>0</v>
      </c>
      <c r="Z39" s="121">
        <f t="shared" si="31"/>
        <v>0</v>
      </c>
      <c r="AA39" s="121">
        <f t="shared" si="32"/>
        <v>5785</v>
      </c>
      <c r="AB39" s="122" t="str">
        <f t="shared" si="5"/>
        <v>-</v>
      </c>
      <c r="AC39" s="121">
        <f t="shared" si="6"/>
        <v>14662</v>
      </c>
      <c r="AD39" s="121">
        <f t="shared" si="7"/>
        <v>684491</v>
      </c>
      <c r="AE39" s="121">
        <f t="shared" si="8"/>
        <v>0</v>
      </c>
      <c r="AF39" s="121">
        <f t="shared" si="9"/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26013</v>
      </c>
      <c r="AM39" s="121">
        <f t="shared" si="11"/>
        <v>443786</v>
      </c>
      <c r="AN39" s="121">
        <f t="shared" si="12"/>
        <v>87218</v>
      </c>
      <c r="AO39" s="121">
        <v>20904</v>
      </c>
      <c r="AP39" s="121">
        <v>66314</v>
      </c>
      <c r="AQ39" s="121">
        <v>0</v>
      </c>
      <c r="AR39" s="121">
        <v>0</v>
      </c>
      <c r="AS39" s="121">
        <f t="shared" si="13"/>
        <v>1796</v>
      </c>
      <c r="AT39" s="121">
        <v>1796</v>
      </c>
      <c r="AU39" s="121">
        <v>0</v>
      </c>
      <c r="AV39" s="121">
        <v>0</v>
      </c>
      <c r="AW39" s="121">
        <v>0</v>
      </c>
      <c r="AX39" s="121">
        <f t="shared" si="14"/>
        <v>354772</v>
      </c>
      <c r="AY39" s="121">
        <v>322346</v>
      </c>
      <c r="AZ39" s="121">
        <v>32426</v>
      </c>
      <c r="BA39" s="121">
        <v>0</v>
      </c>
      <c r="BB39" s="121">
        <v>0</v>
      </c>
      <c r="BC39" s="121">
        <v>202777</v>
      </c>
      <c r="BD39" s="121">
        <v>0</v>
      </c>
      <c r="BE39" s="121">
        <v>0</v>
      </c>
      <c r="BF39" s="121">
        <f t="shared" si="16"/>
        <v>443786</v>
      </c>
      <c r="BG39" s="121">
        <f t="shared" si="17"/>
        <v>0</v>
      </c>
      <c r="BH39" s="121">
        <f t="shared" si="18"/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313</v>
      </c>
      <c r="BO39" s="121">
        <f t="shared" si="20"/>
        <v>24709</v>
      </c>
      <c r="BP39" s="121">
        <f t="shared" si="21"/>
        <v>14749</v>
      </c>
      <c r="BQ39" s="121">
        <v>14749</v>
      </c>
      <c r="BR39" s="121">
        <v>0</v>
      </c>
      <c r="BS39" s="121">
        <v>0</v>
      </c>
      <c r="BT39" s="121">
        <v>0</v>
      </c>
      <c r="BU39" s="121">
        <f t="shared" si="22"/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 t="shared" si="23"/>
        <v>9960</v>
      </c>
      <c r="CA39" s="121">
        <v>9960</v>
      </c>
      <c r="CB39" s="121">
        <v>0</v>
      </c>
      <c r="CC39" s="121">
        <v>0</v>
      </c>
      <c r="CD39" s="121">
        <v>0</v>
      </c>
      <c r="CE39" s="121">
        <v>7340</v>
      </c>
      <c r="CF39" s="121">
        <v>0</v>
      </c>
      <c r="CG39" s="121">
        <v>0</v>
      </c>
      <c r="CH39" s="121">
        <f t="shared" si="25"/>
        <v>24709</v>
      </c>
      <c r="CI39" s="121">
        <f t="shared" si="33"/>
        <v>0</v>
      </c>
      <c r="CJ39" s="121">
        <f t="shared" si="34"/>
        <v>0</v>
      </c>
      <c r="CK39" s="121">
        <f t="shared" si="35"/>
        <v>0</v>
      </c>
      <c r="CL39" s="121">
        <f t="shared" si="36"/>
        <v>0</v>
      </c>
      <c r="CM39" s="121">
        <f t="shared" si="37"/>
        <v>0</v>
      </c>
      <c r="CN39" s="121">
        <f t="shared" si="38"/>
        <v>0</v>
      </c>
      <c r="CO39" s="121">
        <f t="shared" si="39"/>
        <v>0</v>
      </c>
      <c r="CP39" s="121">
        <f t="shared" si="40"/>
        <v>26326</v>
      </c>
      <c r="CQ39" s="121">
        <f t="shared" si="41"/>
        <v>468495</v>
      </c>
      <c r="CR39" s="121">
        <f t="shared" si="42"/>
        <v>101967</v>
      </c>
      <c r="CS39" s="121">
        <f t="shared" si="43"/>
        <v>35653</v>
      </c>
      <c r="CT39" s="121">
        <f t="shared" si="44"/>
        <v>66314</v>
      </c>
      <c r="CU39" s="121">
        <f t="shared" si="45"/>
        <v>0</v>
      </c>
      <c r="CV39" s="121">
        <f t="shared" si="46"/>
        <v>0</v>
      </c>
      <c r="CW39" s="121">
        <f t="shared" si="47"/>
        <v>1796</v>
      </c>
      <c r="CX39" s="121">
        <f t="shared" si="48"/>
        <v>1796</v>
      </c>
      <c r="CY39" s="121">
        <f t="shared" si="49"/>
        <v>0</v>
      </c>
      <c r="CZ39" s="121">
        <f t="shared" si="50"/>
        <v>0</v>
      </c>
      <c r="DA39" s="121">
        <f t="shared" si="51"/>
        <v>0</v>
      </c>
      <c r="DB39" s="121">
        <f t="shared" si="52"/>
        <v>364732</v>
      </c>
      <c r="DC39" s="121">
        <f t="shared" si="53"/>
        <v>332306</v>
      </c>
      <c r="DD39" s="121">
        <f t="shared" si="54"/>
        <v>32426</v>
      </c>
      <c r="DE39" s="121">
        <f t="shared" si="55"/>
        <v>0</v>
      </c>
      <c r="DF39" s="121">
        <f t="shared" si="56"/>
        <v>0</v>
      </c>
      <c r="DG39" s="121">
        <f t="shared" si="57"/>
        <v>210117</v>
      </c>
      <c r="DH39" s="121">
        <f t="shared" si="58"/>
        <v>0</v>
      </c>
      <c r="DI39" s="121">
        <f t="shared" si="59"/>
        <v>0</v>
      </c>
      <c r="DJ39" s="121">
        <f t="shared" si="60"/>
        <v>468495</v>
      </c>
    </row>
    <row r="40" spans="1:114" s="136" customFormat="1" ht="13.5" customHeight="1" x14ac:dyDescent="0.15">
      <c r="A40" s="119" t="s">
        <v>29</v>
      </c>
      <c r="B40" s="120" t="s">
        <v>415</v>
      </c>
      <c r="C40" s="119" t="s">
        <v>416</v>
      </c>
      <c r="D40" s="121">
        <f t="shared" si="0"/>
        <v>708615</v>
      </c>
      <c r="E40" s="121">
        <f t="shared" si="1"/>
        <v>69914</v>
      </c>
      <c r="F40" s="121">
        <v>0</v>
      </c>
      <c r="G40" s="121">
        <v>0</v>
      </c>
      <c r="H40" s="121">
        <v>0</v>
      </c>
      <c r="I40" s="121">
        <v>64194</v>
      </c>
      <c r="J40" s="122" t="s">
        <v>445</v>
      </c>
      <c r="K40" s="121">
        <v>5720</v>
      </c>
      <c r="L40" s="121">
        <v>638701</v>
      </c>
      <c r="M40" s="121">
        <f t="shared" si="2"/>
        <v>197795</v>
      </c>
      <c r="N40" s="121">
        <f t="shared" si="3"/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445</v>
      </c>
      <c r="T40" s="121">
        <v>0</v>
      </c>
      <c r="U40" s="121">
        <v>197795</v>
      </c>
      <c r="V40" s="121">
        <f t="shared" si="27"/>
        <v>906410</v>
      </c>
      <c r="W40" s="121">
        <f t="shared" si="28"/>
        <v>69914</v>
      </c>
      <c r="X40" s="121">
        <f t="shared" si="29"/>
        <v>0</v>
      </c>
      <c r="Y40" s="121">
        <f t="shared" si="30"/>
        <v>0</v>
      </c>
      <c r="Z40" s="121">
        <f t="shared" si="31"/>
        <v>0</v>
      </c>
      <c r="AA40" s="121">
        <f t="shared" si="32"/>
        <v>64194</v>
      </c>
      <c r="AB40" s="122" t="str">
        <f t="shared" si="5"/>
        <v>-</v>
      </c>
      <c r="AC40" s="121">
        <f t="shared" si="6"/>
        <v>5720</v>
      </c>
      <c r="AD40" s="121">
        <f t="shared" si="7"/>
        <v>836496</v>
      </c>
      <c r="AE40" s="121">
        <f t="shared" si="8"/>
        <v>0</v>
      </c>
      <c r="AF40" s="121">
        <f t="shared" si="9"/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f t="shared" si="11"/>
        <v>338018</v>
      </c>
      <c r="AN40" s="121">
        <f t="shared" si="12"/>
        <v>258833</v>
      </c>
      <c r="AO40" s="121">
        <v>18865</v>
      </c>
      <c r="AP40" s="121">
        <v>239968</v>
      </c>
      <c r="AQ40" s="121">
        <v>0</v>
      </c>
      <c r="AR40" s="121">
        <v>0</v>
      </c>
      <c r="AS40" s="121">
        <f t="shared" si="13"/>
        <v>31451</v>
      </c>
      <c r="AT40" s="121">
        <v>31451</v>
      </c>
      <c r="AU40" s="121">
        <v>0</v>
      </c>
      <c r="AV40" s="121">
        <v>0</v>
      </c>
      <c r="AW40" s="121">
        <v>0</v>
      </c>
      <c r="AX40" s="121">
        <f t="shared" si="14"/>
        <v>47734</v>
      </c>
      <c r="AY40" s="121">
        <v>47734</v>
      </c>
      <c r="AZ40" s="121">
        <v>0</v>
      </c>
      <c r="BA40" s="121">
        <v>0</v>
      </c>
      <c r="BB40" s="121">
        <v>0</v>
      </c>
      <c r="BC40" s="121">
        <v>364163</v>
      </c>
      <c r="BD40" s="121">
        <v>0</v>
      </c>
      <c r="BE40" s="121">
        <v>6434</v>
      </c>
      <c r="BF40" s="121">
        <f t="shared" si="16"/>
        <v>344452</v>
      </c>
      <c r="BG40" s="121">
        <f t="shared" si="17"/>
        <v>0</v>
      </c>
      <c r="BH40" s="121">
        <f t="shared" si="18"/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f t="shared" si="20"/>
        <v>197795</v>
      </c>
      <c r="BP40" s="121">
        <f t="shared" si="21"/>
        <v>31196</v>
      </c>
      <c r="BQ40" s="121">
        <v>31196</v>
      </c>
      <c r="BR40" s="121">
        <v>0</v>
      </c>
      <c r="BS40" s="121">
        <v>0</v>
      </c>
      <c r="BT40" s="121">
        <v>0</v>
      </c>
      <c r="BU40" s="121">
        <f t="shared" si="22"/>
        <v>26590</v>
      </c>
      <c r="BV40" s="121">
        <v>0</v>
      </c>
      <c r="BW40" s="121">
        <v>25903</v>
      </c>
      <c r="BX40" s="121">
        <v>687</v>
      </c>
      <c r="BY40" s="121">
        <v>0</v>
      </c>
      <c r="BZ40" s="121">
        <f t="shared" si="23"/>
        <v>129025</v>
      </c>
      <c r="CA40" s="121">
        <v>0</v>
      </c>
      <c r="CB40" s="121">
        <v>70305</v>
      </c>
      <c r="CC40" s="121">
        <v>24066</v>
      </c>
      <c r="CD40" s="121">
        <v>34654</v>
      </c>
      <c r="CE40" s="121">
        <v>0</v>
      </c>
      <c r="CF40" s="121">
        <v>10984</v>
      </c>
      <c r="CG40" s="121">
        <v>0</v>
      </c>
      <c r="CH40" s="121">
        <f t="shared" si="25"/>
        <v>197795</v>
      </c>
      <c r="CI40" s="121">
        <f t="shared" si="33"/>
        <v>0</v>
      </c>
      <c r="CJ40" s="121">
        <f t="shared" si="34"/>
        <v>0</v>
      </c>
      <c r="CK40" s="121">
        <f t="shared" si="35"/>
        <v>0</v>
      </c>
      <c r="CL40" s="121">
        <f t="shared" si="36"/>
        <v>0</v>
      </c>
      <c r="CM40" s="121">
        <f t="shared" si="37"/>
        <v>0</v>
      </c>
      <c r="CN40" s="121">
        <f t="shared" si="38"/>
        <v>0</v>
      </c>
      <c r="CO40" s="121">
        <f t="shared" si="39"/>
        <v>0</v>
      </c>
      <c r="CP40" s="121">
        <f t="shared" si="40"/>
        <v>0</v>
      </c>
      <c r="CQ40" s="121">
        <f t="shared" si="41"/>
        <v>535813</v>
      </c>
      <c r="CR40" s="121">
        <f t="shared" si="42"/>
        <v>290029</v>
      </c>
      <c r="CS40" s="121">
        <f t="shared" si="43"/>
        <v>50061</v>
      </c>
      <c r="CT40" s="121">
        <f t="shared" si="44"/>
        <v>239968</v>
      </c>
      <c r="CU40" s="121">
        <f t="shared" si="45"/>
        <v>0</v>
      </c>
      <c r="CV40" s="121">
        <f t="shared" si="46"/>
        <v>0</v>
      </c>
      <c r="CW40" s="121">
        <f t="shared" si="47"/>
        <v>58041</v>
      </c>
      <c r="CX40" s="121">
        <f t="shared" si="48"/>
        <v>31451</v>
      </c>
      <c r="CY40" s="121">
        <f t="shared" si="49"/>
        <v>25903</v>
      </c>
      <c r="CZ40" s="121">
        <f t="shared" si="50"/>
        <v>687</v>
      </c>
      <c r="DA40" s="121">
        <f t="shared" si="51"/>
        <v>0</v>
      </c>
      <c r="DB40" s="121">
        <f t="shared" si="52"/>
        <v>176759</v>
      </c>
      <c r="DC40" s="121">
        <f t="shared" si="53"/>
        <v>47734</v>
      </c>
      <c r="DD40" s="121">
        <f t="shared" si="54"/>
        <v>70305</v>
      </c>
      <c r="DE40" s="121">
        <f t="shared" si="55"/>
        <v>24066</v>
      </c>
      <c r="DF40" s="121">
        <f t="shared" si="56"/>
        <v>34654</v>
      </c>
      <c r="DG40" s="121">
        <f t="shared" si="57"/>
        <v>364163</v>
      </c>
      <c r="DH40" s="121">
        <f t="shared" si="58"/>
        <v>10984</v>
      </c>
      <c r="DI40" s="121">
        <f t="shared" si="59"/>
        <v>6434</v>
      </c>
      <c r="DJ40" s="121">
        <f t="shared" si="60"/>
        <v>542247</v>
      </c>
    </row>
    <row r="41" spans="1:114" s="136" customFormat="1" ht="13.5" customHeight="1" x14ac:dyDescent="0.15">
      <c r="A41" s="119" t="s">
        <v>29</v>
      </c>
      <c r="B41" s="120" t="s">
        <v>417</v>
      </c>
      <c r="C41" s="119" t="s">
        <v>418</v>
      </c>
      <c r="D41" s="121">
        <f t="shared" si="0"/>
        <v>489383</v>
      </c>
      <c r="E41" s="121">
        <f t="shared" si="1"/>
        <v>25098</v>
      </c>
      <c r="F41" s="121">
        <v>0</v>
      </c>
      <c r="G41" s="121">
        <v>0</v>
      </c>
      <c r="H41" s="121">
        <v>0</v>
      </c>
      <c r="I41" s="121">
        <v>20592</v>
      </c>
      <c r="J41" s="122" t="s">
        <v>445</v>
      </c>
      <c r="K41" s="121">
        <v>4506</v>
      </c>
      <c r="L41" s="121">
        <v>464285</v>
      </c>
      <c r="M41" s="121">
        <f t="shared" si="2"/>
        <v>436108</v>
      </c>
      <c r="N41" s="121">
        <f t="shared" si="3"/>
        <v>3924</v>
      </c>
      <c r="O41" s="121">
        <v>0</v>
      </c>
      <c r="P41" s="121">
        <v>0</v>
      </c>
      <c r="Q41" s="121">
        <v>0</v>
      </c>
      <c r="R41" s="121">
        <v>3924</v>
      </c>
      <c r="S41" s="122" t="s">
        <v>445</v>
      </c>
      <c r="T41" s="121">
        <v>0</v>
      </c>
      <c r="U41" s="121">
        <v>432184</v>
      </c>
      <c r="V41" s="121">
        <f t="shared" si="27"/>
        <v>925491</v>
      </c>
      <c r="W41" s="121">
        <f t="shared" si="28"/>
        <v>29022</v>
      </c>
      <c r="X41" s="121">
        <f t="shared" si="29"/>
        <v>0</v>
      </c>
      <c r="Y41" s="121">
        <f t="shared" si="30"/>
        <v>0</v>
      </c>
      <c r="Z41" s="121">
        <f t="shared" si="31"/>
        <v>0</v>
      </c>
      <c r="AA41" s="121">
        <f t="shared" si="32"/>
        <v>24516</v>
      </c>
      <c r="AB41" s="122" t="str">
        <f t="shared" si="5"/>
        <v>-</v>
      </c>
      <c r="AC41" s="121">
        <f t="shared" si="6"/>
        <v>4506</v>
      </c>
      <c r="AD41" s="121">
        <f t="shared" si="7"/>
        <v>896469</v>
      </c>
      <c r="AE41" s="121">
        <f t="shared" si="8"/>
        <v>1068</v>
      </c>
      <c r="AF41" s="121">
        <f t="shared" si="9"/>
        <v>1068</v>
      </c>
      <c r="AG41" s="121">
        <v>0</v>
      </c>
      <c r="AH41" s="121">
        <v>0</v>
      </c>
      <c r="AI41" s="121">
        <v>1068</v>
      </c>
      <c r="AJ41" s="121">
        <v>0</v>
      </c>
      <c r="AK41" s="121">
        <v>0</v>
      </c>
      <c r="AL41" s="121">
        <v>0</v>
      </c>
      <c r="AM41" s="121">
        <f t="shared" si="11"/>
        <v>488315</v>
      </c>
      <c r="AN41" s="121">
        <f t="shared" si="12"/>
        <v>28952</v>
      </c>
      <c r="AO41" s="121">
        <v>28952</v>
      </c>
      <c r="AP41" s="121">
        <v>0</v>
      </c>
      <c r="AQ41" s="121">
        <v>0</v>
      </c>
      <c r="AR41" s="121">
        <v>0</v>
      </c>
      <c r="AS41" s="121">
        <f t="shared" si="13"/>
        <v>185078</v>
      </c>
      <c r="AT41" s="121">
        <v>741</v>
      </c>
      <c r="AU41" s="121">
        <v>184337</v>
      </c>
      <c r="AV41" s="121">
        <v>0</v>
      </c>
      <c r="AW41" s="121">
        <v>0</v>
      </c>
      <c r="AX41" s="121">
        <f t="shared" si="14"/>
        <v>274285</v>
      </c>
      <c r="AY41" s="121">
        <v>91122</v>
      </c>
      <c r="AZ41" s="121">
        <v>154962</v>
      </c>
      <c r="BA41" s="121">
        <v>21054</v>
      </c>
      <c r="BB41" s="121">
        <v>7147</v>
      </c>
      <c r="BC41" s="121">
        <v>0</v>
      </c>
      <c r="BD41" s="121">
        <v>0</v>
      </c>
      <c r="BE41" s="121">
        <v>0</v>
      </c>
      <c r="BF41" s="121">
        <f t="shared" si="16"/>
        <v>489383</v>
      </c>
      <c r="BG41" s="121">
        <f t="shared" si="17"/>
        <v>394572</v>
      </c>
      <c r="BH41" s="121">
        <f t="shared" si="18"/>
        <v>394572</v>
      </c>
      <c r="BI41" s="121">
        <v>0</v>
      </c>
      <c r="BJ41" s="121">
        <v>394572</v>
      </c>
      <c r="BK41" s="121">
        <v>0</v>
      </c>
      <c r="BL41" s="121">
        <v>0</v>
      </c>
      <c r="BM41" s="121">
        <v>0</v>
      </c>
      <c r="BN41" s="121">
        <v>0</v>
      </c>
      <c r="BO41" s="121">
        <f t="shared" si="20"/>
        <v>41536</v>
      </c>
      <c r="BP41" s="121">
        <f t="shared" si="21"/>
        <v>5920</v>
      </c>
      <c r="BQ41" s="121">
        <v>5920</v>
      </c>
      <c r="BR41" s="121">
        <v>0</v>
      </c>
      <c r="BS41" s="121">
        <v>0</v>
      </c>
      <c r="BT41" s="121">
        <v>0</v>
      </c>
      <c r="BU41" s="121">
        <f t="shared" si="22"/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 t="shared" si="23"/>
        <v>35616</v>
      </c>
      <c r="CA41" s="121">
        <v>14091</v>
      </c>
      <c r="CB41" s="121">
        <v>21525</v>
      </c>
      <c r="CC41" s="121">
        <v>0</v>
      </c>
      <c r="CD41" s="121">
        <v>0</v>
      </c>
      <c r="CE41" s="121">
        <v>0</v>
      </c>
      <c r="CF41" s="121">
        <v>0</v>
      </c>
      <c r="CG41" s="121">
        <v>0</v>
      </c>
      <c r="CH41" s="121">
        <f t="shared" si="25"/>
        <v>436108</v>
      </c>
      <c r="CI41" s="121">
        <f t="shared" si="33"/>
        <v>395640</v>
      </c>
      <c r="CJ41" s="121">
        <f t="shared" si="34"/>
        <v>395640</v>
      </c>
      <c r="CK41" s="121">
        <f t="shared" si="35"/>
        <v>0</v>
      </c>
      <c r="CL41" s="121">
        <f t="shared" si="36"/>
        <v>394572</v>
      </c>
      <c r="CM41" s="121">
        <f t="shared" si="37"/>
        <v>1068</v>
      </c>
      <c r="CN41" s="121">
        <f t="shared" si="38"/>
        <v>0</v>
      </c>
      <c r="CO41" s="121">
        <f t="shared" si="39"/>
        <v>0</v>
      </c>
      <c r="CP41" s="121">
        <f t="shared" si="40"/>
        <v>0</v>
      </c>
      <c r="CQ41" s="121">
        <f t="shared" si="41"/>
        <v>529851</v>
      </c>
      <c r="CR41" s="121">
        <f t="shared" si="42"/>
        <v>34872</v>
      </c>
      <c r="CS41" s="121">
        <f t="shared" si="43"/>
        <v>34872</v>
      </c>
      <c r="CT41" s="121">
        <f t="shared" si="44"/>
        <v>0</v>
      </c>
      <c r="CU41" s="121">
        <f t="shared" si="45"/>
        <v>0</v>
      </c>
      <c r="CV41" s="121">
        <f t="shared" si="46"/>
        <v>0</v>
      </c>
      <c r="CW41" s="121">
        <f t="shared" si="47"/>
        <v>185078</v>
      </c>
      <c r="CX41" s="121">
        <f t="shared" si="48"/>
        <v>741</v>
      </c>
      <c r="CY41" s="121">
        <f t="shared" si="49"/>
        <v>184337</v>
      </c>
      <c r="CZ41" s="121">
        <f t="shared" si="50"/>
        <v>0</v>
      </c>
      <c r="DA41" s="121">
        <f t="shared" si="51"/>
        <v>0</v>
      </c>
      <c r="DB41" s="121">
        <f t="shared" si="52"/>
        <v>309901</v>
      </c>
      <c r="DC41" s="121">
        <f t="shared" si="53"/>
        <v>105213</v>
      </c>
      <c r="DD41" s="121">
        <f t="shared" si="54"/>
        <v>176487</v>
      </c>
      <c r="DE41" s="121">
        <f t="shared" si="55"/>
        <v>21054</v>
      </c>
      <c r="DF41" s="121">
        <f t="shared" si="56"/>
        <v>7147</v>
      </c>
      <c r="DG41" s="121">
        <f t="shared" si="57"/>
        <v>0</v>
      </c>
      <c r="DH41" s="121">
        <f t="shared" si="58"/>
        <v>0</v>
      </c>
      <c r="DI41" s="121">
        <f t="shared" si="59"/>
        <v>0</v>
      </c>
      <c r="DJ41" s="121">
        <f t="shared" si="60"/>
        <v>925491</v>
      </c>
    </row>
    <row r="42" spans="1:114" s="136" customFormat="1" ht="13.5" customHeight="1" x14ac:dyDescent="0.15">
      <c r="A42" s="119" t="s">
        <v>29</v>
      </c>
      <c r="B42" s="120" t="s">
        <v>419</v>
      </c>
      <c r="C42" s="119" t="s">
        <v>420</v>
      </c>
      <c r="D42" s="121">
        <f t="shared" si="0"/>
        <v>321422</v>
      </c>
      <c r="E42" s="121">
        <f t="shared" si="1"/>
        <v>25174</v>
      </c>
      <c r="F42" s="121">
        <v>0</v>
      </c>
      <c r="G42" s="121">
        <v>18993</v>
      </c>
      <c r="H42" s="121">
        <v>0</v>
      </c>
      <c r="I42" s="121">
        <v>1852</v>
      </c>
      <c r="J42" s="122" t="s">
        <v>445</v>
      </c>
      <c r="K42" s="121">
        <v>4329</v>
      </c>
      <c r="L42" s="121">
        <v>296248</v>
      </c>
      <c r="M42" s="121">
        <f t="shared" si="2"/>
        <v>57023</v>
      </c>
      <c r="N42" s="121">
        <f t="shared" si="3"/>
        <v>30042</v>
      </c>
      <c r="O42" s="121">
        <v>0</v>
      </c>
      <c r="P42" s="121">
        <v>0</v>
      </c>
      <c r="Q42" s="121">
        <v>0</v>
      </c>
      <c r="R42" s="121">
        <v>2013</v>
      </c>
      <c r="S42" s="122" t="s">
        <v>445</v>
      </c>
      <c r="T42" s="121">
        <v>28029</v>
      </c>
      <c r="U42" s="121">
        <v>26981</v>
      </c>
      <c r="V42" s="121">
        <f t="shared" si="27"/>
        <v>378445</v>
      </c>
      <c r="W42" s="121">
        <f t="shared" si="28"/>
        <v>55216</v>
      </c>
      <c r="X42" s="121">
        <f t="shared" si="29"/>
        <v>0</v>
      </c>
      <c r="Y42" s="121">
        <f t="shared" si="30"/>
        <v>18993</v>
      </c>
      <c r="Z42" s="121">
        <f t="shared" si="31"/>
        <v>0</v>
      </c>
      <c r="AA42" s="121">
        <f t="shared" si="32"/>
        <v>3865</v>
      </c>
      <c r="AB42" s="122" t="str">
        <f t="shared" si="5"/>
        <v>-</v>
      </c>
      <c r="AC42" s="121">
        <f t="shared" si="6"/>
        <v>32358</v>
      </c>
      <c r="AD42" s="121">
        <f t="shared" si="7"/>
        <v>323229</v>
      </c>
      <c r="AE42" s="121">
        <f t="shared" si="8"/>
        <v>984</v>
      </c>
      <c r="AF42" s="121">
        <f t="shared" si="9"/>
        <v>984</v>
      </c>
      <c r="AG42" s="121">
        <v>0</v>
      </c>
      <c r="AH42" s="121">
        <v>0</v>
      </c>
      <c r="AI42" s="121">
        <v>984</v>
      </c>
      <c r="AJ42" s="121">
        <v>0</v>
      </c>
      <c r="AK42" s="121">
        <v>0</v>
      </c>
      <c r="AL42" s="121">
        <v>0</v>
      </c>
      <c r="AM42" s="121">
        <f t="shared" si="11"/>
        <v>189942</v>
      </c>
      <c r="AN42" s="121">
        <f t="shared" si="12"/>
        <v>102032</v>
      </c>
      <c r="AO42" s="121">
        <v>26153</v>
      </c>
      <c r="AP42" s="121">
        <v>75879</v>
      </c>
      <c r="AQ42" s="121">
        <v>0</v>
      </c>
      <c r="AR42" s="121">
        <v>0</v>
      </c>
      <c r="AS42" s="121">
        <f t="shared" si="13"/>
        <v>10680</v>
      </c>
      <c r="AT42" s="121">
        <v>10680</v>
      </c>
      <c r="AU42" s="121">
        <v>0</v>
      </c>
      <c r="AV42" s="121">
        <v>0</v>
      </c>
      <c r="AW42" s="121">
        <v>0</v>
      </c>
      <c r="AX42" s="121">
        <f t="shared" si="14"/>
        <v>77230</v>
      </c>
      <c r="AY42" s="121">
        <v>77230</v>
      </c>
      <c r="AZ42" s="121">
        <v>0</v>
      </c>
      <c r="BA42" s="121">
        <v>0</v>
      </c>
      <c r="BB42" s="121">
        <v>0</v>
      </c>
      <c r="BC42" s="121">
        <v>103382</v>
      </c>
      <c r="BD42" s="121">
        <v>0</v>
      </c>
      <c r="BE42" s="121">
        <v>27114</v>
      </c>
      <c r="BF42" s="121">
        <f t="shared" si="16"/>
        <v>218040</v>
      </c>
      <c r="BG42" s="121">
        <f t="shared" si="17"/>
        <v>0</v>
      </c>
      <c r="BH42" s="121">
        <f t="shared" si="18"/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 t="shared" si="20"/>
        <v>57023</v>
      </c>
      <c r="BP42" s="121">
        <f t="shared" si="21"/>
        <v>13730</v>
      </c>
      <c r="BQ42" s="121">
        <v>6538</v>
      </c>
      <c r="BR42" s="121">
        <v>7192</v>
      </c>
      <c r="BS42" s="121">
        <v>0</v>
      </c>
      <c r="BT42" s="121">
        <v>0</v>
      </c>
      <c r="BU42" s="121">
        <f t="shared" si="22"/>
        <v>19998</v>
      </c>
      <c r="BV42" s="121">
        <v>677</v>
      </c>
      <c r="BW42" s="121">
        <v>19321</v>
      </c>
      <c r="BX42" s="121">
        <v>0</v>
      </c>
      <c r="BY42" s="121">
        <v>0</v>
      </c>
      <c r="BZ42" s="121">
        <f t="shared" si="23"/>
        <v>23295</v>
      </c>
      <c r="CA42" s="121">
        <v>0</v>
      </c>
      <c r="CB42" s="121">
        <v>23295</v>
      </c>
      <c r="CC42" s="121">
        <v>0</v>
      </c>
      <c r="CD42" s="121">
        <v>0</v>
      </c>
      <c r="CE42" s="121">
        <v>0</v>
      </c>
      <c r="CF42" s="121">
        <v>0</v>
      </c>
      <c r="CG42" s="121">
        <v>0</v>
      </c>
      <c r="CH42" s="121">
        <f t="shared" si="25"/>
        <v>57023</v>
      </c>
      <c r="CI42" s="121">
        <f t="shared" si="33"/>
        <v>984</v>
      </c>
      <c r="CJ42" s="121">
        <f t="shared" si="34"/>
        <v>984</v>
      </c>
      <c r="CK42" s="121">
        <f t="shared" si="35"/>
        <v>0</v>
      </c>
      <c r="CL42" s="121">
        <f t="shared" si="36"/>
        <v>0</v>
      </c>
      <c r="CM42" s="121">
        <f t="shared" si="37"/>
        <v>984</v>
      </c>
      <c r="CN42" s="121">
        <f t="shared" si="38"/>
        <v>0</v>
      </c>
      <c r="CO42" s="121">
        <f t="shared" si="39"/>
        <v>0</v>
      </c>
      <c r="CP42" s="121">
        <f t="shared" si="40"/>
        <v>0</v>
      </c>
      <c r="CQ42" s="121">
        <f t="shared" si="41"/>
        <v>246965</v>
      </c>
      <c r="CR42" s="121">
        <f t="shared" si="42"/>
        <v>115762</v>
      </c>
      <c r="CS42" s="121">
        <f t="shared" si="43"/>
        <v>32691</v>
      </c>
      <c r="CT42" s="121">
        <f t="shared" si="44"/>
        <v>83071</v>
      </c>
      <c r="CU42" s="121">
        <f t="shared" si="45"/>
        <v>0</v>
      </c>
      <c r="CV42" s="121">
        <f t="shared" si="46"/>
        <v>0</v>
      </c>
      <c r="CW42" s="121">
        <f t="shared" si="47"/>
        <v>30678</v>
      </c>
      <c r="CX42" s="121">
        <f t="shared" si="48"/>
        <v>11357</v>
      </c>
      <c r="CY42" s="121">
        <f t="shared" si="49"/>
        <v>19321</v>
      </c>
      <c r="CZ42" s="121">
        <f t="shared" si="50"/>
        <v>0</v>
      </c>
      <c r="DA42" s="121">
        <f t="shared" si="51"/>
        <v>0</v>
      </c>
      <c r="DB42" s="121">
        <f t="shared" si="52"/>
        <v>100525</v>
      </c>
      <c r="DC42" s="121">
        <f t="shared" si="53"/>
        <v>77230</v>
      </c>
      <c r="DD42" s="121">
        <f t="shared" si="54"/>
        <v>23295</v>
      </c>
      <c r="DE42" s="121">
        <f t="shared" si="55"/>
        <v>0</v>
      </c>
      <c r="DF42" s="121">
        <f t="shared" si="56"/>
        <v>0</v>
      </c>
      <c r="DG42" s="121">
        <f t="shared" si="57"/>
        <v>103382</v>
      </c>
      <c r="DH42" s="121">
        <f t="shared" si="58"/>
        <v>0</v>
      </c>
      <c r="DI42" s="121">
        <f t="shared" si="59"/>
        <v>27114</v>
      </c>
      <c r="DJ42" s="121">
        <f t="shared" si="60"/>
        <v>275063</v>
      </c>
    </row>
    <row r="43" spans="1:114" s="136" customFormat="1" ht="13.5" customHeight="1" x14ac:dyDescent="0.15">
      <c r="A43" s="119" t="s">
        <v>29</v>
      </c>
      <c r="B43" s="120" t="s">
        <v>423</v>
      </c>
      <c r="C43" s="119" t="s">
        <v>424</v>
      </c>
      <c r="D43" s="121">
        <f t="shared" si="0"/>
        <v>180365</v>
      </c>
      <c r="E43" s="121">
        <f t="shared" si="1"/>
        <v>5009</v>
      </c>
      <c r="F43" s="121">
        <v>0</v>
      </c>
      <c r="G43" s="121">
        <v>0</v>
      </c>
      <c r="H43" s="121">
        <v>0</v>
      </c>
      <c r="I43" s="121">
        <v>2449</v>
      </c>
      <c r="J43" s="122" t="s">
        <v>445</v>
      </c>
      <c r="K43" s="121">
        <v>2560</v>
      </c>
      <c r="L43" s="121">
        <v>175356</v>
      </c>
      <c r="M43" s="121">
        <f t="shared" si="2"/>
        <v>94814</v>
      </c>
      <c r="N43" s="121">
        <f t="shared" si="3"/>
        <v>26086</v>
      </c>
      <c r="O43" s="121">
        <v>0</v>
      </c>
      <c r="P43" s="121">
        <v>0</v>
      </c>
      <c r="Q43" s="121">
        <v>0</v>
      </c>
      <c r="R43" s="121">
        <v>26056</v>
      </c>
      <c r="S43" s="122" t="s">
        <v>445</v>
      </c>
      <c r="T43" s="121">
        <v>30</v>
      </c>
      <c r="U43" s="121">
        <v>68728</v>
      </c>
      <c r="V43" s="121">
        <f t="shared" si="27"/>
        <v>275179</v>
      </c>
      <c r="W43" s="121">
        <f t="shared" si="28"/>
        <v>31095</v>
      </c>
      <c r="X43" s="121">
        <f t="shared" si="29"/>
        <v>0</v>
      </c>
      <c r="Y43" s="121">
        <f t="shared" si="30"/>
        <v>0</v>
      </c>
      <c r="Z43" s="121">
        <f t="shared" si="31"/>
        <v>0</v>
      </c>
      <c r="AA43" s="121">
        <f t="shared" si="32"/>
        <v>28505</v>
      </c>
      <c r="AB43" s="122" t="str">
        <f t="shared" si="5"/>
        <v>-</v>
      </c>
      <c r="AC43" s="121">
        <f t="shared" si="6"/>
        <v>2590</v>
      </c>
      <c r="AD43" s="121">
        <f t="shared" si="7"/>
        <v>244084</v>
      </c>
      <c r="AE43" s="121">
        <f t="shared" si="8"/>
        <v>55</v>
      </c>
      <c r="AF43" s="121">
        <f t="shared" si="9"/>
        <v>55</v>
      </c>
      <c r="AG43" s="121">
        <v>0</v>
      </c>
      <c r="AH43" s="121">
        <v>0</v>
      </c>
      <c r="AI43" s="121">
        <v>0</v>
      </c>
      <c r="AJ43" s="121">
        <v>55</v>
      </c>
      <c r="AK43" s="121">
        <v>0</v>
      </c>
      <c r="AL43" s="121">
        <v>0</v>
      </c>
      <c r="AM43" s="121">
        <f t="shared" si="11"/>
        <v>103298</v>
      </c>
      <c r="AN43" s="121">
        <f t="shared" si="12"/>
        <v>27317</v>
      </c>
      <c r="AO43" s="121">
        <v>20156</v>
      </c>
      <c r="AP43" s="121">
        <v>7161</v>
      </c>
      <c r="AQ43" s="121">
        <v>0</v>
      </c>
      <c r="AR43" s="121">
        <v>0</v>
      </c>
      <c r="AS43" s="121">
        <f t="shared" si="13"/>
        <v>10</v>
      </c>
      <c r="AT43" s="121">
        <v>10</v>
      </c>
      <c r="AU43" s="121">
        <v>0</v>
      </c>
      <c r="AV43" s="121">
        <v>0</v>
      </c>
      <c r="AW43" s="121">
        <v>0</v>
      </c>
      <c r="AX43" s="121">
        <f t="shared" si="14"/>
        <v>75971</v>
      </c>
      <c r="AY43" s="121">
        <v>75971</v>
      </c>
      <c r="AZ43" s="121">
        <v>0</v>
      </c>
      <c r="BA43" s="121">
        <v>0</v>
      </c>
      <c r="BB43" s="121">
        <v>0</v>
      </c>
      <c r="BC43" s="121">
        <v>60265</v>
      </c>
      <c r="BD43" s="121">
        <v>0</v>
      </c>
      <c r="BE43" s="121">
        <v>16747</v>
      </c>
      <c r="BF43" s="121">
        <f t="shared" si="16"/>
        <v>120100</v>
      </c>
      <c r="BG43" s="121">
        <f t="shared" si="17"/>
        <v>0</v>
      </c>
      <c r="BH43" s="121">
        <f t="shared" si="18"/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 t="shared" si="20"/>
        <v>94814</v>
      </c>
      <c r="BP43" s="121">
        <f t="shared" si="21"/>
        <v>12983</v>
      </c>
      <c r="BQ43" s="121">
        <v>12983</v>
      </c>
      <c r="BR43" s="121">
        <v>0</v>
      </c>
      <c r="BS43" s="121">
        <v>0</v>
      </c>
      <c r="BT43" s="121">
        <v>0</v>
      </c>
      <c r="BU43" s="121">
        <f t="shared" si="22"/>
        <v>26804</v>
      </c>
      <c r="BV43" s="121">
        <v>17</v>
      </c>
      <c r="BW43" s="121">
        <v>26787</v>
      </c>
      <c r="BX43" s="121">
        <v>0</v>
      </c>
      <c r="BY43" s="121">
        <v>0</v>
      </c>
      <c r="BZ43" s="121">
        <f t="shared" si="23"/>
        <v>55027</v>
      </c>
      <c r="CA43" s="121">
        <v>24481</v>
      </c>
      <c r="CB43" s="121">
        <v>29522</v>
      </c>
      <c r="CC43" s="121">
        <v>1024</v>
      </c>
      <c r="CD43" s="121">
        <v>0</v>
      </c>
      <c r="CE43" s="121">
        <v>0</v>
      </c>
      <c r="CF43" s="121">
        <v>0</v>
      </c>
      <c r="CG43" s="121">
        <v>0</v>
      </c>
      <c r="CH43" s="121">
        <f t="shared" si="25"/>
        <v>94814</v>
      </c>
      <c r="CI43" s="121">
        <f t="shared" si="33"/>
        <v>55</v>
      </c>
      <c r="CJ43" s="121">
        <f t="shared" si="34"/>
        <v>55</v>
      </c>
      <c r="CK43" s="121">
        <f t="shared" si="35"/>
        <v>0</v>
      </c>
      <c r="CL43" s="121">
        <f t="shared" si="36"/>
        <v>0</v>
      </c>
      <c r="CM43" s="121">
        <f t="shared" si="37"/>
        <v>0</v>
      </c>
      <c r="CN43" s="121">
        <f t="shared" si="38"/>
        <v>55</v>
      </c>
      <c r="CO43" s="121">
        <f t="shared" si="39"/>
        <v>0</v>
      </c>
      <c r="CP43" s="121">
        <f t="shared" si="40"/>
        <v>0</v>
      </c>
      <c r="CQ43" s="121">
        <f t="shared" si="41"/>
        <v>198112</v>
      </c>
      <c r="CR43" s="121">
        <f t="shared" si="42"/>
        <v>40300</v>
      </c>
      <c r="CS43" s="121">
        <f t="shared" si="43"/>
        <v>33139</v>
      </c>
      <c r="CT43" s="121">
        <f t="shared" si="44"/>
        <v>7161</v>
      </c>
      <c r="CU43" s="121">
        <f t="shared" si="45"/>
        <v>0</v>
      </c>
      <c r="CV43" s="121">
        <f t="shared" si="46"/>
        <v>0</v>
      </c>
      <c r="CW43" s="121">
        <f t="shared" si="47"/>
        <v>26814</v>
      </c>
      <c r="CX43" s="121">
        <f t="shared" si="48"/>
        <v>27</v>
      </c>
      <c r="CY43" s="121">
        <f t="shared" si="49"/>
        <v>26787</v>
      </c>
      <c r="CZ43" s="121">
        <f t="shared" si="50"/>
        <v>0</v>
      </c>
      <c r="DA43" s="121">
        <f t="shared" si="51"/>
        <v>0</v>
      </c>
      <c r="DB43" s="121">
        <f t="shared" si="52"/>
        <v>130998</v>
      </c>
      <c r="DC43" s="121">
        <f t="shared" si="53"/>
        <v>100452</v>
      </c>
      <c r="DD43" s="121">
        <f t="shared" si="54"/>
        <v>29522</v>
      </c>
      <c r="DE43" s="121">
        <f t="shared" si="55"/>
        <v>1024</v>
      </c>
      <c r="DF43" s="121">
        <f t="shared" si="56"/>
        <v>0</v>
      </c>
      <c r="DG43" s="121">
        <f t="shared" si="57"/>
        <v>60265</v>
      </c>
      <c r="DH43" s="121">
        <f t="shared" si="58"/>
        <v>0</v>
      </c>
      <c r="DI43" s="121">
        <f t="shared" si="59"/>
        <v>16747</v>
      </c>
      <c r="DJ43" s="121">
        <f t="shared" si="60"/>
        <v>214914</v>
      </c>
    </row>
    <row r="44" spans="1:114" s="136" customFormat="1" ht="13.5" customHeight="1" x14ac:dyDescent="0.15">
      <c r="A44" s="119" t="s">
        <v>29</v>
      </c>
      <c r="B44" s="120" t="s">
        <v>425</v>
      </c>
      <c r="C44" s="119" t="s">
        <v>426</v>
      </c>
      <c r="D44" s="121">
        <f t="shared" si="0"/>
        <v>520939</v>
      </c>
      <c r="E44" s="121">
        <f t="shared" si="1"/>
        <v>34536</v>
      </c>
      <c r="F44" s="121">
        <v>0</v>
      </c>
      <c r="G44" s="121">
        <v>0</v>
      </c>
      <c r="H44" s="121">
        <v>0</v>
      </c>
      <c r="I44" s="121">
        <v>34536</v>
      </c>
      <c r="J44" s="122" t="s">
        <v>445</v>
      </c>
      <c r="K44" s="121">
        <v>0</v>
      </c>
      <c r="L44" s="121">
        <v>486403</v>
      </c>
      <c r="M44" s="121">
        <f t="shared" si="2"/>
        <v>26992</v>
      </c>
      <c r="N44" s="121">
        <f t="shared" si="3"/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445</v>
      </c>
      <c r="T44" s="121">
        <v>0</v>
      </c>
      <c r="U44" s="121">
        <v>26992</v>
      </c>
      <c r="V44" s="121">
        <f t="shared" si="27"/>
        <v>547931</v>
      </c>
      <c r="W44" s="121">
        <f t="shared" si="28"/>
        <v>34536</v>
      </c>
      <c r="X44" s="121">
        <f t="shared" si="29"/>
        <v>0</v>
      </c>
      <c r="Y44" s="121">
        <f t="shared" si="30"/>
        <v>0</v>
      </c>
      <c r="Z44" s="121">
        <f t="shared" si="31"/>
        <v>0</v>
      </c>
      <c r="AA44" s="121">
        <f t="shared" si="32"/>
        <v>34536</v>
      </c>
      <c r="AB44" s="122" t="str">
        <f t="shared" si="5"/>
        <v>-</v>
      </c>
      <c r="AC44" s="121">
        <f t="shared" si="6"/>
        <v>0</v>
      </c>
      <c r="AD44" s="121">
        <f t="shared" si="7"/>
        <v>513395</v>
      </c>
      <c r="AE44" s="121">
        <f t="shared" si="8"/>
        <v>692</v>
      </c>
      <c r="AF44" s="121">
        <f t="shared" si="9"/>
        <v>692</v>
      </c>
      <c r="AG44" s="121">
        <v>0</v>
      </c>
      <c r="AH44" s="121">
        <v>497</v>
      </c>
      <c r="AI44" s="121">
        <v>195</v>
      </c>
      <c r="AJ44" s="121">
        <v>0</v>
      </c>
      <c r="AK44" s="121">
        <v>0</v>
      </c>
      <c r="AL44" s="121">
        <v>0</v>
      </c>
      <c r="AM44" s="121">
        <f t="shared" si="11"/>
        <v>505112</v>
      </c>
      <c r="AN44" s="121">
        <f t="shared" si="12"/>
        <v>2313</v>
      </c>
      <c r="AO44" s="121">
        <v>2313</v>
      </c>
      <c r="AP44" s="121">
        <v>0</v>
      </c>
      <c r="AQ44" s="121">
        <v>0</v>
      </c>
      <c r="AR44" s="121">
        <v>0</v>
      </c>
      <c r="AS44" s="121">
        <f t="shared" si="13"/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 t="shared" si="14"/>
        <v>497921</v>
      </c>
      <c r="AY44" s="121">
        <v>168197</v>
      </c>
      <c r="AZ44" s="121">
        <v>310646</v>
      </c>
      <c r="BA44" s="121">
        <v>19078</v>
      </c>
      <c r="BB44" s="121">
        <v>0</v>
      </c>
      <c r="BC44" s="121">
        <v>0</v>
      </c>
      <c r="BD44" s="121">
        <v>4878</v>
      </c>
      <c r="BE44" s="121">
        <v>15135</v>
      </c>
      <c r="BF44" s="121">
        <f t="shared" si="16"/>
        <v>520939</v>
      </c>
      <c r="BG44" s="121">
        <f t="shared" si="17"/>
        <v>0</v>
      </c>
      <c r="BH44" s="121">
        <f t="shared" si="18"/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 t="shared" si="20"/>
        <v>26992</v>
      </c>
      <c r="BP44" s="121">
        <f t="shared" si="21"/>
        <v>2313</v>
      </c>
      <c r="BQ44" s="121">
        <v>2313</v>
      </c>
      <c r="BR44" s="121">
        <v>0</v>
      </c>
      <c r="BS44" s="121">
        <v>0</v>
      </c>
      <c r="BT44" s="121">
        <v>0</v>
      </c>
      <c r="BU44" s="121">
        <f t="shared" si="22"/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 t="shared" si="23"/>
        <v>24679</v>
      </c>
      <c r="CA44" s="121">
        <v>0</v>
      </c>
      <c r="CB44" s="121">
        <v>24679</v>
      </c>
      <c r="CC44" s="121">
        <v>0</v>
      </c>
      <c r="CD44" s="121">
        <v>0</v>
      </c>
      <c r="CE44" s="121">
        <v>0</v>
      </c>
      <c r="CF44" s="121">
        <v>0</v>
      </c>
      <c r="CG44" s="121">
        <v>0</v>
      </c>
      <c r="CH44" s="121">
        <f t="shared" si="25"/>
        <v>26992</v>
      </c>
      <c r="CI44" s="121">
        <f t="shared" si="33"/>
        <v>692</v>
      </c>
      <c r="CJ44" s="121">
        <f t="shared" si="34"/>
        <v>692</v>
      </c>
      <c r="CK44" s="121">
        <f t="shared" si="35"/>
        <v>0</v>
      </c>
      <c r="CL44" s="121">
        <f t="shared" si="36"/>
        <v>497</v>
      </c>
      <c r="CM44" s="121">
        <f t="shared" si="37"/>
        <v>195</v>
      </c>
      <c r="CN44" s="121">
        <f t="shared" si="38"/>
        <v>0</v>
      </c>
      <c r="CO44" s="121">
        <f t="shared" si="39"/>
        <v>0</v>
      </c>
      <c r="CP44" s="121">
        <f t="shared" si="40"/>
        <v>0</v>
      </c>
      <c r="CQ44" s="121">
        <f t="shared" si="41"/>
        <v>532104</v>
      </c>
      <c r="CR44" s="121">
        <f t="shared" si="42"/>
        <v>4626</v>
      </c>
      <c r="CS44" s="121">
        <f t="shared" si="43"/>
        <v>4626</v>
      </c>
      <c r="CT44" s="121">
        <f t="shared" si="44"/>
        <v>0</v>
      </c>
      <c r="CU44" s="121">
        <f t="shared" si="45"/>
        <v>0</v>
      </c>
      <c r="CV44" s="121">
        <f t="shared" si="46"/>
        <v>0</v>
      </c>
      <c r="CW44" s="121">
        <f t="shared" si="47"/>
        <v>0</v>
      </c>
      <c r="CX44" s="121">
        <f t="shared" si="48"/>
        <v>0</v>
      </c>
      <c r="CY44" s="121">
        <f t="shared" si="49"/>
        <v>0</v>
      </c>
      <c r="CZ44" s="121">
        <f t="shared" si="50"/>
        <v>0</v>
      </c>
      <c r="DA44" s="121">
        <f t="shared" si="51"/>
        <v>0</v>
      </c>
      <c r="DB44" s="121">
        <f t="shared" si="52"/>
        <v>522600</v>
      </c>
      <c r="DC44" s="121">
        <f t="shared" si="53"/>
        <v>168197</v>
      </c>
      <c r="DD44" s="121">
        <f t="shared" si="54"/>
        <v>335325</v>
      </c>
      <c r="DE44" s="121">
        <f t="shared" si="55"/>
        <v>19078</v>
      </c>
      <c r="DF44" s="121">
        <f t="shared" si="56"/>
        <v>0</v>
      </c>
      <c r="DG44" s="121">
        <f t="shared" si="57"/>
        <v>0</v>
      </c>
      <c r="DH44" s="121">
        <f t="shared" si="58"/>
        <v>4878</v>
      </c>
      <c r="DI44" s="121">
        <f t="shared" si="59"/>
        <v>15135</v>
      </c>
      <c r="DJ44" s="121">
        <f t="shared" si="60"/>
        <v>547931</v>
      </c>
    </row>
    <row r="45" spans="1:114" s="136" customFormat="1" ht="13.5" customHeight="1" x14ac:dyDescent="0.15">
      <c r="A45" s="119" t="s">
        <v>29</v>
      </c>
      <c r="B45" s="120" t="s">
        <v>427</v>
      </c>
      <c r="C45" s="119" t="s">
        <v>428</v>
      </c>
      <c r="D45" s="121">
        <f t="shared" si="0"/>
        <v>681140</v>
      </c>
      <c r="E45" s="121">
        <f t="shared" si="1"/>
        <v>90725</v>
      </c>
      <c r="F45" s="121">
        <v>0</v>
      </c>
      <c r="G45" s="121">
        <v>85</v>
      </c>
      <c r="H45" s="121">
        <v>0</v>
      </c>
      <c r="I45" s="121">
        <v>79541</v>
      </c>
      <c r="J45" s="122" t="s">
        <v>445</v>
      </c>
      <c r="K45" s="121">
        <v>11099</v>
      </c>
      <c r="L45" s="121">
        <v>590415</v>
      </c>
      <c r="M45" s="121">
        <f t="shared" si="2"/>
        <v>275157</v>
      </c>
      <c r="N45" s="121">
        <f t="shared" si="3"/>
        <v>861</v>
      </c>
      <c r="O45" s="121">
        <v>442</v>
      </c>
      <c r="P45" s="121">
        <v>110</v>
      </c>
      <c r="Q45" s="121">
        <v>0</v>
      </c>
      <c r="R45" s="121">
        <v>0</v>
      </c>
      <c r="S45" s="122" t="s">
        <v>445</v>
      </c>
      <c r="T45" s="121">
        <v>309</v>
      </c>
      <c r="U45" s="121">
        <v>274296</v>
      </c>
      <c r="V45" s="121">
        <f t="shared" si="27"/>
        <v>956297</v>
      </c>
      <c r="W45" s="121">
        <f t="shared" si="28"/>
        <v>91586</v>
      </c>
      <c r="X45" s="121">
        <f t="shared" si="29"/>
        <v>442</v>
      </c>
      <c r="Y45" s="121">
        <f t="shared" si="30"/>
        <v>195</v>
      </c>
      <c r="Z45" s="121">
        <f t="shared" si="31"/>
        <v>0</v>
      </c>
      <c r="AA45" s="121">
        <f t="shared" si="32"/>
        <v>79541</v>
      </c>
      <c r="AB45" s="122" t="str">
        <f t="shared" si="5"/>
        <v>-</v>
      </c>
      <c r="AC45" s="121">
        <f t="shared" si="6"/>
        <v>11408</v>
      </c>
      <c r="AD45" s="121">
        <f t="shared" si="7"/>
        <v>864711</v>
      </c>
      <c r="AE45" s="121">
        <f t="shared" si="8"/>
        <v>4361</v>
      </c>
      <c r="AF45" s="121">
        <f t="shared" si="9"/>
        <v>4335</v>
      </c>
      <c r="AG45" s="121">
        <v>0</v>
      </c>
      <c r="AH45" s="121">
        <v>0</v>
      </c>
      <c r="AI45" s="121">
        <v>4335</v>
      </c>
      <c r="AJ45" s="121">
        <v>0</v>
      </c>
      <c r="AK45" s="121">
        <v>26</v>
      </c>
      <c r="AL45" s="121">
        <v>3520</v>
      </c>
      <c r="AM45" s="121">
        <f t="shared" si="11"/>
        <v>667135</v>
      </c>
      <c r="AN45" s="121">
        <f t="shared" si="12"/>
        <v>141228</v>
      </c>
      <c r="AO45" s="121">
        <v>110139</v>
      </c>
      <c r="AP45" s="121">
        <v>4452</v>
      </c>
      <c r="AQ45" s="121">
        <v>26637</v>
      </c>
      <c r="AR45" s="121">
        <v>0</v>
      </c>
      <c r="AS45" s="121">
        <f t="shared" si="13"/>
        <v>275754</v>
      </c>
      <c r="AT45" s="121">
        <v>10780</v>
      </c>
      <c r="AU45" s="121">
        <v>264974</v>
      </c>
      <c r="AV45" s="121">
        <v>0</v>
      </c>
      <c r="AW45" s="121">
        <v>0</v>
      </c>
      <c r="AX45" s="121">
        <f t="shared" si="14"/>
        <v>250153</v>
      </c>
      <c r="AY45" s="121">
        <v>185476</v>
      </c>
      <c r="AZ45" s="121">
        <v>49231</v>
      </c>
      <c r="BA45" s="121">
        <v>15446</v>
      </c>
      <c r="BB45" s="121">
        <v>0</v>
      </c>
      <c r="BC45" s="121">
        <v>198</v>
      </c>
      <c r="BD45" s="121">
        <v>0</v>
      </c>
      <c r="BE45" s="121">
        <v>5926</v>
      </c>
      <c r="BF45" s="121">
        <f t="shared" si="16"/>
        <v>677422</v>
      </c>
      <c r="BG45" s="121">
        <f t="shared" si="17"/>
        <v>0</v>
      </c>
      <c r="BH45" s="121">
        <f t="shared" si="18"/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110084</v>
      </c>
      <c r="BO45" s="121">
        <f t="shared" si="20"/>
        <v>162927</v>
      </c>
      <c r="BP45" s="121">
        <f t="shared" si="21"/>
        <v>22296</v>
      </c>
      <c r="BQ45" s="121">
        <v>22296</v>
      </c>
      <c r="BR45" s="121">
        <v>0</v>
      </c>
      <c r="BS45" s="121">
        <v>0</v>
      </c>
      <c r="BT45" s="121">
        <v>0</v>
      </c>
      <c r="BU45" s="121">
        <f t="shared" si="22"/>
        <v>78050</v>
      </c>
      <c r="BV45" s="121">
        <v>0</v>
      </c>
      <c r="BW45" s="121">
        <v>78050</v>
      </c>
      <c r="BX45" s="121">
        <v>0</v>
      </c>
      <c r="BY45" s="121">
        <v>0</v>
      </c>
      <c r="BZ45" s="121">
        <f t="shared" si="23"/>
        <v>62581</v>
      </c>
      <c r="CA45" s="121">
        <v>27515</v>
      </c>
      <c r="CB45" s="121">
        <v>33612</v>
      </c>
      <c r="CC45" s="121">
        <v>1454</v>
      </c>
      <c r="CD45" s="121">
        <v>0</v>
      </c>
      <c r="CE45" s="121">
        <v>1160</v>
      </c>
      <c r="CF45" s="121">
        <v>0</v>
      </c>
      <c r="CG45" s="121">
        <v>986</v>
      </c>
      <c r="CH45" s="121">
        <f t="shared" si="25"/>
        <v>163913</v>
      </c>
      <c r="CI45" s="121">
        <f t="shared" si="33"/>
        <v>4361</v>
      </c>
      <c r="CJ45" s="121">
        <f t="shared" si="34"/>
        <v>4335</v>
      </c>
      <c r="CK45" s="121">
        <f t="shared" si="35"/>
        <v>0</v>
      </c>
      <c r="CL45" s="121">
        <f t="shared" si="36"/>
        <v>0</v>
      </c>
      <c r="CM45" s="121">
        <f t="shared" si="37"/>
        <v>4335</v>
      </c>
      <c r="CN45" s="121">
        <f t="shared" si="38"/>
        <v>0</v>
      </c>
      <c r="CO45" s="121">
        <f t="shared" si="39"/>
        <v>26</v>
      </c>
      <c r="CP45" s="121">
        <f t="shared" si="40"/>
        <v>113604</v>
      </c>
      <c r="CQ45" s="121">
        <f t="shared" si="41"/>
        <v>830062</v>
      </c>
      <c r="CR45" s="121">
        <f t="shared" si="42"/>
        <v>163524</v>
      </c>
      <c r="CS45" s="121">
        <f t="shared" si="43"/>
        <v>132435</v>
      </c>
      <c r="CT45" s="121">
        <f t="shared" si="44"/>
        <v>4452</v>
      </c>
      <c r="CU45" s="121">
        <f t="shared" si="45"/>
        <v>26637</v>
      </c>
      <c r="CV45" s="121">
        <f t="shared" si="46"/>
        <v>0</v>
      </c>
      <c r="CW45" s="121">
        <f t="shared" si="47"/>
        <v>353804</v>
      </c>
      <c r="CX45" s="121">
        <f t="shared" si="48"/>
        <v>10780</v>
      </c>
      <c r="CY45" s="121">
        <f t="shared" si="49"/>
        <v>343024</v>
      </c>
      <c r="CZ45" s="121">
        <f t="shared" si="50"/>
        <v>0</v>
      </c>
      <c r="DA45" s="121">
        <f t="shared" si="51"/>
        <v>0</v>
      </c>
      <c r="DB45" s="121">
        <f t="shared" si="52"/>
        <v>312734</v>
      </c>
      <c r="DC45" s="121">
        <f t="shared" si="53"/>
        <v>212991</v>
      </c>
      <c r="DD45" s="121">
        <f t="shared" si="54"/>
        <v>82843</v>
      </c>
      <c r="DE45" s="121">
        <f t="shared" si="55"/>
        <v>16900</v>
      </c>
      <c r="DF45" s="121">
        <f t="shared" si="56"/>
        <v>0</v>
      </c>
      <c r="DG45" s="121">
        <f t="shared" si="57"/>
        <v>1358</v>
      </c>
      <c r="DH45" s="121">
        <f t="shared" si="58"/>
        <v>0</v>
      </c>
      <c r="DI45" s="121">
        <f t="shared" si="59"/>
        <v>6912</v>
      </c>
      <c r="DJ45" s="121">
        <f t="shared" si="60"/>
        <v>841335</v>
      </c>
    </row>
    <row r="46" spans="1:114" s="136" customFormat="1" ht="13.5" customHeight="1" x14ac:dyDescent="0.15">
      <c r="A46" s="119" t="s">
        <v>29</v>
      </c>
      <c r="B46" s="120" t="s">
        <v>429</v>
      </c>
      <c r="C46" s="119" t="s">
        <v>430</v>
      </c>
      <c r="D46" s="121">
        <f t="shared" si="0"/>
        <v>183398</v>
      </c>
      <c r="E46" s="121">
        <f t="shared" si="1"/>
        <v>31975</v>
      </c>
      <c r="F46" s="121">
        <v>0</v>
      </c>
      <c r="G46" s="121">
        <v>0</v>
      </c>
      <c r="H46" s="121">
        <v>0</v>
      </c>
      <c r="I46" s="121">
        <v>31975</v>
      </c>
      <c r="J46" s="122" t="s">
        <v>445</v>
      </c>
      <c r="K46" s="121">
        <v>0</v>
      </c>
      <c r="L46" s="121">
        <v>151423</v>
      </c>
      <c r="M46" s="121">
        <f t="shared" si="2"/>
        <v>3783</v>
      </c>
      <c r="N46" s="121">
        <f t="shared" si="3"/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445</v>
      </c>
      <c r="T46" s="121">
        <v>0</v>
      </c>
      <c r="U46" s="121">
        <v>3783</v>
      </c>
      <c r="V46" s="121">
        <f t="shared" si="27"/>
        <v>187181</v>
      </c>
      <c r="W46" s="121">
        <f t="shared" si="28"/>
        <v>31975</v>
      </c>
      <c r="X46" s="121">
        <f t="shared" si="29"/>
        <v>0</v>
      </c>
      <c r="Y46" s="121">
        <f t="shared" si="30"/>
        <v>0</v>
      </c>
      <c r="Z46" s="121">
        <f t="shared" si="31"/>
        <v>0</v>
      </c>
      <c r="AA46" s="121">
        <f t="shared" si="32"/>
        <v>31975</v>
      </c>
      <c r="AB46" s="122" t="str">
        <f t="shared" si="5"/>
        <v>-</v>
      </c>
      <c r="AC46" s="121">
        <f t="shared" si="6"/>
        <v>0</v>
      </c>
      <c r="AD46" s="121">
        <f t="shared" si="7"/>
        <v>155206</v>
      </c>
      <c r="AE46" s="121">
        <f t="shared" si="8"/>
        <v>0</v>
      </c>
      <c r="AF46" s="121">
        <f t="shared" si="9"/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3421</v>
      </c>
      <c r="AM46" s="121">
        <f t="shared" si="11"/>
        <v>104242</v>
      </c>
      <c r="AN46" s="121">
        <f t="shared" si="12"/>
        <v>35235</v>
      </c>
      <c r="AO46" s="121">
        <v>23141</v>
      </c>
      <c r="AP46" s="121">
        <v>12094</v>
      </c>
      <c r="AQ46" s="121">
        <v>0</v>
      </c>
      <c r="AR46" s="121">
        <v>0</v>
      </c>
      <c r="AS46" s="121">
        <f t="shared" si="13"/>
        <v>1619</v>
      </c>
      <c r="AT46" s="121">
        <v>1466</v>
      </c>
      <c r="AU46" s="121">
        <v>153</v>
      </c>
      <c r="AV46" s="121">
        <v>0</v>
      </c>
      <c r="AW46" s="121">
        <v>0</v>
      </c>
      <c r="AX46" s="121">
        <f t="shared" si="14"/>
        <v>67388</v>
      </c>
      <c r="AY46" s="121">
        <v>61937</v>
      </c>
      <c r="AZ46" s="121">
        <v>2823</v>
      </c>
      <c r="BA46" s="121">
        <v>0</v>
      </c>
      <c r="BB46" s="121">
        <v>2628</v>
      </c>
      <c r="BC46" s="121">
        <v>73073</v>
      </c>
      <c r="BD46" s="121">
        <v>0</v>
      </c>
      <c r="BE46" s="121">
        <v>2662</v>
      </c>
      <c r="BF46" s="121">
        <f t="shared" si="16"/>
        <v>106904</v>
      </c>
      <c r="BG46" s="121">
        <f t="shared" si="17"/>
        <v>0</v>
      </c>
      <c r="BH46" s="121">
        <f t="shared" si="18"/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305</v>
      </c>
      <c r="BO46" s="121">
        <f t="shared" si="20"/>
        <v>0</v>
      </c>
      <c r="BP46" s="121">
        <f t="shared" si="21"/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 t="shared" si="22"/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 t="shared" si="23"/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3478</v>
      </c>
      <c r="CF46" s="121">
        <v>0</v>
      </c>
      <c r="CG46" s="121">
        <v>0</v>
      </c>
      <c r="CH46" s="121">
        <f t="shared" si="25"/>
        <v>0</v>
      </c>
      <c r="CI46" s="121">
        <f t="shared" si="33"/>
        <v>0</v>
      </c>
      <c r="CJ46" s="121">
        <f t="shared" si="34"/>
        <v>0</v>
      </c>
      <c r="CK46" s="121">
        <f t="shared" si="35"/>
        <v>0</v>
      </c>
      <c r="CL46" s="121">
        <f t="shared" si="36"/>
        <v>0</v>
      </c>
      <c r="CM46" s="121">
        <f t="shared" si="37"/>
        <v>0</v>
      </c>
      <c r="CN46" s="121">
        <f t="shared" si="38"/>
        <v>0</v>
      </c>
      <c r="CO46" s="121">
        <f t="shared" si="39"/>
        <v>0</v>
      </c>
      <c r="CP46" s="121">
        <f t="shared" si="40"/>
        <v>3726</v>
      </c>
      <c r="CQ46" s="121">
        <f t="shared" si="41"/>
        <v>104242</v>
      </c>
      <c r="CR46" s="121">
        <f t="shared" si="42"/>
        <v>35235</v>
      </c>
      <c r="CS46" s="121">
        <f t="shared" si="43"/>
        <v>23141</v>
      </c>
      <c r="CT46" s="121">
        <f t="shared" si="44"/>
        <v>12094</v>
      </c>
      <c r="CU46" s="121">
        <f t="shared" si="45"/>
        <v>0</v>
      </c>
      <c r="CV46" s="121">
        <f t="shared" si="46"/>
        <v>0</v>
      </c>
      <c r="CW46" s="121">
        <f t="shared" si="47"/>
        <v>1619</v>
      </c>
      <c r="CX46" s="121">
        <f t="shared" si="48"/>
        <v>1466</v>
      </c>
      <c r="CY46" s="121">
        <f t="shared" si="49"/>
        <v>153</v>
      </c>
      <c r="CZ46" s="121">
        <f t="shared" si="50"/>
        <v>0</v>
      </c>
      <c r="DA46" s="121">
        <f t="shared" si="51"/>
        <v>0</v>
      </c>
      <c r="DB46" s="121">
        <f t="shared" si="52"/>
        <v>67388</v>
      </c>
      <c r="DC46" s="121">
        <f t="shared" si="53"/>
        <v>61937</v>
      </c>
      <c r="DD46" s="121">
        <f t="shared" si="54"/>
        <v>2823</v>
      </c>
      <c r="DE46" s="121">
        <f t="shared" si="55"/>
        <v>0</v>
      </c>
      <c r="DF46" s="121">
        <f t="shared" si="56"/>
        <v>2628</v>
      </c>
      <c r="DG46" s="121">
        <f t="shared" si="57"/>
        <v>76551</v>
      </c>
      <c r="DH46" s="121">
        <f t="shared" si="58"/>
        <v>0</v>
      </c>
      <c r="DI46" s="121">
        <f t="shared" si="59"/>
        <v>2662</v>
      </c>
      <c r="DJ46" s="121">
        <f t="shared" si="60"/>
        <v>106904</v>
      </c>
    </row>
    <row r="47" spans="1:114" s="136" customFormat="1" ht="13.5" customHeight="1" x14ac:dyDescent="0.15">
      <c r="A47" s="119" t="s">
        <v>29</v>
      </c>
      <c r="B47" s="120" t="s">
        <v>432</v>
      </c>
      <c r="C47" s="119" t="s">
        <v>433</v>
      </c>
      <c r="D47" s="121">
        <f t="shared" si="0"/>
        <v>419060</v>
      </c>
      <c r="E47" s="121">
        <f t="shared" si="1"/>
        <v>62147</v>
      </c>
      <c r="F47" s="121">
        <v>0</v>
      </c>
      <c r="G47" s="121">
        <v>0</v>
      </c>
      <c r="H47" s="121">
        <v>53300</v>
      </c>
      <c r="I47" s="121">
        <v>8847</v>
      </c>
      <c r="J47" s="122" t="s">
        <v>445</v>
      </c>
      <c r="K47" s="121">
        <v>0</v>
      </c>
      <c r="L47" s="121">
        <v>356913</v>
      </c>
      <c r="M47" s="121">
        <f t="shared" si="2"/>
        <v>88550</v>
      </c>
      <c r="N47" s="121">
        <f t="shared" si="3"/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445</v>
      </c>
      <c r="T47" s="121">
        <v>0</v>
      </c>
      <c r="U47" s="121">
        <v>88550</v>
      </c>
      <c r="V47" s="121">
        <f t="shared" si="27"/>
        <v>507610</v>
      </c>
      <c r="W47" s="121">
        <f t="shared" si="28"/>
        <v>62147</v>
      </c>
      <c r="X47" s="121">
        <f t="shared" si="29"/>
        <v>0</v>
      </c>
      <c r="Y47" s="121">
        <f t="shared" si="30"/>
        <v>0</v>
      </c>
      <c r="Z47" s="121">
        <f t="shared" si="31"/>
        <v>53300</v>
      </c>
      <c r="AA47" s="121">
        <f t="shared" si="32"/>
        <v>8847</v>
      </c>
      <c r="AB47" s="122" t="str">
        <f t="shared" si="5"/>
        <v>-</v>
      </c>
      <c r="AC47" s="121">
        <f t="shared" si="6"/>
        <v>0</v>
      </c>
      <c r="AD47" s="121">
        <f t="shared" si="7"/>
        <v>445463</v>
      </c>
      <c r="AE47" s="121">
        <f t="shared" si="8"/>
        <v>53341</v>
      </c>
      <c r="AF47" s="121">
        <f t="shared" si="9"/>
        <v>53341</v>
      </c>
      <c r="AG47" s="121">
        <v>0</v>
      </c>
      <c r="AH47" s="121">
        <v>53341</v>
      </c>
      <c r="AI47" s="121">
        <v>0</v>
      </c>
      <c r="AJ47" s="121">
        <v>0</v>
      </c>
      <c r="AK47" s="121">
        <v>0</v>
      </c>
      <c r="AL47" s="121">
        <v>0</v>
      </c>
      <c r="AM47" s="121">
        <f t="shared" si="11"/>
        <v>365719</v>
      </c>
      <c r="AN47" s="121">
        <f t="shared" si="12"/>
        <v>54152</v>
      </c>
      <c r="AO47" s="121">
        <v>16027</v>
      </c>
      <c r="AP47" s="121">
        <v>0</v>
      </c>
      <c r="AQ47" s="121">
        <v>38125</v>
      </c>
      <c r="AR47" s="121">
        <v>0</v>
      </c>
      <c r="AS47" s="121">
        <f t="shared" si="13"/>
        <v>157148</v>
      </c>
      <c r="AT47" s="121">
        <v>799</v>
      </c>
      <c r="AU47" s="121">
        <v>147111</v>
      </c>
      <c r="AV47" s="121">
        <v>9238</v>
      </c>
      <c r="AW47" s="121">
        <v>0</v>
      </c>
      <c r="AX47" s="121">
        <f t="shared" si="14"/>
        <v>154419</v>
      </c>
      <c r="AY47" s="121">
        <v>123684</v>
      </c>
      <c r="AZ47" s="121">
        <v>30735</v>
      </c>
      <c r="BA47" s="121">
        <v>0</v>
      </c>
      <c r="BB47" s="121">
        <v>0</v>
      </c>
      <c r="BC47" s="121">
        <v>0</v>
      </c>
      <c r="BD47" s="121">
        <v>0</v>
      </c>
      <c r="BE47" s="121">
        <v>0</v>
      </c>
      <c r="BF47" s="121">
        <f t="shared" si="16"/>
        <v>419060</v>
      </c>
      <c r="BG47" s="121">
        <f t="shared" si="17"/>
        <v>0</v>
      </c>
      <c r="BH47" s="121">
        <f t="shared" si="18"/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 t="shared" si="20"/>
        <v>88550</v>
      </c>
      <c r="BP47" s="121">
        <f t="shared" si="21"/>
        <v>19236</v>
      </c>
      <c r="BQ47" s="121">
        <v>0</v>
      </c>
      <c r="BR47" s="121">
        <v>0</v>
      </c>
      <c r="BS47" s="121">
        <v>19236</v>
      </c>
      <c r="BT47" s="121">
        <v>0</v>
      </c>
      <c r="BU47" s="121">
        <f t="shared" si="22"/>
        <v>66565</v>
      </c>
      <c r="BV47" s="121">
        <v>0</v>
      </c>
      <c r="BW47" s="121">
        <v>66565</v>
      </c>
      <c r="BX47" s="121">
        <v>0</v>
      </c>
      <c r="BY47" s="121">
        <v>0</v>
      </c>
      <c r="BZ47" s="121">
        <f t="shared" si="23"/>
        <v>2749</v>
      </c>
      <c r="CA47" s="121">
        <v>0</v>
      </c>
      <c r="CB47" s="121">
        <v>2749</v>
      </c>
      <c r="CC47" s="121">
        <v>0</v>
      </c>
      <c r="CD47" s="121">
        <v>0</v>
      </c>
      <c r="CE47" s="121">
        <v>0</v>
      </c>
      <c r="CF47" s="121">
        <v>0</v>
      </c>
      <c r="CG47" s="121">
        <v>0</v>
      </c>
      <c r="CH47" s="121">
        <f t="shared" si="25"/>
        <v>88550</v>
      </c>
      <c r="CI47" s="121">
        <f t="shared" si="33"/>
        <v>53341</v>
      </c>
      <c r="CJ47" s="121">
        <f t="shared" si="34"/>
        <v>53341</v>
      </c>
      <c r="CK47" s="121">
        <f t="shared" si="35"/>
        <v>0</v>
      </c>
      <c r="CL47" s="121">
        <f t="shared" si="36"/>
        <v>53341</v>
      </c>
      <c r="CM47" s="121">
        <f t="shared" si="37"/>
        <v>0</v>
      </c>
      <c r="CN47" s="121">
        <f t="shared" si="38"/>
        <v>0</v>
      </c>
      <c r="CO47" s="121">
        <f t="shared" si="39"/>
        <v>0</v>
      </c>
      <c r="CP47" s="121">
        <f t="shared" si="40"/>
        <v>0</v>
      </c>
      <c r="CQ47" s="121">
        <f t="shared" si="41"/>
        <v>454269</v>
      </c>
      <c r="CR47" s="121">
        <f t="shared" si="42"/>
        <v>73388</v>
      </c>
      <c r="CS47" s="121">
        <f t="shared" si="43"/>
        <v>16027</v>
      </c>
      <c r="CT47" s="121">
        <f t="shared" si="44"/>
        <v>0</v>
      </c>
      <c r="CU47" s="121">
        <f t="shared" si="45"/>
        <v>57361</v>
      </c>
      <c r="CV47" s="121">
        <f t="shared" si="46"/>
        <v>0</v>
      </c>
      <c r="CW47" s="121">
        <f t="shared" si="47"/>
        <v>223713</v>
      </c>
      <c r="CX47" s="121">
        <f t="shared" si="48"/>
        <v>799</v>
      </c>
      <c r="CY47" s="121">
        <f t="shared" si="49"/>
        <v>213676</v>
      </c>
      <c r="CZ47" s="121">
        <f t="shared" si="50"/>
        <v>9238</v>
      </c>
      <c r="DA47" s="121">
        <f t="shared" si="51"/>
        <v>0</v>
      </c>
      <c r="DB47" s="121">
        <f t="shared" si="52"/>
        <v>157168</v>
      </c>
      <c r="DC47" s="121">
        <f t="shared" si="53"/>
        <v>123684</v>
      </c>
      <c r="DD47" s="121">
        <f t="shared" si="54"/>
        <v>33484</v>
      </c>
      <c r="DE47" s="121">
        <f t="shared" si="55"/>
        <v>0</v>
      </c>
      <c r="DF47" s="121">
        <f t="shared" si="56"/>
        <v>0</v>
      </c>
      <c r="DG47" s="121">
        <f t="shared" si="57"/>
        <v>0</v>
      </c>
      <c r="DH47" s="121">
        <f t="shared" si="58"/>
        <v>0</v>
      </c>
      <c r="DI47" s="121">
        <f t="shared" si="59"/>
        <v>0</v>
      </c>
      <c r="DJ47" s="121">
        <f t="shared" si="60"/>
        <v>507610</v>
      </c>
    </row>
    <row r="48" spans="1:114" s="136" customFormat="1" ht="13.5" customHeight="1" x14ac:dyDescent="0.15">
      <c r="A48" s="119" t="s">
        <v>29</v>
      </c>
      <c r="B48" s="120" t="s">
        <v>434</v>
      </c>
      <c r="C48" s="119" t="s">
        <v>435</v>
      </c>
      <c r="D48" s="121">
        <f t="shared" si="0"/>
        <v>164351</v>
      </c>
      <c r="E48" s="121">
        <f t="shared" si="1"/>
        <v>19296</v>
      </c>
      <c r="F48" s="121">
        <v>0</v>
      </c>
      <c r="G48" s="121">
        <v>0</v>
      </c>
      <c r="H48" s="121">
        <v>0</v>
      </c>
      <c r="I48" s="121">
        <v>16273</v>
      </c>
      <c r="J48" s="122" t="s">
        <v>445</v>
      </c>
      <c r="K48" s="121">
        <v>3023</v>
      </c>
      <c r="L48" s="121">
        <v>145055</v>
      </c>
      <c r="M48" s="121">
        <f t="shared" si="2"/>
        <v>21472</v>
      </c>
      <c r="N48" s="121">
        <f t="shared" si="3"/>
        <v>2443</v>
      </c>
      <c r="O48" s="121">
        <v>0</v>
      </c>
      <c r="P48" s="121">
        <v>0</v>
      </c>
      <c r="Q48" s="121">
        <v>0</v>
      </c>
      <c r="R48" s="121">
        <v>2443</v>
      </c>
      <c r="S48" s="122" t="s">
        <v>445</v>
      </c>
      <c r="T48" s="121">
        <v>0</v>
      </c>
      <c r="U48" s="121">
        <v>19029</v>
      </c>
      <c r="V48" s="121">
        <f t="shared" si="27"/>
        <v>185823</v>
      </c>
      <c r="W48" s="121">
        <f t="shared" si="28"/>
        <v>21739</v>
      </c>
      <c r="X48" s="121">
        <f t="shared" si="29"/>
        <v>0</v>
      </c>
      <c r="Y48" s="121">
        <f t="shared" si="30"/>
        <v>0</v>
      </c>
      <c r="Z48" s="121">
        <f t="shared" si="31"/>
        <v>0</v>
      </c>
      <c r="AA48" s="121">
        <f t="shared" si="32"/>
        <v>18716</v>
      </c>
      <c r="AB48" s="122" t="str">
        <f t="shared" si="5"/>
        <v>-</v>
      </c>
      <c r="AC48" s="121">
        <f t="shared" si="6"/>
        <v>3023</v>
      </c>
      <c r="AD48" s="121">
        <f t="shared" si="7"/>
        <v>164084</v>
      </c>
      <c r="AE48" s="121">
        <f t="shared" si="8"/>
        <v>0</v>
      </c>
      <c r="AF48" s="121">
        <f t="shared" si="9"/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5347</v>
      </c>
      <c r="AM48" s="121">
        <f t="shared" si="11"/>
        <v>115556</v>
      </c>
      <c r="AN48" s="121">
        <f t="shared" si="12"/>
        <v>9799</v>
      </c>
      <c r="AO48" s="121">
        <v>9799</v>
      </c>
      <c r="AP48" s="121">
        <v>0</v>
      </c>
      <c r="AQ48" s="121">
        <v>0</v>
      </c>
      <c r="AR48" s="121">
        <v>0</v>
      </c>
      <c r="AS48" s="121">
        <f t="shared" si="13"/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 t="shared" si="14"/>
        <v>105757</v>
      </c>
      <c r="AY48" s="121">
        <v>89969</v>
      </c>
      <c r="AZ48" s="121">
        <v>15788</v>
      </c>
      <c r="BA48" s="121">
        <v>0</v>
      </c>
      <c r="BB48" s="121">
        <v>0</v>
      </c>
      <c r="BC48" s="121">
        <v>41680</v>
      </c>
      <c r="BD48" s="121">
        <v>0</v>
      </c>
      <c r="BE48" s="121">
        <v>1768</v>
      </c>
      <c r="BF48" s="121">
        <f t="shared" si="16"/>
        <v>117324</v>
      </c>
      <c r="BG48" s="121">
        <f t="shared" si="17"/>
        <v>0</v>
      </c>
      <c r="BH48" s="121">
        <f t="shared" si="18"/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390</v>
      </c>
      <c r="BO48" s="121">
        <f t="shared" si="20"/>
        <v>11603</v>
      </c>
      <c r="BP48" s="121">
        <f t="shared" si="21"/>
        <v>8910</v>
      </c>
      <c r="BQ48" s="121">
        <v>8910</v>
      </c>
      <c r="BR48" s="121">
        <v>0</v>
      </c>
      <c r="BS48" s="121">
        <v>0</v>
      </c>
      <c r="BT48" s="121">
        <v>0</v>
      </c>
      <c r="BU48" s="121">
        <f t="shared" si="22"/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 t="shared" si="23"/>
        <v>2693</v>
      </c>
      <c r="CA48" s="121">
        <v>2693</v>
      </c>
      <c r="CB48" s="121">
        <v>0</v>
      </c>
      <c r="CC48" s="121">
        <v>0</v>
      </c>
      <c r="CD48" s="121">
        <v>0</v>
      </c>
      <c r="CE48" s="121">
        <v>9132</v>
      </c>
      <c r="CF48" s="121">
        <v>0</v>
      </c>
      <c r="CG48" s="121">
        <v>347</v>
      </c>
      <c r="CH48" s="121">
        <f t="shared" si="25"/>
        <v>11950</v>
      </c>
      <c r="CI48" s="121">
        <f t="shared" si="33"/>
        <v>0</v>
      </c>
      <c r="CJ48" s="121">
        <f t="shared" si="34"/>
        <v>0</v>
      </c>
      <c r="CK48" s="121">
        <f t="shared" si="35"/>
        <v>0</v>
      </c>
      <c r="CL48" s="121">
        <f t="shared" si="36"/>
        <v>0</v>
      </c>
      <c r="CM48" s="121">
        <f t="shared" si="37"/>
        <v>0</v>
      </c>
      <c r="CN48" s="121">
        <f t="shared" si="38"/>
        <v>0</v>
      </c>
      <c r="CO48" s="121">
        <f t="shared" si="39"/>
        <v>0</v>
      </c>
      <c r="CP48" s="121">
        <f t="shared" si="40"/>
        <v>5737</v>
      </c>
      <c r="CQ48" s="121">
        <f t="shared" si="41"/>
        <v>127159</v>
      </c>
      <c r="CR48" s="121">
        <f t="shared" si="42"/>
        <v>18709</v>
      </c>
      <c r="CS48" s="121">
        <f t="shared" si="43"/>
        <v>18709</v>
      </c>
      <c r="CT48" s="121">
        <f t="shared" si="44"/>
        <v>0</v>
      </c>
      <c r="CU48" s="121">
        <f t="shared" si="45"/>
        <v>0</v>
      </c>
      <c r="CV48" s="121">
        <f t="shared" si="46"/>
        <v>0</v>
      </c>
      <c r="CW48" s="121">
        <f t="shared" si="47"/>
        <v>0</v>
      </c>
      <c r="CX48" s="121">
        <f t="shared" si="48"/>
        <v>0</v>
      </c>
      <c r="CY48" s="121">
        <f t="shared" si="49"/>
        <v>0</v>
      </c>
      <c r="CZ48" s="121">
        <f t="shared" si="50"/>
        <v>0</v>
      </c>
      <c r="DA48" s="121">
        <f t="shared" si="51"/>
        <v>0</v>
      </c>
      <c r="DB48" s="121">
        <f t="shared" si="52"/>
        <v>108450</v>
      </c>
      <c r="DC48" s="121">
        <f t="shared" si="53"/>
        <v>92662</v>
      </c>
      <c r="DD48" s="121">
        <f t="shared" si="54"/>
        <v>15788</v>
      </c>
      <c r="DE48" s="121">
        <f t="shared" si="55"/>
        <v>0</v>
      </c>
      <c r="DF48" s="121">
        <f t="shared" si="56"/>
        <v>0</v>
      </c>
      <c r="DG48" s="121">
        <f t="shared" si="57"/>
        <v>50812</v>
      </c>
      <c r="DH48" s="121">
        <f t="shared" si="58"/>
        <v>0</v>
      </c>
      <c r="DI48" s="121">
        <f t="shared" si="59"/>
        <v>2115</v>
      </c>
      <c r="DJ48" s="121">
        <f t="shared" si="60"/>
        <v>129274</v>
      </c>
    </row>
    <row r="49" spans="1:114" s="136" customFormat="1" ht="13.5" customHeight="1" x14ac:dyDescent="0.15">
      <c r="A49" s="119" t="s">
        <v>29</v>
      </c>
      <c r="B49" s="120" t="s">
        <v>436</v>
      </c>
      <c r="C49" s="119" t="s">
        <v>437</v>
      </c>
      <c r="D49" s="121">
        <f t="shared" si="0"/>
        <v>196026</v>
      </c>
      <c r="E49" s="121">
        <f t="shared" si="1"/>
        <v>45139</v>
      </c>
      <c r="F49" s="121">
        <v>0</v>
      </c>
      <c r="G49" s="121">
        <v>60</v>
      </c>
      <c r="H49" s="121">
        <v>0</v>
      </c>
      <c r="I49" s="121">
        <v>41249</v>
      </c>
      <c r="J49" s="122" t="s">
        <v>445</v>
      </c>
      <c r="K49" s="121">
        <v>3830</v>
      </c>
      <c r="L49" s="121">
        <v>150887</v>
      </c>
      <c r="M49" s="121">
        <f t="shared" si="2"/>
        <v>18206</v>
      </c>
      <c r="N49" s="121">
        <f t="shared" si="3"/>
        <v>5887</v>
      </c>
      <c r="O49" s="121">
        <v>0</v>
      </c>
      <c r="P49" s="121">
        <v>0</v>
      </c>
      <c r="Q49" s="121">
        <v>0</v>
      </c>
      <c r="R49" s="121">
        <v>5887</v>
      </c>
      <c r="S49" s="122" t="s">
        <v>445</v>
      </c>
      <c r="T49" s="121">
        <v>0</v>
      </c>
      <c r="U49" s="121">
        <v>12319</v>
      </c>
      <c r="V49" s="121">
        <f t="shared" si="27"/>
        <v>214232</v>
      </c>
      <c r="W49" s="121">
        <f t="shared" si="28"/>
        <v>51026</v>
      </c>
      <c r="X49" s="121">
        <f t="shared" si="29"/>
        <v>0</v>
      </c>
      <c r="Y49" s="121">
        <f t="shared" si="30"/>
        <v>60</v>
      </c>
      <c r="Z49" s="121">
        <f t="shared" si="31"/>
        <v>0</v>
      </c>
      <c r="AA49" s="121">
        <f t="shared" si="32"/>
        <v>47136</v>
      </c>
      <c r="AB49" s="122" t="str">
        <f t="shared" si="5"/>
        <v>-</v>
      </c>
      <c r="AC49" s="121">
        <f t="shared" si="6"/>
        <v>3830</v>
      </c>
      <c r="AD49" s="121">
        <f t="shared" si="7"/>
        <v>163206</v>
      </c>
      <c r="AE49" s="121">
        <f t="shared" si="8"/>
        <v>0</v>
      </c>
      <c r="AF49" s="121">
        <f t="shared" si="9"/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7639</v>
      </c>
      <c r="AM49" s="121">
        <f t="shared" si="11"/>
        <v>128844</v>
      </c>
      <c r="AN49" s="121">
        <f t="shared" si="12"/>
        <v>3791</v>
      </c>
      <c r="AO49" s="121">
        <v>3791</v>
      </c>
      <c r="AP49" s="121">
        <v>0</v>
      </c>
      <c r="AQ49" s="121">
        <v>0</v>
      </c>
      <c r="AR49" s="121">
        <v>0</v>
      </c>
      <c r="AS49" s="121">
        <f t="shared" si="13"/>
        <v>0</v>
      </c>
      <c r="AT49" s="121">
        <v>0</v>
      </c>
      <c r="AU49" s="121">
        <v>0</v>
      </c>
      <c r="AV49" s="121">
        <v>0</v>
      </c>
      <c r="AW49" s="121">
        <v>0</v>
      </c>
      <c r="AX49" s="121">
        <f t="shared" si="14"/>
        <v>125053</v>
      </c>
      <c r="AY49" s="121">
        <v>106485</v>
      </c>
      <c r="AZ49" s="121">
        <v>18568</v>
      </c>
      <c r="BA49" s="121">
        <v>0</v>
      </c>
      <c r="BB49" s="121">
        <v>0</v>
      </c>
      <c r="BC49" s="121">
        <v>59543</v>
      </c>
      <c r="BD49" s="121">
        <v>0</v>
      </c>
      <c r="BE49" s="121">
        <v>0</v>
      </c>
      <c r="BF49" s="121">
        <f t="shared" si="16"/>
        <v>128844</v>
      </c>
      <c r="BG49" s="121">
        <f t="shared" si="17"/>
        <v>0</v>
      </c>
      <c r="BH49" s="121">
        <f t="shared" si="18"/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331</v>
      </c>
      <c r="BO49" s="121">
        <f t="shared" si="20"/>
        <v>10110</v>
      </c>
      <c r="BP49" s="121">
        <f t="shared" si="21"/>
        <v>2527</v>
      </c>
      <c r="BQ49" s="121">
        <v>2527</v>
      </c>
      <c r="BR49" s="121">
        <v>0</v>
      </c>
      <c r="BS49" s="121">
        <v>0</v>
      </c>
      <c r="BT49" s="121">
        <v>0</v>
      </c>
      <c r="BU49" s="121">
        <f t="shared" si="22"/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 t="shared" si="23"/>
        <v>7583</v>
      </c>
      <c r="CA49" s="121">
        <v>7583</v>
      </c>
      <c r="CB49" s="121">
        <v>0</v>
      </c>
      <c r="CC49" s="121">
        <v>0</v>
      </c>
      <c r="CD49" s="121">
        <v>0</v>
      </c>
      <c r="CE49" s="121">
        <v>7765</v>
      </c>
      <c r="CF49" s="121">
        <v>0</v>
      </c>
      <c r="CG49" s="121">
        <v>0</v>
      </c>
      <c r="CH49" s="121">
        <f t="shared" si="25"/>
        <v>10110</v>
      </c>
      <c r="CI49" s="121">
        <f t="shared" si="33"/>
        <v>0</v>
      </c>
      <c r="CJ49" s="121">
        <f t="shared" si="34"/>
        <v>0</v>
      </c>
      <c r="CK49" s="121">
        <f t="shared" si="35"/>
        <v>0</v>
      </c>
      <c r="CL49" s="121">
        <f t="shared" si="36"/>
        <v>0</v>
      </c>
      <c r="CM49" s="121">
        <f t="shared" si="37"/>
        <v>0</v>
      </c>
      <c r="CN49" s="121">
        <f t="shared" si="38"/>
        <v>0</v>
      </c>
      <c r="CO49" s="121">
        <f t="shared" si="39"/>
        <v>0</v>
      </c>
      <c r="CP49" s="121">
        <f t="shared" si="40"/>
        <v>7970</v>
      </c>
      <c r="CQ49" s="121">
        <f t="shared" si="41"/>
        <v>138954</v>
      </c>
      <c r="CR49" s="121">
        <f t="shared" si="42"/>
        <v>6318</v>
      </c>
      <c r="CS49" s="121">
        <f t="shared" si="43"/>
        <v>6318</v>
      </c>
      <c r="CT49" s="121">
        <f t="shared" si="44"/>
        <v>0</v>
      </c>
      <c r="CU49" s="121">
        <f t="shared" si="45"/>
        <v>0</v>
      </c>
      <c r="CV49" s="121">
        <f t="shared" si="46"/>
        <v>0</v>
      </c>
      <c r="CW49" s="121">
        <f t="shared" si="47"/>
        <v>0</v>
      </c>
      <c r="CX49" s="121">
        <f t="shared" si="48"/>
        <v>0</v>
      </c>
      <c r="CY49" s="121">
        <f t="shared" si="49"/>
        <v>0</v>
      </c>
      <c r="CZ49" s="121">
        <f t="shared" si="50"/>
        <v>0</v>
      </c>
      <c r="DA49" s="121">
        <f t="shared" si="51"/>
        <v>0</v>
      </c>
      <c r="DB49" s="121">
        <f t="shared" si="52"/>
        <v>132636</v>
      </c>
      <c r="DC49" s="121">
        <f t="shared" si="53"/>
        <v>114068</v>
      </c>
      <c r="DD49" s="121">
        <f t="shared" si="54"/>
        <v>18568</v>
      </c>
      <c r="DE49" s="121">
        <f t="shared" si="55"/>
        <v>0</v>
      </c>
      <c r="DF49" s="121">
        <f t="shared" si="56"/>
        <v>0</v>
      </c>
      <c r="DG49" s="121">
        <f t="shared" si="57"/>
        <v>67308</v>
      </c>
      <c r="DH49" s="121">
        <f t="shared" si="58"/>
        <v>0</v>
      </c>
      <c r="DI49" s="121">
        <f t="shared" si="59"/>
        <v>0</v>
      </c>
      <c r="DJ49" s="121">
        <f t="shared" si="60"/>
        <v>138954</v>
      </c>
    </row>
    <row r="50" spans="1:114" s="136" customFormat="1" ht="13.5" customHeight="1" x14ac:dyDescent="0.15">
      <c r="A50" s="119" t="s">
        <v>29</v>
      </c>
      <c r="B50" s="120" t="s">
        <v>438</v>
      </c>
      <c r="C50" s="119" t="s">
        <v>439</v>
      </c>
      <c r="D50" s="121">
        <f t="shared" si="0"/>
        <v>68623</v>
      </c>
      <c r="E50" s="121">
        <f t="shared" si="1"/>
        <v>7348</v>
      </c>
      <c r="F50" s="121">
        <v>0</v>
      </c>
      <c r="G50" s="121">
        <v>47</v>
      </c>
      <c r="H50" s="121">
        <v>0</v>
      </c>
      <c r="I50" s="121">
        <v>6200</v>
      </c>
      <c r="J50" s="122" t="s">
        <v>445</v>
      </c>
      <c r="K50" s="121">
        <v>1101</v>
      </c>
      <c r="L50" s="121">
        <v>61275</v>
      </c>
      <c r="M50" s="121">
        <f t="shared" si="2"/>
        <v>13254</v>
      </c>
      <c r="N50" s="121">
        <f t="shared" si="3"/>
        <v>3968</v>
      </c>
      <c r="O50" s="121">
        <v>443</v>
      </c>
      <c r="P50" s="121">
        <v>110</v>
      </c>
      <c r="Q50" s="121">
        <v>0</v>
      </c>
      <c r="R50" s="121">
        <v>3405</v>
      </c>
      <c r="S50" s="122" t="s">
        <v>445</v>
      </c>
      <c r="T50" s="121">
        <v>10</v>
      </c>
      <c r="U50" s="121">
        <v>9286</v>
      </c>
      <c r="V50" s="121">
        <f t="shared" si="27"/>
        <v>81877</v>
      </c>
      <c r="W50" s="121">
        <f t="shared" si="28"/>
        <v>11316</v>
      </c>
      <c r="X50" s="121">
        <f t="shared" si="29"/>
        <v>443</v>
      </c>
      <c r="Y50" s="121">
        <f t="shared" si="30"/>
        <v>157</v>
      </c>
      <c r="Z50" s="121">
        <f t="shared" si="31"/>
        <v>0</v>
      </c>
      <c r="AA50" s="121">
        <f t="shared" si="32"/>
        <v>9605</v>
      </c>
      <c r="AB50" s="122" t="str">
        <f t="shared" si="5"/>
        <v>-</v>
      </c>
      <c r="AC50" s="121">
        <f t="shared" si="6"/>
        <v>1111</v>
      </c>
      <c r="AD50" s="121">
        <f t="shared" si="7"/>
        <v>70561</v>
      </c>
      <c r="AE50" s="121">
        <f t="shared" si="8"/>
        <v>0</v>
      </c>
      <c r="AF50" s="121">
        <f t="shared" si="9"/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2419</v>
      </c>
      <c r="AM50" s="121">
        <f t="shared" si="11"/>
        <v>47349</v>
      </c>
      <c r="AN50" s="121">
        <f t="shared" si="12"/>
        <v>7241</v>
      </c>
      <c r="AO50" s="121">
        <v>7241</v>
      </c>
      <c r="AP50" s="121">
        <v>0</v>
      </c>
      <c r="AQ50" s="121">
        <v>0</v>
      </c>
      <c r="AR50" s="121">
        <v>0</v>
      </c>
      <c r="AS50" s="121">
        <f t="shared" si="13"/>
        <v>0</v>
      </c>
      <c r="AT50" s="121">
        <v>0</v>
      </c>
      <c r="AU50" s="121">
        <v>0</v>
      </c>
      <c r="AV50" s="121">
        <v>0</v>
      </c>
      <c r="AW50" s="121">
        <v>0</v>
      </c>
      <c r="AX50" s="121">
        <f t="shared" si="14"/>
        <v>40108</v>
      </c>
      <c r="AY50" s="121">
        <v>33121</v>
      </c>
      <c r="AZ50" s="121">
        <v>6987</v>
      </c>
      <c r="BA50" s="121">
        <v>0</v>
      </c>
      <c r="BB50" s="121">
        <v>0</v>
      </c>
      <c r="BC50" s="121">
        <v>18855</v>
      </c>
      <c r="BD50" s="121">
        <v>0</v>
      </c>
      <c r="BE50" s="121">
        <v>0</v>
      </c>
      <c r="BF50" s="121">
        <f t="shared" si="16"/>
        <v>47349</v>
      </c>
      <c r="BG50" s="121">
        <f t="shared" si="17"/>
        <v>0</v>
      </c>
      <c r="BH50" s="121">
        <f t="shared" si="18"/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308</v>
      </c>
      <c r="BO50" s="121">
        <f t="shared" si="20"/>
        <v>5718</v>
      </c>
      <c r="BP50" s="121">
        <f t="shared" si="21"/>
        <v>1398</v>
      </c>
      <c r="BQ50" s="121">
        <v>1398</v>
      </c>
      <c r="BR50" s="121">
        <v>0</v>
      </c>
      <c r="BS50" s="121">
        <v>0</v>
      </c>
      <c r="BT50" s="121">
        <v>0</v>
      </c>
      <c r="BU50" s="121">
        <f t="shared" si="22"/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 t="shared" si="23"/>
        <v>4320</v>
      </c>
      <c r="CA50" s="121">
        <v>4320</v>
      </c>
      <c r="CB50" s="121">
        <v>0</v>
      </c>
      <c r="CC50" s="121">
        <v>0</v>
      </c>
      <c r="CD50" s="121">
        <v>0</v>
      </c>
      <c r="CE50" s="121">
        <v>7228</v>
      </c>
      <c r="CF50" s="121">
        <v>0</v>
      </c>
      <c r="CG50" s="121">
        <v>0</v>
      </c>
      <c r="CH50" s="121">
        <f t="shared" si="25"/>
        <v>5718</v>
      </c>
      <c r="CI50" s="121">
        <f t="shared" si="33"/>
        <v>0</v>
      </c>
      <c r="CJ50" s="121">
        <f t="shared" si="34"/>
        <v>0</v>
      </c>
      <c r="CK50" s="121">
        <f t="shared" si="35"/>
        <v>0</v>
      </c>
      <c r="CL50" s="121">
        <f t="shared" si="36"/>
        <v>0</v>
      </c>
      <c r="CM50" s="121">
        <f t="shared" si="37"/>
        <v>0</v>
      </c>
      <c r="CN50" s="121">
        <f t="shared" si="38"/>
        <v>0</v>
      </c>
      <c r="CO50" s="121">
        <f t="shared" si="39"/>
        <v>0</v>
      </c>
      <c r="CP50" s="121">
        <f t="shared" si="40"/>
        <v>2727</v>
      </c>
      <c r="CQ50" s="121">
        <f t="shared" si="41"/>
        <v>53067</v>
      </c>
      <c r="CR50" s="121">
        <f t="shared" si="42"/>
        <v>8639</v>
      </c>
      <c r="CS50" s="121">
        <f t="shared" si="43"/>
        <v>8639</v>
      </c>
      <c r="CT50" s="121">
        <f t="shared" si="44"/>
        <v>0</v>
      </c>
      <c r="CU50" s="121">
        <f t="shared" si="45"/>
        <v>0</v>
      </c>
      <c r="CV50" s="121">
        <f t="shared" si="46"/>
        <v>0</v>
      </c>
      <c r="CW50" s="121">
        <f t="shared" si="47"/>
        <v>0</v>
      </c>
      <c r="CX50" s="121">
        <f t="shared" si="48"/>
        <v>0</v>
      </c>
      <c r="CY50" s="121">
        <f t="shared" si="49"/>
        <v>0</v>
      </c>
      <c r="CZ50" s="121">
        <f t="shared" si="50"/>
        <v>0</v>
      </c>
      <c r="DA50" s="121">
        <f t="shared" si="51"/>
        <v>0</v>
      </c>
      <c r="DB50" s="121">
        <f t="shared" si="52"/>
        <v>44428</v>
      </c>
      <c r="DC50" s="121">
        <f t="shared" si="53"/>
        <v>37441</v>
      </c>
      <c r="DD50" s="121">
        <f t="shared" si="54"/>
        <v>6987</v>
      </c>
      <c r="DE50" s="121">
        <f t="shared" si="55"/>
        <v>0</v>
      </c>
      <c r="DF50" s="121">
        <f t="shared" si="56"/>
        <v>0</v>
      </c>
      <c r="DG50" s="121">
        <f t="shared" si="57"/>
        <v>26083</v>
      </c>
      <c r="DH50" s="121">
        <f t="shared" si="58"/>
        <v>0</v>
      </c>
      <c r="DI50" s="121">
        <f t="shared" si="59"/>
        <v>0</v>
      </c>
      <c r="DJ50" s="121">
        <f t="shared" si="60"/>
        <v>53067</v>
      </c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xmlns:xlrd2="http://schemas.microsoft.com/office/spreadsheetml/2017/richdata2" ref="A8:XFD50">
    <sortCondition ref="A8:A50"/>
    <sortCondition ref="B8:B50"/>
    <sortCondition ref="C8:C50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&amp;L廃棄物処理事業経費（市区町村の合計）（令和1年度実績）</oddHeader>
  </headerFooter>
  <colBreaks count="5" manualBreakCount="5">
    <brk id="21" min="1" max="49" man="1"/>
    <brk id="30" min="1" max="49" man="1"/>
    <brk id="38" min="1" max="49" man="1"/>
    <brk id="66" min="1" max="49" man="1"/>
    <brk id="94" min="1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62" t="s">
        <v>53</v>
      </c>
      <c r="B2" s="162" t="s">
        <v>54</v>
      </c>
      <c r="C2" s="164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63"/>
      <c r="B3" s="163"/>
      <c r="C3" s="165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63"/>
      <c r="B4" s="163"/>
      <c r="C4" s="165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6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6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61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63"/>
      <c r="B5" s="163"/>
      <c r="C5" s="165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61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61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61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63"/>
      <c r="B6" s="163"/>
      <c r="C6" s="165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大阪府</v>
      </c>
      <c r="B7" s="139" t="str">
        <f>'廃棄物事業経費（市町村）'!B7</f>
        <v>27000</v>
      </c>
      <c r="C7" s="138" t="s">
        <v>33</v>
      </c>
      <c r="D7" s="140">
        <f t="shared" ref="D7:D19" si="0">SUM(E7,+L7)</f>
        <v>11890465</v>
      </c>
      <c r="E7" s="140">
        <f t="shared" ref="E7:E19" si="1">SUM(F7:I7)+K7</f>
        <v>9579014</v>
      </c>
      <c r="F7" s="140">
        <f t="shared" ref="F7:L7" si="2">SUM(F$8:F$57)</f>
        <v>629637</v>
      </c>
      <c r="G7" s="140">
        <f t="shared" si="2"/>
        <v>0</v>
      </c>
      <c r="H7" s="140">
        <f t="shared" si="2"/>
        <v>1921200</v>
      </c>
      <c r="I7" s="140">
        <f t="shared" si="2"/>
        <v>2198780</v>
      </c>
      <c r="J7" s="140">
        <f t="shared" si="2"/>
        <v>18299773</v>
      </c>
      <c r="K7" s="140">
        <f t="shared" si="2"/>
        <v>4829397</v>
      </c>
      <c r="L7" s="140">
        <f t="shared" si="2"/>
        <v>2311451</v>
      </c>
      <c r="M7" s="140">
        <f t="shared" ref="M7:M19" si="3">SUM(N7,+U7)</f>
        <v>110119</v>
      </c>
      <c r="N7" s="140">
        <f t="shared" ref="N7:N19" si="4">SUM(O7:R7,T7)</f>
        <v>54784</v>
      </c>
      <c r="O7" s="140">
        <f t="shared" ref="O7:U7" si="5">SUM(O$8:O$57)</f>
        <v>2456</v>
      </c>
      <c r="P7" s="140">
        <f t="shared" si="5"/>
        <v>0</v>
      </c>
      <c r="Q7" s="140">
        <f t="shared" si="5"/>
        <v>4900</v>
      </c>
      <c r="R7" s="140">
        <f t="shared" si="5"/>
        <v>553</v>
      </c>
      <c r="S7" s="140">
        <f t="shared" si="5"/>
        <v>922501</v>
      </c>
      <c r="T7" s="140">
        <f t="shared" si="5"/>
        <v>46875</v>
      </c>
      <c r="U7" s="140">
        <f t="shared" si="5"/>
        <v>55335</v>
      </c>
      <c r="V7" s="140">
        <f t="shared" ref="V7:AD7" si="6">+SUM(D7,M7)</f>
        <v>12000584</v>
      </c>
      <c r="W7" s="140">
        <f t="shared" si="6"/>
        <v>9633798</v>
      </c>
      <c r="X7" s="140">
        <f t="shared" si="6"/>
        <v>632093</v>
      </c>
      <c r="Y7" s="140">
        <f t="shared" si="6"/>
        <v>0</v>
      </c>
      <c r="Z7" s="140">
        <f t="shared" si="6"/>
        <v>1926100</v>
      </c>
      <c r="AA7" s="140">
        <f t="shared" si="6"/>
        <v>2199333</v>
      </c>
      <c r="AB7" s="140">
        <f t="shared" si="6"/>
        <v>19222274</v>
      </c>
      <c r="AC7" s="140">
        <f t="shared" si="6"/>
        <v>4876272</v>
      </c>
      <c r="AD7" s="140">
        <f t="shared" si="6"/>
        <v>2366786</v>
      </c>
      <c r="AE7" s="140">
        <f t="shared" ref="AE7:AE19" si="7">SUM(AF7,+AK7)</f>
        <v>3668327</v>
      </c>
      <c r="AF7" s="140">
        <f t="shared" ref="AF7:AF19" si="8">SUM(AG7:AJ7)</f>
        <v>3612175</v>
      </c>
      <c r="AG7" s="140">
        <f>SUM(AG$8:AG$57)</f>
        <v>0</v>
      </c>
      <c r="AH7" s="140">
        <f>SUM(AH$8:AH$57)</f>
        <v>2867851</v>
      </c>
      <c r="AI7" s="140">
        <f>SUM(AI$8:AI$57)</f>
        <v>611682</v>
      </c>
      <c r="AJ7" s="140">
        <f>SUM(AJ$8:AJ$57)</f>
        <v>132642</v>
      </c>
      <c r="AK7" s="140">
        <f>SUM(AK$8:AK$57)</f>
        <v>56152</v>
      </c>
      <c r="AL7" s="143" t="s">
        <v>314</v>
      </c>
      <c r="AM7" s="140">
        <f t="shared" ref="AM7:AM19" si="9">SUM(AN7,AS7,AW7,AX7,BD7)</f>
        <v>25076725</v>
      </c>
      <c r="AN7" s="140">
        <f t="shared" ref="AN7:AN19" si="10">SUM(AO7:AR7)</f>
        <v>7690184</v>
      </c>
      <c r="AO7" s="140">
        <f>SUM(AO$8:AO$57)</f>
        <v>4156228</v>
      </c>
      <c r="AP7" s="140">
        <f>SUM(AP$8:AP$57)</f>
        <v>6958</v>
      </c>
      <c r="AQ7" s="140">
        <f>SUM(AQ$8:AQ$57)</f>
        <v>3486081</v>
      </c>
      <c r="AR7" s="140">
        <f>SUM(AR$8:AR$57)</f>
        <v>40917</v>
      </c>
      <c r="AS7" s="140">
        <f t="shared" ref="AS7:AS19" si="11">SUM(AT7:AV7)</f>
        <v>11465225</v>
      </c>
      <c r="AT7" s="140">
        <f>SUM(AT$8:AT$57)</f>
        <v>3919</v>
      </c>
      <c r="AU7" s="140">
        <f>SUM(AU$8:AU$57)</f>
        <v>11350477</v>
      </c>
      <c r="AV7" s="140">
        <f>SUM(AV$8:AV$57)</f>
        <v>110829</v>
      </c>
      <c r="AW7" s="140">
        <f>SUM(AW$8:AW$57)</f>
        <v>0</v>
      </c>
      <c r="AX7" s="140">
        <f t="shared" ref="AX7:AX19" si="12">SUM(AY7:BB7)</f>
        <v>5886326</v>
      </c>
      <c r="AY7" s="140">
        <f>SUM(AY$8:AY$57)</f>
        <v>221158</v>
      </c>
      <c r="AZ7" s="140">
        <f>SUM(AZ$8:AZ$57)</f>
        <v>3815888</v>
      </c>
      <c r="BA7" s="140">
        <f>SUM(BA$8:BA$57)</f>
        <v>1503715</v>
      </c>
      <c r="BB7" s="140">
        <f>SUM(BB$8:BB$57)</f>
        <v>345565</v>
      </c>
      <c r="BC7" s="143" t="s">
        <v>315</v>
      </c>
      <c r="BD7" s="140">
        <f>SUM(BD$8:BD$57)</f>
        <v>34990</v>
      </c>
      <c r="BE7" s="140">
        <f>SUM(BE$8:BE$57)</f>
        <v>1445186</v>
      </c>
      <c r="BF7" s="140">
        <f t="shared" ref="BF7:BF19" si="13">SUM(AE7,+AM7,+BE7)</f>
        <v>30190238</v>
      </c>
      <c r="BG7" s="140">
        <f t="shared" ref="BG7:BG19" si="14">SUM(BH7,+BM7)</f>
        <v>179209</v>
      </c>
      <c r="BH7" s="140">
        <f t="shared" ref="BH7:BH19" si="15">SUM(BI7:BL7)</f>
        <v>171839</v>
      </c>
      <c r="BI7" s="140">
        <f>SUM(BI$8:BI$57)</f>
        <v>0</v>
      </c>
      <c r="BJ7" s="140">
        <f>SUM(BJ$8:BJ$57)</f>
        <v>171839</v>
      </c>
      <c r="BK7" s="140">
        <f>SUM(BK$8:BK$57)</f>
        <v>0</v>
      </c>
      <c r="BL7" s="140">
        <f>SUM(BL$8:BL$57)</f>
        <v>0</v>
      </c>
      <c r="BM7" s="140">
        <f>SUM(BM$8:BM$57)</f>
        <v>7370</v>
      </c>
      <c r="BN7" s="143" t="s">
        <v>314</v>
      </c>
      <c r="BO7" s="140">
        <f t="shared" ref="BO7:BO19" si="16">SUM(BP7,BU7,BY7,BZ7,CF7)</f>
        <v>847674</v>
      </c>
      <c r="BP7" s="140">
        <f t="shared" ref="BP7:BP19" si="17">SUM(BQ7:BT7)</f>
        <v>157200</v>
      </c>
      <c r="BQ7" s="140">
        <f>SUM(BQ$8:BQ$57)</f>
        <v>96468</v>
      </c>
      <c r="BR7" s="140">
        <f>SUM(BR$8:BR$57)</f>
        <v>0</v>
      </c>
      <c r="BS7" s="140">
        <f>SUM(BS$8:BS$57)</f>
        <v>60732</v>
      </c>
      <c r="BT7" s="140">
        <f>SUM(BT$8:BT$57)</f>
        <v>0</v>
      </c>
      <c r="BU7" s="140">
        <f t="shared" ref="BU7:BU19" si="18">SUM(BV7:BX7)</f>
        <v>463277</v>
      </c>
      <c r="BV7" s="140">
        <f>SUM(BV$8:BV$57)</f>
        <v>0</v>
      </c>
      <c r="BW7" s="140">
        <f>SUM(BW$8:BW$57)</f>
        <v>463277</v>
      </c>
      <c r="BX7" s="140">
        <f>SUM(BX$8:BX$57)</f>
        <v>0</v>
      </c>
      <c r="BY7" s="140">
        <f>SUM(BY$8:BY$57)</f>
        <v>0</v>
      </c>
      <c r="BZ7" s="140">
        <f t="shared" ref="BZ7:BZ19" si="19">SUM(CA7:CD7)</f>
        <v>226582</v>
      </c>
      <c r="CA7" s="140">
        <f>SUM(CA$8:CA$57)</f>
        <v>5220</v>
      </c>
      <c r="CB7" s="140">
        <f>SUM(CB$8:CB$57)</f>
        <v>200570</v>
      </c>
      <c r="CC7" s="140">
        <f>SUM(CC$8:CC$57)</f>
        <v>20792</v>
      </c>
      <c r="CD7" s="140">
        <f>SUM(CD$8:CD$57)</f>
        <v>0</v>
      </c>
      <c r="CE7" s="143" t="s">
        <v>314</v>
      </c>
      <c r="CF7" s="140">
        <f>SUM(CF$8:CF$57)</f>
        <v>615</v>
      </c>
      <c r="CG7" s="140">
        <f>SUM(CG$8:CG$57)</f>
        <v>5737</v>
      </c>
      <c r="CH7" s="140">
        <f t="shared" ref="CH7:CH19" si="20">SUM(BG7,+BO7,+CG7)</f>
        <v>1032620</v>
      </c>
      <c r="CI7" s="140">
        <f t="shared" ref="CI7:CO7" si="21">SUM(AE7,+BG7)</f>
        <v>3847536</v>
      </c>
      <c r="CJ7" s="140">
        <f t="shared" si="21"/>
        <v>3784014</v>
      </c>
      <c r="CK7" s="140">
        <f t="shared" si="21"/>
        <v>0</v>
      </c>
      <c r="CL7" s="140">
        <f t="shared" si="21"/>
        <v>3039690</v>
      </c>
      <c r="CM7" s="140">
        <f t="shared" si="21"/>
        <v>611682</v>
      </c>
      <c r="CN7" s="140">
        <f t="shared" si="21"/>
        <v>132642</v>
      </c>
      <c r="CO7" s="140">
        <f t="shared" si="21"/>
        <v>63522</v>
      </c>
      <c r="CP7" s="143" t="s">
        <v>314</v>
      </c>
      <c r="CQ7" s="140">
        <f t="shared" ref="CQ7:DF7" si="22">SUM(AM7,+BO7)</f>
        <v>25924399</v>
      </c>
      <c r="CR7" s="140">
        <f t="shared" si="22"/>
        <v>7847384</v>
      </c>
      <c r="CS7" s="140">
        <f t="shared" si="22"/>
        <v>4252696</v>
      </c>
      <c r="CT7" s="140">
        <f t="shared" si="22"/>
        <v>6958</v>
      </c>
      <c r="CU7" s="140">
        <f t="shared" si="22"/>
        <v>3546813</v>
      </c>
      <c r="CV7" s="140">
        <f t="shared" si="22"/>
        <v>40917</v>
      </c>
      <c r="CW7" s="140">
        <f t="shared" si="22"/>
        <v>11928502</v>
      </c>
      <c r="CX7" s="140">
        <f t="shared" si="22"/>
        <v>3919</v>
      </c>
      <c r="CY7" s="140">
        <f t="shared" si="22"/>
        <v>11813754</v>
      </c>
      <c r="CZ7" s="140">
        <f t="shared" si="22"/>
        <v>110829</v>
      </c>
      <c r="DA7" s="140">
        <f t="shared" si="22"/>
        <v>0</v>
      </c>
      <c r="DB7" s="140">
        <f t="shared" si="22"/>
        <v>6112908</v>
      </c>
      <c r="DC7" s="140">
        <f t="shared" si="22"/>
        <v>226378</v>
      </c>
      <c r="DD7" s="140">
        <f t="shared" si="22"/>
        <v>4016458</v>
      </c>
      <c r="DE7" s="140">
        <f t="shared" si="22"/>
        <v>1524507</v>
      </c>
      <c r="DF7" s="140">
        <f t="shared" si="22"/>
        <v>345565</v>
      </c>
      <c r="DG7" s="143" t="s">
        <v>314</v>
      </c>
      <c r="DH7" s="140">
        <f t="shared" ref="DH7:DH19" si="23">SUM(BD7,+CF7)</f>
        <v>35605</v>
      </c>
      <c r="DI7" s="140">
        <f t="shared" ref="DI7:DI19" si="24">SUM(BE7,+CG7)</f>
        <v>1450923</v>
      </c>
      <c r="DJ7" s="140">
        <f t="shared" ref="DJ7:DJ19" si="25">SUM(BF7,+CH7)</f>
        <v>31222858</v>
      </c>
    </row>
    <row r="8" spans="1:114" s="136" customFormat="1" ht="13.5" customHeight="1" x14ac:dyDescent="0.15">
      <c r="A8" s="119" t="s">
        <v>29</v>
      </c>
      <c r="B8" s="120" t="s">
        <v>337</v>
      </c>
      <c r="C8" s="119" t="s">
        <v>338</v>
      </c>
      <c r="D8" s="121">
        <f t="shared" si="0"/>
        <v>2454215</v>
      </c>
      <c r="E8" s="121">
        <f t="shared" si="1"/>
        <v>1743874</v>
      </c>
      <c r="F8" s="121">
        <v>0</v>
      </c>
      <c r="G8" s="121">
        <v>0</v>
      </c>
      <c r="H8" s="121">
        <v>112400</v>
      </c>
      <c r="I8" s="121">
        <v>577563</v>
      </c>
      <c r="J8" s="121">
        <v>1272544</v>
      </c>
      <c r="K8" s="121">
        <v>1053911</v>
      </c>
      <c r="L8" s="121">
        <v>710341</v>
      </c>
      <c r="M8" s="121">
        <f t="shared" si="3"/>
        <v>0</v>
      </c>
      <c r="N8" s="121">
        <f t="shared" si="4"/>
        <v>0</v>
      </c>
      <c r="O8" s="121">
        <v>0</v>
      </c>
      <c r="P8" s="121">
        <v>0</v>
      </c>
      <c r="Q8" s="121">
        <v>0</v>
      </c>
      <c r="R8" s="121">
        <v>0</v>
      </c>
      <c r="S8" s="121">
        <v>0</v>
      </c>
      <c r="T8" s="121">
        <v>0</v>
      </c>
      <c r="U8" s="121">
        <v>0</v>
      </c>
      <c r="V8" s="121">
        <f t="shared" ref="V8:V19" si="26">+SUM(D8,M8)</f>
        <v>2454215</v>
      </c>
      <c r="W8" s="121">
        <f t="shared" ref="W8:W19" si="27">+SUM(E8,N8)</f>
        <v>1743874</v>
      </c>
      <c r="X8" s="121">
        <f t="shared" ref="X8:X19" si="28">+SUM(F8,O8)</f>
        <v>0</v>
      </c>
      <c r="Y8" s="121">
        <f t="shared" ref="Y8:Y19" si="29">+SUM(G8,P8)</f>
        <v>0</v>
      </c>
      <c r="Z8" s="121">
        <f t="shared" ref="Z8:Z19" si="30">+SUM(H8,Q8)</f>
        <v>112400</v>
      </c>
      <c r="AA8" s="121">
        <f t="shared" ref="AA8:AA19" si="31">+SUM(I8,R8)</f>
        <v>577563</v>
      </c>
      <c r="AB8" s="121">
        <f t="shared" ref="AB8:AB19" si="32">+SUM(J8,S8)</f>
        <v>1272544</v>
      </c>
      <c r="AC8" s="121">
        <f t="shared" ref="AC8:AC19" si="33">+SUM(K8,T8)</f>
        <v>1053911</v>
      </c>
      <c r="AD8" s="121">
        <f t="shared" ref="AD8:AD19" si="34">+SUM(L8,U8)</f>
        <v>710341</v>
      </c>
      <c r="AE8" s="121">
        <f t="shared" si="7"/>
        <v>522221</v>
      </c>
      <c r="AF8" s="121">
        <f t="shared" si="8"/>
        <v>522221</v>
      </c>
      <c r="AG8" s="121">
        <v>0</v>
      </c>
      <c r="AH8" s="121">
        <v>453367</v>
      </c>
      <c r="AI8" s="121">
        <v>68854</v>
      </c>
      <c r="AJ8" s="121">
        <v>0</v>
      </c>
      <c r="AK8" s="121">
        <v>0</v>
      </c>
      <c r="AL8" s="122" t="s">
        <v>445</v>
      </c>
      <c r="AM8" s="121">
        <f t="shared" si="9"/>
        <v>2389358</v>
      </c>
      <c r="AN8" s="121">
        <f t="shared" si="10"/>
        <v>722000</v>
      </c>
      <c r="AO8" s="121">
        <v>712000</v>
      </c>
      <c r="AP8" s="121">
        <v>0</v>
      </c>
      <c r="AQ8" s="121">
        <v>10000</v>
      </c>
      <c r="AR8" s="121">
        <v>0</v>
      </c>
      <c r="AS8" s="121">
        <f t="shared" si="11"/>
        <v>655786</v>
      </c>
      <c r="AT8" s="121">
        <v>0</v>
      </c>
      <c r="AU8" s="121">
        <v>655786</v>
      </c>
      <c r="AV8" s="121">
        <v>0</v>
      </c>
      <c r="AW8" s="121">
        <v>0</v>
      </c>
      <c r="AX8" s="121">
        <f t="shared" si="12"/>
        <v>1011572</v>
      </c>
      <c r="AY8" s="121">
        <v>50548</v>
      </c>
      <c r="AZ8" s="121">
        <v>732405</v>
      </c>
      <c r="BA8" s="121">
        <v>228619</v>
      </c>
      <c r="BB8" s="121">
        <v>0</v>
      </c>
      <c r="BC8" s="122" t="s">
        <v>445</v>
      </c>
      <c r="BD8" s="121">
        <v>0</v>
      </c>
      <c r="BE8" s="121">
        <v>815180</v>
      </c>
      <c r="BF8" s="121">
        <f t="shared" si="13"/>
        <v>3726759</v>
      </c>
      <c r="BG8" s="121">
        <f t="shared" si="14"/>
        <v>0</v>
      </c>
      <c r="BH8" s="121">
        <f t="shared" si="15"/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445</v>
      </c>
      <c r="BO8" s="121">
        <f t="shared" si="16"/>
        <v>0</v>
      </c>
      <c r="BP8" s="121">
        <f t="shared" si="17"/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 t="shared" si="18"/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 t="shared" si="19"/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445</v>
      </c>
      <c r="CF8" s="121">
        <v>0</v>
      </c>
      <c r="CG8" s="121">
        <v>0</v>
      </c>
      <c r="CH8" s="121">
        <f t="shared" si="20"/>
        <v>0</v>
      </c>
      <c r="CI8" s="121">
        <f t="shared" ref="CI8:CI19" si="35">SUM(AE8,+BG8)</f>
        <v>522221</v>
      </c>
      <c r="CJ8" s="121">
        <f t="shared" ref="CJ8:CJ19" si="36">SUM(AF8,+BH8)</f>
        <v>522221</v>
      </c>
      <c r="CK8" s="121">
        <f t="shared" ref="CK8:CK19" si="37">SUM(AG8,+BI8)</f>
        <v>0</v>
      </c>
      <c r="CL8" s="121">
        <f t="shared" ref="CL8:CL19" si="38">SUM(AH8,+BJ8)</f>
        <v>453367</v>
      </c>
      <c r="CM8" s="121">
        <f t="shared" ref="CM8:CM19" si="39">SUM(AI8,+BK8)</f>
        <v>68854</v>
      </c>
      <c r="CN8" s="121">
        <f t="shared" ref="CN8:CN19" si="40">SUM(AJ8,+BL8)</f>
        <v>0</v>
      </c>
      <c r="CO8" s="121">
        <f t="shared" ref="CO8:CO19" si="41">SUM(AK8,+BM8)</f>
        <v>0</v>
      </c>
      <c r="CP8" s="122" t="s">
        <v>445</v>
      </c>
      <c r="CQ8" s="121">
        <f t="shared" ref="CQ8:CQ19" si="42">SUM(AM8,+BO8)</f>
        <v>2389358</v>
      </c>
      <c r="CR8" s="121">
        <f t="shared" ref="CR8:CR19" si="43">SUM(AN8,+BP8)</f>
        <v>722000</v>
      </c>
      <c r="CS8" s="121">
        <f t="shared" ref="CS8:CS19" si="44">SUM(AO8,+BQ8)</f>
        <v>712000</v>
      </c>
      <c r="CT8" s="121">
        <f t="shared" ref="CT8:CT19" si="45">SUM(AP8,+BR8)</f>
        <v>0</v>
      </c>
      <c r="CU8" s="121">
        <f t="shared" ref="CU8:CU19" si="46">SUM(AQ8,+BS8)</f>
        <v>10000</v>
      </c>
      <c r="CV8" s="121">
        <f t="shared" ref="CV8:CV19" si="47">SUM(AR8,+BT8)</f>
        <v>0</v>
      </c>
      <c r="CW8" s="121">
        <f t="shared" ref="CW8:CW19" si="48">SUM(AS8,+BU8)</f>
        <v>655786</v>
      </c>
      <c r="CX8" s="121">
        <f t="shared" ref="CX8:CX19" si="49">SUM(AT8,+BV8)</f>
        <v>0</v>
      </c>
      <c r="CY8" s="121">
        <f t="shared" ref="CY8:CY19" si="50">SUM(AU8,+BW8)</f>
        <v>655786</v>
      </c>
      <c r="CZ8" s="121">
        <f t="shared" ref="CZ8:CZ19" si="51">SUM(AV8,+BX8)</f>
        <v>0</v>
      </c>
      <c r="DA8" s="121">
        <f t="shared" ref="DA8:DA19" si="52">SUM(AW8,+BY8)</f>
        <v>0</v>
      </c>
      <c r="DB8" s="121">
        <f t="shared" ref="DB8:DB19" si="53">SUM(AX8,+BZ8)</f>
        <v>1011572</v>
      </c>
      <c r="DC8" s="121">
        <f t="shared" ref="DC8:DC19" si="54">SUM(AY8,+CA8)</f>
        <v>50548</v>
      </c>
      <c r="DD8" s="121">
        <f t="shared" ref="DD8:DD19" si="55">SUM(AZ8,+CB8)</f>
        <v>732405</v>
      </c>
      <c r="DE8" s="121">
        <f t="shared" ref="DE8:DE19" si="56">SUM(BA8,+CC8)</f>
        <v>228619</v>
      </c>
      <c r="DF8" s="121">
        <f t="shared" ref="DF8:DF19" si="57">SUM(BB8,+CD8)</f>
        <v>0</v>
      </c>
      <c r="DG8" s="122" t="s">
        <v>445</v>
      </c>
      <c r="DH8" s="121">
        <f t="shared" si="23"/>
        <v>0</v>
      </c>
      <c r="DI8" s="121">
        <f t="shared" si="24"/>
        <v>815180</v>
      </c>
      <c r="DJ8" s="121">
        <f t="shared" si="25"/>
        <v>3726759</v>
      </c>
    </row>
    <row r="9" spans="1:114" s="136" customFormat="1" ht="13.5" customHeight="1" x14ac:dyDescent="0.15">
      <c r="A9" s="119" t="s">
        <v>29</v>
      </c>
      <c r="B9" s="120" t="s">
        <v>345</v>
      </c>
      <c r="C9" s="119" t="s">
        <v>346</v>
      </c>
      <c r="D9" s="121">
        <f t="shared" si="0"/>
        <v>1223797</v>
      </c>
      <c r="E9" s="121">
        <f t="shared" si="1"/>
        <v>1223797</v>
      </c>
      <c r="F9" s="121">
        <v>0</v>
      </c>
      <c r="G9" s="121">
        <v>0</v>
      </c>
      <c r="H9" s="121">
        <v>113900</v>
      </c>
      <c r="I9" s="121">
        <v>462172</v>
      </c>
      <c r="J9" s="121">
        <v>458005</v>
      </c>
      <c r="K9" s="121">
        <v>647725</v>
      </c>
      <c r="L9" s="121">
        <v>0</v>
      </c>
      <c r="M9" s="121">
        <f t="shared" si="3"/>
        <v>41115</v>
      </c>
      <c r="N9" s="121">
        <f t="shared" si="4"/>
        <v>41115</v>
      </c>
      <c r="O9" s="121">
        <v>0</v>
      </c>
      <c r="P9" s="121">
        <v>0</v>
      </c>
      <c r="Q9" s="121">
        <v>0</v>
      </c>
      <c r="R9" s="121">
        <v>320</v>
      </c>
      <c r="S9" s="121">
        <v>181101</v>
      </c>
      <c r="T9" s="121">
        <v>40795</v>
      </c>
      <c r="U9" s="121">
        <v>0</v>
      </c>
      <c r="V9" s="121">
        <f t="shared" si="26"/>
        <v>1264912</v>
      </c>
      <c r="W9" s="121">
        <f t="shared" si="27"/>
        <v>1264912</v>
      </c>
      <c r="X9" s="121">
        <f t="shared" si="28"/>
        <v>0</v>
      </c>
      <c r="Y9" s="121">
        <f t="shared" si="29"/>
        <v>0</v>
      </c>
      <c r="Z9" s="121">
        <f t="shared" si="30"/>
        <v>113900</v>
      </c>
      <c r="AA9" s="121">
        <f t="shared" si="31"/>
        <v>462492</v>
      </c>
      <c r="AB9" s="121">
        <f t="shared" si="32"/>
        <v>639106</v>
      </c>
      <c r="AC9" s="121">
        <f t="shared" si="33"/>
        <v>688520</v>
      </c>
      <c r="AD9" s="121">
        <f t="shared" si="34"/>
        <v>0</v>
      </c>
      <c r="AE9" s="121">
        <f t="shared" si="7"/>
        <v>131521</v>
      </c>
      <c r="AF9" s="121">
        <f t="shared" si="8"/>
        <v>131521</v>
      </c>
      <c r="AG9" s="121">
        <v>0</v>
      </c>
      <c r="AH9" s="121">
        <v>0</v>
      </c>
      <c r="AI9" s="121">
        <v>14781</v>
      </c>
      <c r="AJ9" s="121">
        <v>116740</v>
      </c>
      <c r="AK9" s="121">
        <v>0</v>
      </c>
      <c r="AL9" s="122" t="s">
        <v>445</v>
      </c>
      <c r="AM9" s="121">
        <f t="shared" si="9"/>
        <v>1469689</v>
      </c>
      <c r="AN9" s="121">
        <f t="shared" si="10"/>
        <v>262586</v>
      </c>
      <c r="AO9" s="121">
        <v>262586</v>
      </c>
      <c r="AP9" s="121">
        <v>0</v>
      </c>
      <c r="AQ9" s="121">
        <v>0</v>
      </c>
      <c r="AR9" s="121">
        <v>0</v>
      </c>
      <c r="AS9" s="121">
        <f t="shared" si="11"/>
        <v>617317</v>
      </c>
      <c r="AT9" s="121">
        <v>0</v>
      </c>
      <c r="AU9" s="121">
        <v>615597</v>
      </c>
      <c r="AV9" s="121">
        <v>1720</v>
      </c>
      <c r="AW9" s="121">
        <v>0</v>
      </c>
      <c r="AX9" s="121">
        <f t="shared" si="12"/>
        <v>589786</v>
      </c>
      <c r="AY9" s="121">
        <v>0</v>
      </c>
      <c r="AZ9" s="121">
        <v>387113</v>
      </c>
      <c r="BA9" s="121">
        <v>159483</v>
      </c>
      <c r="BB9" s="121">
        <v>43190</v>
      </c>
      <c r="BC9" s="122" t="s">
        <v>445</v>
      </c>
      <c r="BD9" s="121">
        <v>0</v>
      </c>
      <c r="BE9" s="121">
        <v>80592</v>
      </c>
      <c r="BF9" s="121">
        <f t="shared" si="13"/>
        <v>1681802</v>
      </c>
      <c r="BG9" s="121">
        <f t="shared" si="14"/>
        <v>0</v>
      </c>
      <c r="BH9" s="121">
        <f t="shared" si="15"/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445</v>
      </c>
      <c r="BO9" s="121">
        <f t="shared" si="16"/>
        <v>219773</v>
      </c>
      <c r="BP9" s="121">
        <f t="shared" si="17"/>
        <v>18711</v>
      </c>
      <c r="BQ9" s="121">
        <v>18711</v>
      </c>
      <c r="BR9" s="121">
        <v>0</v>
      </c>
      <c r="BS9" s="121">
        <v>0</v>
      </c>
      <c r="BT9" s="121">
        <v>0</v>
      </c>
      <c r="BU9" s="121">
        <f t="shared" si="18"/>
        <v>120926</v>
      </c>
      <c r="BV9" s="121">
        <v>0</v>
      </c>
      <c r="BW9" s="121">
        <v>120926</v>
      </c>
      <c r="BX9" s="121">
        <v>0</v>
      </c>
      <c r="BY9" s="121">
        <v>0</v>
      </c>
      <c r="BZ9" s="121">
        <f t="shared" si="19"/>
        <v>80136</v>
      </c>
      <c r="CA9" s="121">
        <v>0</v>
      </c>
      <c r="CB9" s="121">
        <v>59344</v>
      </c>
      <c r="CC9" s="121">
        <v>20792</v>
      </c>
      <c r="CD9" s="121">
        <v>0</v>
      </c>
      <c r="CE9" s="122" t="s">
        <v>445</v>
      </c>
      <c r="CF9" s="121">
        <v>0</v>
      </c>
      <c r="CG9" s="121">
        <v>2443</v>
      </c>
      <c r="CH9" s="121">
        <f t="shared" si="20"/>
        <v>222216</v>
      </c>
      <c r="CI9" s="121">
        <f t="shared" si="35"/>
        <v>131521</v>
      </c>
      <c r="CJ9" s="121">
        <f t="shared" si="36"/>
        <v>131521</v>
      </c>
      <c r="CK9" s="121">
        <f t="shared" si="37"/>
        <v>0</v>
      </c>
      <c r="CL9" s="121">
        <f t="shared" si="38"/>
        <v>0</v>
      </c>
      <c r="CM9" s="121">
        <f t="shared" si="39"/>
        <v>14781</v>
      </c>
      <c r="CN9" s="121">
        <f t="shared" si="40"/>
        <v>116740</v>
      </c>
      <c r="CO9" s="121">
        <f t="shared" si="41"/>
        <v>0</v>
      </c>
      <c r="CP9" s="122" t="s">
        <v>445</v>
      </c>
      <c r="CQ9" s="121">
        <f t="shared" si="42"/>
        <v>1689462</v>
      </c>
      <c r="CR9" s="121">
        <f t="shared" si="43"/>
        <v>281297</v>
      </c>
      <c r="CS9" s="121">
        <f t="shared" si="44"/>
        <v>281297</v>
      </c>
      <c r="CT9" s="121">
        <f t="shared" si="45"/>
        <v>0</v>
      </c>
      <c r="CU9" s="121">
        <f t="shared" si="46"/>
        <v>0</v>
      </c>
      <c r="CV9" s="121">
        <f t="shared" si="47"/>
        <v>0</v>
      </c>
      <c r="CW9" s="121">
        <f t="shared" si="48"/>
        <v>738243</v>
      </c>
      <c r="CX9" s="121">
        <f t="shared" si="49"/>
        <v>0</v>
      </c>
      <c r="CY9" s="121">
        <f t="shared" si="50"/>
        <v>736523</v>
      </c>
      <c r="CZ9" s="121">
        <f t="shared" si="51"/>
        <v>1720</v>
      </c>
      <c r="DA9" s="121">
        <f t="shared" si="52"/>
        <v>0</v>
      </c>
      <c r="DB9" s="121">
        <f t="shared" si="53"/>
        <v>669922</v>
      </c>
      <c r="DC9" s="121">
        <f t="shared" si="54"/>
        <v>0</v>
      </c>
      <c r="DD9" s="121">
        <f t="shared" si="55"/>
        <v>446457</v>
      </c>
      <c r="DE9" s="121">
        <f t="shared" si="56"/>
        <v>180275</v>
      </c>
      <c r="DF9" s="121">
        <f t="shared" si="57"/>
        <v>43190</v>
      </c>
      <c r="DG9" s="122" t="s">
        <v>445</v>
      </c>
      <c r="DH9" s="121">
        <f t="shared" si="23"/>
        <v>0</v>
      </c>
      <c r="DI9" s="121">
        <f t="shared" si="24"/>
        <v>83035</v>
      </c>
      <c r="DJ9" s="121">
        <f t="shared" si="25"/>
        <v>1904018</v>
      </c>
    </row>
    <row r="10" spans="1:114" s="136" customFormat="1" ht="13.5" customHeight="1" x14ac:dyDescent="0.15">
      <c r="A10" s="119" t="s">
        <v>29</v>
      </c>
      <c r="B10" s="120" t="s">
        <v>388</v>
      </c>
      <c r="C10" s="119" t="s">
        <v>392</v>
      </c>
      <c r="D10" s="121">
        <f t="shared" si="0"/>
        <v>762245</v>
      </c>
      <c r="E10" s="121">
        <f t="shared" si="1"/>
        <v>715153</v>
      </c>
      <c r="F10" s="121">
        <v>0</v>
      </c>
      <c r="G10" s="121">
        <v>0</v>
      </c>
      <c r="H10" s="121">
        <v>531500</v>
      </c>
      <c r="I10" s="121">
        <v>152783</v>
      </c>
      <c r="J10" s="121">
        <v>1529756</v>
      </c>
      <c r="K10" s="121">
        <v>30870</v>
      </c>
      <c r="L10" s="121">
        <v>47092</v>
      </c>
      <c r="M10" s="121">
        <f t="shared" si="3"/>
        <v>4900</v>
      </c>
      <c r="N10" s="121">
        <f t="shared" si="4"/>
        <v>4900</v>
      </c>
      <c r="O10" s="121">
        <v>0</v>
      </c>
      <c r="P10" s="121">
        <v>0</v>
      </c>
      <c r="Q10" s="121">
        <v>4900</v>
      </c>
      <c r="R10" s="121">
        <v>0</v>
      </c>
      <c r="S10" s="121">
        <v>271412</v>
      </c>
      <c r="T10" s="121">
        <v>0</v>
      </c>
      <c r="U10" s="121">
        <v>0</v>
      </c>
      <c r="V10" s="121">
        <f t="shared" si="26"/>
        <v>767145</v>
      </c>
      <c r="W10" s="121">
        <f t="shared" si="27"/>
        <v>720053</v>
      </c>
      <c r="X10" s="121">
        <f t="shared" si="28"/>
        <v>0</v>
      </c>
      <c r="Y10" s="121">
        <f t="shared" si="29"/>
        <v>0</v>
      </c>
      <c r="Z10" s="121">
        <f t="shared" si="30"/>
        <v>536400</v>
      </c>
      <c r="AA10" s="121">
        <f t="shared" si="31"/>
        <v>152783</v>
      </c>
      <c r="AB10" s="121">
        <f t="shared" si="32"/>
        <v>1801168</v>
      </c>
      <c r="AC10" s="121">
        <f t="shared" si="33"/>
        <v>30870</v>
      </c>
      <c r="AD10" s="121">
        <f t="shared" si="34"/>
        <v>47092</v>
      </c>
      <c r="AE10" s="121">
        <f t="shared" si="7"/>
        <v>595288</v>
      </c>
      <c r="AF10" s="121">
        <f t="shared" si="8"/>
        <v>595288</v>
      </c>
      <c r="AG10" s="121">
        <v>0</v>
      </c>
      <c r="AH10" s="121">
        <v>566024</v>
      </c>
      <c r="AI10" s="121">
        <v>29264</v>
      </c>
      <c r="AJ10" s="121">
        <v>0</v>
      </c>
      <c r="AK10" s="121">
        <v>0</v>
      </c>
      <c r="AL10" s="122" t="s">
        <v>445</v>
      </c>
      <c r="AM10" s="121">
        <f t="shared" si="9"/>
        <v>1696713</v>
      </c>
      <c r="AN10" s="121">
        <f t="shared" si="10"/>
        <v>577573</v>
      </c>
      <c r="AO10" s="121">
        <v>190221</v>
      </c>
      <c r="AP10" s="121">
        <v>6958</v>
      </c>
      <c r="AQ10" s="121">
        <v>359521</v>
      </c>
      <c r="AR10" s="121">
        <v>20873</v>
      </c>
      <c r="AS10" s="121">
        <f t="shared" si="11"/>
        <v>1025907</v>
      </c>
      <c r="AT10" s="121">
        <v>3919</v>
      </c>
      <c r="AU10" s="121">
        <v>967908</v>
      </c>
      <c r="AV10" s="121">
        <v>54080</v>
      </c>
      <c r="AW10" s="121">
        <v>0</v>
      </c>
      <c r="AX10" s="121">
        <f t="shared" si="12"/>
        <v>93233</v>
      </c>
      <c r="AY10" s="121">
        <v>8462</v>
      </c>
      <c r="AZ10" s="121">
        <v>64168</v>
      </c>
      <c r="BA10" s="121">
        <v>20603</v>
      </c>
      <c r="BB10" s="121">
        <v>0</v>
      </c>
      <c r="BC10" s="122" t="s">
        <v>445</v>
      </c>
      <c r="BD10" s="121">
        <v>0</v>
      </c>
      <c r="BE10" s="121">
        <v>0</v>
      </c>
      <c r="BF10" s="121">
        <f t="shared" si="13"/>
        <v>2292001</v>
      </c>
      <c r="BG10" s="121">
        <f t="shared" si="14"/>
        <v>38999</v>
      </c>
      <c r="BH10" s="121">
        <f t="shared" si="15"/>
        <v>38999</v>
      </c>
      <c r="BI10" s="121">
        <v>0</v>
      </c>
      <c r="BJ10" s="121">
        <v>38999</v>
      </c>
      <c r="BK10" s="121">
        <v>0</v>
      </c>
      <c r="BL10" s="121">
        <v>0</v>
      </c>
      <c r="BM10" s="121">
        <v>0</v>
      </c>
      <c r="BN10" s="122" t="s">
        <v>445</v>
      </c>
      <c r="BO10" s="121">
        <f t="shared" si="16"/>
        <v>234402</v>
      </c>
      <c r="BP10" s="121">
        <f t="shared" si="17"/>
        <v>69310</v>
      </c>
      <c r="BQ10" s="121">
        <v>17328</v>
      </c>
      <c r="BR10" s="121">
        <v>0</v>
      </c>
      <c r="BS10" s="121">
        <v>51982</v>
      </c>
      <c r="BT10" s="121">
        <v>0</v>
      </c>
      <c r="BU10" s="121">
        <f t="shared" si="18"/>
        <v>131186</v>
      </c>
      <c r="BV10" s="121">
        <v>0</v>
      </c>
      <c r="BW10" s="121">
        <v>131186</v>
      </c>
      <c r="BX10" s="121">
        <v>0</v>
      </c>
      <c r="BY10" s="121">
        <v>0</v>
      </c>
      <c r="BZ10" s="121">
        <f t="shared" si="19"/>
        <v>33906</v>
      </c>
      <c r="CA10" s="121">
        <v>5220</v>
      </c>
      <c r="CB10" s="121">
        <v>28686</v>
      </c>
      <c r="CC10" s="121">
        <v>0</v>
      </c>
      <c r="CD10" s="121">
        <v>0</v>
      </c>
      <c r="CE10" s="122" t="s">
        <v>445</v>
      </c>
      <c r="CF10" s="121">
        <v>0</v>
      </c>
      <c r="CG10" s="121">
        <v>2911</v>
      </c>
      <c r="CH10" s="121">
        <f t="shared" si="20"/>
        <v>276312</v>
      </c>
      <c r="CI10" s="121">
        <f t="shared" si="35"/>
        <v>634287</v>
      </c>
      <c r="CJ10" s="121">
        <f t="shared" si="36"/>
        <v>634287</v>
      </c>
      <c r="CK10" s="121">
        <f t="shared" si="37"/>
        <v>0</v>
      </c>
      <c r="CL10" s="121">
        <f t="shared" si="38"/>
        <v>605023</v>
      </c>
      <c r="CM10" s="121">
        <f t="shared" si="39"/>
        <v>29264</v>
      </c>
      <c r="CN10" s="121">
        <f t="shared" si="40"/>
        <v>0</v>
      </c>
      <c r="CO10" s="121">
        <f t="shared" si="41"/>
        <v>0</v>
      </c>
      <c r="CP10" s="122" t="s">
        <v>445</v>
      </c>
      <c r="CQ10" s="121">
        <f t="shared" si="42"/>
        <v>1931115</v>
      </c>
      <c r="CR10" s="121">
        <f t="shared" si="43"/>
        <v>646883</v>
      </c>
      <c r="CS10" s="121">
        <f t="shared" si="44"/>
        <v>207549</v>
      </c>
      <c r="CT10" s="121">
        <f t="shared" si="45"/>
        <v>6958</v>
      </c>
      <c r="CU10" s="121">
        <f t="shared" si="46"/>
        <v>411503</v>
      </c>
      <c r="CV10" s="121">
        <f t="shared" si="47"/>
        <v>20873</v>
      </c>
      <c r="CW10" s="121">
        <f t="shared" si="48"/>
        <v>1157093</v>
      </c>
      <c r="CX10" s="121">
        <f t="shared" si="49"/>
        <v>3919</v>
      </c>
      <c r="CY10" s="121">
        <f t="shared" si="50"/>
        <v>1099094</v>
      </c>
      <c r="CZ10" s="121">
        <f t="shared" si="51"/>
        <v>54080</v>
      </c>
      <c r="DA10" s="121">
        <f t="shared" si="52"/>
        <v>0</v>
      </c>
      <c r="DB10" s="121">
        <f t="shared" si="53"/>
        <v>127139</v>
      </c>
      <c r="DC10" s="121">
        <f t="shared" si="54"/>
        <v>13682</v>
      </c>
      <c r="DD10" s="121">
        <f t="shared" si="55"/>
        <v>92854</v>
      </c>
      <c r="DE10" s="121">
        <f t="shared" si="56"/>
        <v>20603</v>
      </c>
      <c r="DF10" s="121">
        <f t="shared" si="57"/>
        <v>0</v>
      </c>
      <c r="DG10" s="122" t="s">
        <v>445</v>
      </c>
      <c r="DH10" s="121">
        <f t="shared" si="23"/>
        <v>0</v>
      </c>
      <c r="DI10" s="121">
        <f t="shared" si="24"/>
        <v>2911</v>
      </c>
      <c r="DJ10" s="121">
        <f t="shared" si="25"/>
        <v>2568313</v>
      </c>
    </row>
    <row r="11" spans="1:114" s="136" customFormat="1" ht="13.5" customHeight="1" x14ac:dyDescent="0.15">
      <c r="A11" s="119" t="s">
        <v>29</v>
      </c>
      <c r="B11" s="120" t="s">
        <v>365</v>
      </c>
      <c r="C11" s="119" t="s">
        <v>366</v>
      </c>
      <c r="D11" s="121">
        <f t="shared" si="0"/>
        <v>104519</v>
      </c>
      <c r="E11" s="121">
        <f t="shared" si="1"/>
        <v>104519</v>
      </c>
      <c r="F11" s="121">
        <v>5280</v>
      </c>
      <c r="G11" s="121">
        <v>0</v>
      </c>
      <c r="H11" s="121">
        <v>0</v>
      </c>
      <c r="I11" s="121">
        <v>96466</v>
      </c>
      <c r="J11" s="121">
        <v>939526</v>
      </c>
      <c r="K11" s="121">
        <v>2773</v>
      </c>
      <c r="L11" s="121">
        <v>0</v>
      </c>
      <c r="M11" s="121">
        <f t="shared" si="3"/>
        <v>597</v>
      </c>
      <c r="N11" s="121">
        <f t="shared" si="4"/>
        <v>597</v>
      </c>
      <c r="O11" s="121">
        <v>0</v>
      </c>
      <c r="P11" s="121">
        <v>0</v>
      </c>
      <c r="Q11" s="121">
        <v>0</v>
      </c>
      <c r="R11" s="121">
        <v>1</v>
      </c>
      <c r="S11" s="121">
        <v>353155</v>
      </c>
      <c r="T11" s="121">
        <v>596</v>
      </c>
      <c r="U11" s="121">
        <v>0</v>
      </c>
      <c r="V11" s="121">
        <f t="shared" si="26"/>
        <v>105116</v>
      </c>
      <c r="W11" s="121">
        <f t="shared" si="27"/>
        <v>105116</v>
      </c>
      <c r="X11" s="121">
        <f t="shared" si="28"/>
        <v>5280</v>
      </c>
      <c r="Y11" s="121">
        <f t="shared" si="29"/>
        <v>0</v>
      </c>
      <c r="Z11" s="121">
        <f t="shared" si="30"/>
        <v>0</v>
      </c>
      <c r="AA11" s="121">
        <f t="shared" si="31"/>
        <v>96467</v>
      </c>
      <c r="AB11" s="121">
        <f t="shared" si="32"/>
        <v>1292681</v>
      </c>
      <c r="AC11" s="121">
        <f t="shared" si="33"/>
        <v>3369</v>
      </c>
      <c r="AD11" s="121">
        <f t="shared" si="34"/>
        <v>0</v>
      </c>
      <c r="AE11" s="121">
        <f t="shared" si="7"/>
        <v>15902</v>
      </c>
      <c r="AF11" s="121">
        <f t="shared" si="8"/>
        <v>15902</v>
      </c>
      <c r="AG11" s="121">
        <v>0</v>
      </c>
      <c r="AH11" s="121">
        <v>0</v>
      </c>
      <c r="AI11" s="121">
        <v>0</v>
      </c>
      <c r="AJ11" s="121">
        <v>15902</v>
      </c>
      <c r="AK11" s="121">
        <v>0</v>
      </c>
      <c r="AL11" s="122" t="s">
        <v>445</v>
      </c>
      <c r="AM11" s="121">
        <f t="shared" si="9"/>
        <v>1028143</v>
      </c>
      <c r="AN11" s="121">
        <f t="shared" si="10"/>
        <v>44431</v>
      </c>
      <c r="AO11" s="121">
        <v>44431</v>
      </c>
      <c r="AP11" s="121">
        <v>0</v>
      </c>
      <c r="AQ11" s="121">
        <v>0</v>
      </c>
      <c r="AR11" s="121">
        <v>0</v>
      </c>
      <c r="AS11" s="121">
        <f t="shared" si="11"/>
        <v>579772</v>
      </c>
      <c r="AT11" s="121">
        <v>0</v>
      </c>
      <c r="AU11" s="121">
        <v>579772</v>
      </c>
      <c r="AV11" s="121">
        <v>0</v>
      </c>
      <c r="AW11" s="121">
        <v>0</v>
      </c>
      <c r="AX11" s="121">
        <f t="shared" si="12"/>
        <v>403940</v>
      </c>
      <c r="AY11" s="121">
        <v>0</v>
      </c>
      <c r="AZ11" s="121">
        <v>403940</v>
      </c>
      <c r="BA11" s="121">
        <v>0</v>
      </c>
      <c r="BB11" s="121">
        <v>0</v>
      </c>
      <c r="BC11" s="122" t="s">
        <v>445</v>
      </c>
      <c r="BD11" s="121">
        <v>0</v>
      </c>
      <c r="BE11" s="121">
        <v>0</v>
      </c>
      <c r="BF11" s="121">
        <f t="shared" si="13"/>
        <v>1044045</v>
      </c>
      <c r="BG11" s="121">
        <f t="shared" si="14"/>
        <v>132840</v>
      </c>
      <c r="BH11" s="121">
        <f t="shared" si="15"/>
        <v>132840</v>
      </c>
      <c r="BI11" s="121">
        <v>0</v>
      </c>
      <c r="BJ11" s="121">
        <v>132840</v>
      </c>
      <c r="BK11" s="121">
        <v>0</v>
      </c>
      <c r="BL11" s="121">
        <v>0</v>
      </c>
      <c r="BM11" s="121">
        <v>0</v>
      </c>
      <c r="BN11" s="122" t="s">
        <v>445</v>
      </c>
      <c r="BO11" s="121">
        <f t="shared" si="16"/>
        <v>220912</v>
      </c>
      <c r="BP11" s="121">
        <f t="shared" si="17"/>
        <v>7930</v>
      </c>
      <c r="BQ11" s="121">
        <v>7930</v>
      </c>
      <c r="BR11" s="121">
        <v>0</v>
      </c>
      <c r="BS11" s="121">
        <v>0</v>
      </c>
      <c r="BT11" s="121">
        <v>0</v>
      </c>
      <c r="BU11" s="121">
        <f t="shared" si="18"/>
        <v>125817</v>
      </c>
      <c r="BV11" s="121">
        <v>0</v>
      </c>
      <c r="BW11" s="121">
        <v>125817</v>
      </c>
      <c r="BX11" s="121">
        <v>0</v>
      </c>
      <c r="BY11" s="121">
        <v>0</v>
      </c>
      <c r="BZ11" s="121">
        <f t="shared" si="19"/>
        <v>87165</v>
      </c>
      <c r="CA11" s="121">
        <v>0</v>
      </c>
      <c r="CB11" s="121">
        <v>87165</v>
      </c>
      <c r="CC11" s="121">
        <v>0</v>
      </c>
      <c r="CD11" s="121">
        <v>0</v>
      </c>
      <c r="CE11" s="122" t="s">
        <v>445</v>
      </c>
      <c r="CF11" s="121">
        <v>0</v>
      </c>
      <c r="CG11" s="121">
        <v>0</v>
      </c>
      <c r="CH11" s="121">
        <f t="shared" si="20"/>
        <v>353752</v>
      </c>
      <c r="CI11" s="121">
        <f t="shared" si="35"/>
        <v>148742</v>
      </c>
      <c r="CJ11" s="121">
        <f t="shared" si="36"/>
        <v>148742</v>
      </c>
      <c r="CK11" s="121">
        <f t="shared" si="37"/>
        <v>0</v>
      </c>
      <c r="CL11" s="121">
        <f t="shared" si="38"/>
        <v>132840</v>
      </c>
      <c r="CM11" s="121">
        <f t="shared" si="39"/>
        <v>0</v>
      </c>
      <c r="CN11" s="121">
        <f t="shared" si="40"/>
        <v>15902</v>
      </c>
      <c r="CO11" s="121">
        <f t="shared" si="41"/>
        <v>0</v>
      </c>
      <c r="CP11" s="122" t="s">
        <v>445</v>
      </c>
      <c r="CQ11" s="121">
        <f t="shared" si="42"/>
        <v>1249055</v>
      </c>
      <c r="CR11" s="121">
        <f t="shared" si="43"/>
        <v>52361</v>
      </c>
      <c r="CS11" s="121">
        <f t="shared" si="44"/>
        <v>52361</v>
      </c>
      <c r="CT11" s="121">
        <f t="shared" si="45"/>
        <v>0</v>
      </c>
      <c r="CU11" s="121">
        <f t="shared" si="46"/>
        <v>0</v>
      </c>
      <c r="CV11" s="121">
        <f t="shared" si="47"/>
        <v>0</v>
      </c>
      <c r="CW11" s="121">
        <f t="shared" si="48"/>
        <v>705589</v>
      </c>
      <c r="CX11" s="121">
        <f t="shared" si="49"/>
        <v>0</v>
      </c>
      <c r="CY11" s="121">
        <f t="shared" si="50"/>
        <v>705589</v>
      </c>
      <c r="CZ11" s="121">
        <f t="shared" si="51"/>
        <v>0</v>
      </c>
      <c r="DA11" s="121">
        <f t="shared" si="52"/>
        <v>0</v>
      </c>
      <c r="DB11" s="121">
        <f t="shared" si="53"/>
        <v>491105</v>
      </c>
      <c r="DC11" s="121">
        <f t="shared" si="54"/>
        <v>0</v>
      </c>
      <c r="DD11" s="121">
        <f t="shared" si="55"/>
        <v>491105</v>
      </c>
      <c r="DE11" s="121">
        <f t="shared" si="56"/>
        <v>0</v>
      </c>
      <c r="DF11" s="121">
        <f t="shared" si="57"/>
        <v>0</v>
      </c>
      <c r="DG11" s="122" t="s">
        <v>445</v>
      </c>
      <c r="DH11" s="121">
        <f t="shared" si="23"/>
        <v>0</v>
      </c>
      <c r="DI11" s="121">
        <f t="shared" si="24"/>
        <v>0</v>
      </c>
      <c r="DJ11" s="121">
        <f t="shared" si="25"/>
        <v>1397797</v>
      </c>
    </row>
    <row r="12" spans="1:114" s="136" customFormat="1" ht="13.5" customHeight="1" x14ac:dyDescent="0.15">
      <c r="A12" s="119" t="s">
        <v>29</v>
      </c>
      <c r="B12" s="120" t="s">
        <v>380</v>
      </c>
      <c r="C12" s="119" t="s">
        <v>381</v>
      </c>
      <c r="D12" s="121">
        <f t="shared" si="0"/>
        <v>1497108</v>
      </c>
      <c r="E12" s="121">
        <f t="shared" si="1"/>
        <v>526727</v>
      </c>
      <c r="F12" s="121">
        <v>864</v>
      </c>
      <c r="G12" s="121">
        <v>0</v>
      </c>
      <c r="H12" s="121">
        <v>58900</v>
      </c>
      <c r="I12" s="121">
        <v>392533</v>
      </c>
      <c r="J12" s="121">
        <v>1910944</v>
      </c>
      <c r="K12" s="121">
        <v>74430</v>
      </c>
      <c r="L12" s="121">
        <v>970381</v>
      </c>
      <c r="M12" s="121">
        <f t="shared" si="3"/>
        <v>0</v>
      </c>
      <c r="N12" s="121">
        <f t="shared" si="4"/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 t="shared" si="26"/>
        <v>1497108</v>
      </c>
      <c r="W12" s="121">
        <f t="shared" si="27"/>
        <v>526727</v>
      </c>
      <c r="X12" s="121">
        <f t="shared" si="28"/>
        <v>864</v>
      </c>
      <c r="Y12" s="121">
        <f t="shared" si="29"/>
        <v>0</v>
      </c>
      <c r="Z12" s="121">
        <f t="shared" si="30"/>
        <v>58900</v>
      </c>
      <c r="AA12" s="121">
        <f t="shared" si="31"/>
        <v>392533</v>
      </c>
      <c r="AB12" s="121">
        <f t="shared" si="32"/>
        <v>1910944</v>
      </c>
      <c r="AC12" s="121">
        <f t="shared" si="33"/>
        <v>74430</v>
      </c>
      <c r="AD12" s="121">
        <f t="shared" si="34"/>
        <v>970381</v>
      </c>
      <c r="AE12" s="121">
        <f t="shared" si="7"/>
        <v>387177</v>
      </c>
      <c r="AF12" s="121">
        <f t="shared" si="8"/>
        <v>367288</v>
      </c>
      <c r="AG12" s="121">
        <v>0</v>
      </c>
      <c r="AH12" s="121">
        <v>366542</v>
      </c>
      <c r="AI12" s="121">
        <v>746</v>
      </c>
      <c r="AJ12" s="121">
        <v>0</v>
      </c>
      <c r="AK12" s="121">
        <v>19889</v>
      </c>
      <c r="AL12" s="122" t="s">
        <v>445</v>
      </c>
      <c r="AM12" s="121">
        <f t="shared" si="9"/>
        <v>2869154</v>
      </c>
      <c r="AN12" s="121">
        <f t="shared" si="10"/>
        <v>1066835</v>
      </c>
      <c r="AO12" s="121">
        <v>1066835</v>
      </c>
      <c r="AP12" s="121">
        <v>0</v>
      </c>
      <c r="AQ12" s="121">
        <v>0</v>
      </c>
      <c r="AR12" s="121">
        <v>0</v>
      </c>
      <c r="AS12" s="121">
        <f t="shared" si="11"/>
        <v>1151940</v>
      </c>
      <c r="AT12" s="121">
        <v>0</v>
      </c>
      <c r="AU12" s="121">
        <v>1151940</v>
      </c>
      <c r="AV12" s="121">
        <v>0</v>
      </c>
      <c r="AW12" s="121">
        <v>0</v>
      </c>
      <c r="AX12" s="121">
        <f t="shared" si="12"/>
        <v>650379</v>
      </c>
      <c r="AY12" s="121">
        <v>85886</v>
      </c>
      <c r="AZ12" s="121">
        <v>90806</v>
      </c>
      <c r="BA12" s="121">
        <v>360136</v>
      </c>
      <c r="BB12" s="121">
        <v>113551</v>
      </c>
      <c r="BC12" s="122" t="s">
        <v>445</v>
      </c>
      <c r="BD12" s="121">
        <v>0</v>
      </c>
      <c r="BE12" s="121">
        <v>151721</v>
      </c>
      <c r="BF12" s="121">
        <f t="shared" si="13"/>
        <v>3408052</v>
      </c>
      <c r="BG12" s="121">
        <f t="shared" si="14"/>
        <v>0</v>
      </c>
      <c r="BH12" s="121">
        <f t="shared" si="15"/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445</v>
      </c>
      <c r="BO12" s="121">
        <f t="shared" si="16"/>
        <v>0</v>
      </c>
      <c r="BP12" s="121">
        <f t="shared" si="17"/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 t="shared" si="18"/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 t="shared" si="19"/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445</v>
      </c>
      <c r="CF12" s="121">
        <v>0</v>
      </c>
      <c r="CG12" s="121">
        <v>0</v>
      </c>
      <c r="CH12" s="121">
        <f t="shared" si="20"/>
        <v>0</v>
      </c>
      <c r="CI12" s="121">
        <f t="shared" si="35"/>
        <v>387177</v>
      </c>
      <c r="CJ12" s="121">
        <f t="shared" si="36"/>
        <v>367288</v>
      </c>
      <c r="CK12" s="121">
        <f t="shared" si="37"/>
        <v>0</v>
      </c>
      <c r="CL12" s="121">
        <f t="shared" si="38"/>
        <v>366542</v>
      </c>
      <c r="CM12" s="121">
        <f t="shared" si="39"/>
        <v>746</v>
      </c>
      <c r="CN12" s="121">
        <f t="shared" si="40"/>
        <v>0</v>
      </c>
      <c r="CO12" s="121">
        <f t="shared" si="41"/>
        <v>19889</v>
      </c>
      <c r="CP12" s="122" t="s">
        <v>445</v>
      </c>
      <c r="CQ12" s="121">
        <f t="shared" si="42"/>
        <v>2869154</v>
      </c>
      <c r="CR12" s="121">
        <f t="shared" si="43"/>
        <v>1066835</v>
      </c>
      <c r="CS12" s="121">
        <f t="shared" si="44"/>
        <v>1066835</v>
      </c>
      <c r="CT12" s="121">
        <f t="shared" si="45"/>
        <v>0</v>
      </c>
      <c r="CU12" s="121">
        <f t="shared" si="46"/>
        <v>0</v>
      </c>
      <c r="CV12" s="121">
        <f t="shared" si="47"/>
        <v>0</v>
      </c>
      <c r="CW12" s="121">
        <f t="shared" si="48"/>
        <v>1151940</v>
      </c>
      <c r="CX12" s="121">
        <f t="shared" si="49"/>
        <v>0</v>
      </c>
      <c r="CY12" s="121">
        <f t="shared" si="50"/>
        <v>1151940</v>
      </c>
      <c r="CZ12" s="121">
        <f t="shared" si="51"/>
        <v>0</v>
      </c>
      <c r="DA12" s="121">
        <f t="shared" si="52"/>
        <v>0</v>
      </c>
      <c r="DB12" s="121">
        <f t="shared" si="53"/>
        <v>650379</v>
      </c>
      <c r="DC12" s="121">
        <f t="shared" si="54"/>
        <v>85886</v>
      </c>
      <c r="DD12" s="121">
        <f t="shared" si="55"/>
        <v>90806</v>
      </c>
      <c r="DE12" s="121">
        <f t="shared" si="56"/>
        <v>360136</v>
      </c>
      <c r="DF12" s="121">
        <f t="shared" si="57"/>
        <v>113551</v>
      </c>
      <c r="DG12" s="122" t="s">
        <v>445</v>
      </c>
      <c r="DH12" s="121">
        <f t="shared" si="23"/>
        <v>0</v>
      </c>
      <c r="DI12" s="121">
        <f t="shared" si="24"/>
        <v>151721</v>
      </c>
      <c r="DJ12" s="121">
        <f t="shared" si="25"/>
        <v>3408052</v>
      </c>
    </row>
    <row r="13" spans="1:114" s="136" customFormat="1" ht="13.5" customHeight="1" x14ac:dyDescent="0.15">
      <c r="A13" s="119" t="s">
        <v>29</v>
      </c>
      <c r="B13" s="120" t="s">
        <v>409</v>
      </c>
      <c r="C13" s="119" t="s">
        <v>410</v>
      </c>
      <c r="D13" s="121">
        <f t="shared" si="0"/>
        <v>92366</v>
      </c>
      <c r="E13" s="121">
        <f t="shared" si="1"/>
        <v>95502</v>
      </c>
      <c r="F13" s="121">
        <v>0</v>
      </c>
      <c r="G13" s="121">
        <v>0</v>
      </c>
      <c r="H13" s="121">
        <v>4700</v>
      </c>
      <c r="I13" s="121">
        <v>1626</v>
      </c>
      <c r="J13" s="121">
        <v>778600</v>
      </c>
      <c r="K13" s="121">
        <v>89176</v>
      </c>
      <c r="L13" s="121">
        <v>-3136</v>
      </c>
      <c r="M13" s="121">
        <f t="shared" si="3"/>
        <v>0</v>
      </c>
      <c r="N13" s="121">
        <f t="shared" si="4"/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 t="shared" si="26"/>
        <v>92366</v>
      </c>
      <c r="W13" s="121">
        <f t="shared" si="27"/>
        <v>95502</v>
      </c>
      <c r="X13" s="121">
        <f t="shared" si="28"/>
        <v>0</v>
      </c>
      <c r="Y13" s="121">
        <f t="shared" si="29"/>
        <v>0</v>
      </c>
      <c r="Z13" s="121">
        <f t="shared" si="30"/>
        <v>4700</v>
      </c>
      <c r="AA13" s="121">
        <f t="shared" si="31"/>
        <v>1626</v>
      </c>
      <c r="AB13" s="121">
        <f t="shared" si="32"/>
        <v>778600</v>
      </c>
      <c r="AC13" s="121">
        <f t="shared" si="33"/>
        <v>89176</v>
      </c>
      <c r="AD13" s="121">
        <f t="shared" si="34"/>
        <v>-3136</v>
      </c>
      <c r="AE13" s="121">
        <f t="shared" si="7"/>
        <v>5103</v>
      </c>
      <c r="AF13" s="121">
        <f t="shared" si="8"/>
        <v>5103</v>
      </c>
      <c r="AG13" s="121">
        <v>0</v>
      </c>
      <c r="AH13" s="121">
        <v>0</v>
      </c>
      <c r="AI13" s="121">
        <v>5103</v>
      </c>
      <c r="AJ13" s="121">
        <v>0</v>
      </c>
      <c r="AK13" s="121">
        <v>0</v>
      </c>
      <c r="AL13" s="122" t="s">
        <v>445</v>
      </c>
      <c r="AM13" s="121">
        <f t="shared" si="9"/>
        <v>799997</v>
      </c>
      <c r="AN13" s="121">
        <f t="shared" si="10"/>
        <v>282916</v>
      </c>
      <c r="AO13" s="121">
        <v>282916</v>
      </c>
      <c r="AP13" s="121">
        <v>0</v>
      </c>
      <c r="AQ13" s="121">
        <v>0</v>
      </c>
      <c r="AR13" s="121">
        <v>0</v>
      </c>
      <c r="AS13" s="121">
        <f t="shared" si="11"/>
        <v>96013</v>
      </c>
      <c r="AT13" s="121">
        <v>0</v>
      </c>
      <c r="AU13" s="121">
        <v>96013</v>
      </c>
      <c r="AV13" s="121">
        <v>0</v>
      </c>
      <c r="AW13" s="121">
        <v>0</v>
      </c>
      <c r="AX13" s="121">
        <f t="shared" si="12"/>
        <v>421068</v>
      </c>
      <c r="AY13" s="121">
        <v>0</v>
      </c>
      <c r="AZ13" s="121">
        <v>337883</v>
      </c>
      <c r="BA13" s="121">
        <v>83185</v>
      </c>
      <c r="BB13" s="121">
        <v>0</v>
      </c>
      <c r="BC13" s="122" t="s">
        <v>445</v>
      </c>
      <c r="BD13" s="121">
        <v>0</v>
      </c>
      <c r="BE13" s="121">
        <v>65866</v>
      </c>
      <c r="BF13" s="121">
        <f t="shared" si="13"/>
        <v>870966</v>
      </c>
      <c r="BG13" s="121">
        <f t="shared" si="14"/>
        <v>0</v>
      </c>
      <c r="BH13" s="121">
        <f t="shared" si="15"/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445</v>
      </c>
      <c r="BO13" s="121">
        <f t="shared" si="16"/>
        <v>0</v>
      </c>
      <c r="BP13" s="121">
        <f t="shared" si="17"/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 t="shared" si="18"/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 t="shared" si="19"/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445</v>
      </c>
      <c r="CF13" s="121">
        <v>0</v>
      </c>
      <c r="CG13" s="121">
        <v>0</v>
      </c>
      <c r="CH13" s="121">
        <f t="shared" si="20"/>
        <v>0</v>
      </c>
      <c r="CI13" s="121">
        <f t="shared" si="35"/>
        <v>5103</v>
      </c>
      <c r="CJ13" s="121">
        <f t="shared" si="36"/>
        <v>5103</v>
      </c>
      <c r="CK13" s="121">
        <f t="shared" si="37"/>
        <v>0</v>
      </c>
      <c r="CL13" s="121">
        <f t="shared" si="38"/>
        <v>0</v>
      </c>
      <c r="CM13" s="121">
        <f t="shared" si="39"/>
        <v>5103</v>
      </c>
      <c r="CN13" s="121">
        <f t="shared" si="40"/>
        <v>0</v>
      </c>
      <c r="CO13" s="121">
        <f t="shared" si="41"/>
        <v>0</v>
      </c>
      <c r="CP13" s="122" t="s">
        <v>445</v>
      </c>
      <c r="CQ13" s="121">
        <f t="shared" si="42"/>
        <v>799997</v>
      </c>
      <c r="CR13" s="121">
        <f t="shared" si="43"/>
        <v>282916</v>
      </c>
      <c r="CS13" s="121">
        <f t="shared" si="44"/>
        <v>282916</v>
      </c>
      <c r="CT13" s="121">
        <f t="shared" si="45"/>
        <v>0</v>
      </c>
      <c r="CU13" s="121">
        <f t="shared" si="46"/>
        <v>0</v>
      </c>
      <c r="CV13" s="121">
        <f t="shared" si="47"/>
        <v>0</v>
      </c>
      <c r="CW13" s="121">
        <f t="shared" si="48"/>
        <v>96013</v>
      </c>
      <c r="CX13" s="121">
        <f t="shared" si="49"/>
        <v>0</v>
      </c>
      <c r="CY13" s="121">
        <f t="shared" si="50"/>
        <v>96013</v>
      </c>
      <c r="CZ13" s="121">
        <f t="shared" si="51"/>
        <v>0</v>
      </c>
      <c r="DA13" s="121">
        <f t="shared" si="52"/>
        <v>0</v>
      </c>
      <c r="DB13" s="121">
        <f t="shared" si="53"/>
        <v>421068</v>
      </c>
      <c r="DC13" s="121">
        <f t="shared" si="54"/>
        <v>0</v>
      </c>
      <c r="DD13" s="121">
        <f t="shared" si="55"/>
        <v>337883</v>
      </c>
      <c r="DE13" s="121">
        <f t="shared" si="56"/>
        <v>83185</v>
      </c>
      <c r="DF13" s="121">
        <f t="shared" si="57"/>
        <v>0</v>
      </c>
      <c r="DG13" s="122" t="s">
        <v>445</v>
      </c>
      <c r="DH13" s="121">
        <f t="shared" si="23"/>
        <v>0</v>
      </c>
      <c r="DI13" s="121">
        <f t="shared" si="24"/>
        <v>65866</v>
      </c>
      <c r="DJ13" s="121">
        <f t="shared" si="25"/>
        <v>870966</v>
      </c>
    </row>
    <row r="14" spans="1:114" s="136" customFormat="1" ht="13.5" customHeight="1" x14ac:dyDescent="0.15">
      <c r="A14" s="119" t="s">
        <v>29</v>
      </c>
      <c r="B14" s="120" t="s">
        <v>333</v>
      </c>
      <c r="C14" s="119" t="s">
        <v>334</v>
      </c>
      <c r="D14" s="121">
        <f t="shared" si="0"/>
        <v>1731940</v>
      </c>
      <c r="E14" s="121">
        <f t="shared" si="1"/>
        <v>1214541</v>
      </c>
      <c r="F14" s="121">
        <v>303514</v>
      </c>
      <c r="G14" s="121">
        <v>0</v>
      </c>
      <c r="H14" s="121">
        <v>638400</v>
      </c>
      <c r="I14" s="121">
        <v>272627</v>
      </c>
      <c r="J14" s="121">
        <v>999695</v>
      </c>
      <c r="K14" s="121">
        <v>0</v>
      </c>
      <c r="L14" s="121">
        <v>517399</v>
      </c>
      <c r="M14" s="121">
        <f t="shared" si="3"/>
        <v>0</v>
      </c>
      <c r="N14" s="121">
        <f t="shared" si="4"/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 t="shared" si="26"/>
        <v>1731940</v>
      </c>
      <c r="W14" s="121">
        <f t="shared" si="27"/>
        <v>1214541</v>
      </c>
      <c r="X14" s="121">
        <f t="shared" si="28"/>
        <v>303514</v>
      </c>
      <c r="Y14" s="121">
        <f t="shared" si="29"/>
        <v>0</v>
      </c>
      <c r="Z14" s="121">
        <f t="shared" si="30"/>
        <v>638400</v>
      </c>
      <c r="AA14" s="121">
        <f t="shared" si="31"/>
        <v>272627</v>
      </c>
      <c r="AB14" s="121">
        <f t="shared" si="32"/>
        <v>999695</v>
      </c>
      <c r="AC14" s="121">
        <f t="shared" si="33"/>
        <v>0</v>
      </c>
      <c r="AD14" s="121">
        <f t="shared" si="34"/>
        <v>517399</v>
      </c>
      <c r="AE14" s="121">
        <f t="shared" si="7"/>
        <v>973919</v>
      </c>
      <c r="AF14" s="121">
        <f t="shared" si="8"/>
        <v>973919</v>
      </c>
      <c r="AG14" s="121">
        <v>0</v>
      </c>
      <c r="AH14" s="121">
        <v>928485</v>
      </c>
      <c r="AI14" s="121">
        <v>45434</v>
      </c>
      <c r="AJ14" s="121">
        <v>0</v>
      </c>
      <c r="AK14" s="121">
        <v>0</v>
      </c>
      <c r="AL14" s="122" t="s">
        <v>445</v>
      </c>
      <c r="AM14" s="121">
        <f t="shared" si="9"/>
        <v>1739580</v>
      </c>
      <c r="AN14" s="121">
        <f t="shared" si="10"/>
        <v>178054</v>
      </c>
      <c r="AO14" s="121">
        <v>178054</v>
      </c>
      <c r="AP14" s="121">
        <v>0</v>
      </c>
      <c r="AQ14" s="121">
        <v>0</v>
      </c>
      <c r="AR14" s="121">
        <v>0</v>
      </c>
      <c r="AS14" s="121">
        <f t="shared" si="11"/>
        <v>771876</v>
      </c>
      <c r="AT14" s="121">
        <v>0</v>
      </c>
      <c r="AU14" s="121">
        <v>771876</v>
      </c>
      <c r="AV14" s="121">
        <v>0</v>
      </c>
      <c r="AW14" s="121">
        <v>0</v>
      </c>
      <c r="AX14" s="121">
        <f t="shared" si="12"/>
        <v>789650</v>
      </c>
      <c r="AY14" s="121">
        <v>18133</v>
      </c>
      <c r="AZ14" s="121">
        <v>627994</v>
      </c>
      <c r="BA14" s="121">
        <v>143523</v>
      </c>
      <c r="BB14" s="121">
        <v>0</v>
      </c>
      <c r="BC14" s="122" t="s">
        <v>445</v>
      </c>
      <c r="BD14" s="121">
        <v>0</v>
      </c>
      <c r="BE14" s="121">
        <v>18136</v>
      </c>
      <c r="BF14" s="121">
        <f t="shared" si="13"/>
        <v>2731635</v>
      </c>
      <c r="BG14" s="121">
        <f t="shared" si="14"/>
        <v>0</v>
      </c>
      <c r="BH14" s="121">
        <f t="shared" si="15"/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445</v>
      </c>
      <c r="BO14" s="121">
        <f t="shared" si="16"/>
        <v>0</v>
      </c>
      <c r="BP14" s="121">
        <f t="shared" si="17"/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 t="shared" si="18"/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 t="shared" si="19"/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445</v>
      </c>
      <c r="CF14" s="121">
        <v>0</v>
      </c>
      <c r="CG14" s="121">
        <v>0</v>
      </c>
      <c r="CH14" s="121">
        <f t="shared" si="20"/>
        <v>0</v>
      </c>
      <c r="CI14" s="121">
        <f t="shared" si="35"/>
        <v>973919</v>
      </c>
      <c r="CJ14" s="121">
        <f t="shared" si="36"/>
        <v>973919</v>
      </c>
      <c r="CK14" s="121">
        <f t="shared" si="37"/>
        <v>0</v>
      </c>
      <c r="CL14" s="121">
        <f t="shared" si="38"/>
        <v>928485</v>
      </c>
      <c r="CM14" s="121">
        <f t="shared" si="39"/>
        <v>45434</v>
      </c>
      <c r="CN14" s="121">
        <f t="shared" si="40"/>
        <v>0</v>
      </c>
      <c r="CO14" s="121">
        <f t="shared" si="41"/>
        <v>0</v>
      </c>
      <c r="CP14" s="122" t="s">
        <v>445</v>
      </c>
      <c r="CQ14" s="121">
        <f t="shared" si="42"/>
        <v>1739580</v>
      </c>
      <c r="CR14" s="121">
        <f t="shared" si="43"/>
        <v>178054</v>
      </c>
      <c r="CS14" s="121">
        <f t="shared" si="44"/>
        <v>178054</v>
      </c>
      <c r="CT14" s="121">
        <f t="shared" si="45"/>
        <v>0</v>
      </c>
      <c r="CU14" s="121">
        <f t="shared" si="46"/>
        <v>0</v>
      </c>
      <c r="CV14" s="121">
        <f t="shared" si="47"/>
        <v>0</v>
      </c>
      <c r="CW14" s="121">
        <f t="shared" si="48"/>
        <v>771876</v>
      </c>
      <c r="CX14" s="121">
        <f t="shared" si="49"/>
        <v>0</v>
      </c>
      <c r="CY14" s="121">
        <f t="shared" si="50"/>
        <v>771876</v>
      </c>
      <c r="CZ14" s="121">
        <f t="shared" si="51"/>
        <v>0</v>
      </c>
      <c r="DA14" s="121">
        <f t="shared" si="52"/>
        <v>0</v>
      </c>
      <c r="DB14" s="121">
        <f t="shared" si="53"/>
        <v>789650</v>
      </c>
      <c r="DC14" s="121">
        <f t="shared" si="54"/>
        <v>18133</v>
      </c>
      <c r="DD14" s="121">
        <f t="shared" si="55"/>
        <v>627994</v>
      </c>
      <c r="DE14" s="121">
        <f t="shared" si="56"/>
        <v>143523</v>
      </c>
      <c r="DF14" s="121">
        <f t="shared" si="57"/>
        <v>0</v>
      </c>
      <c r="DG14" s="122" t="s">
        <v>445</v>
      </c>
      <c r="DH14" s="121">
        <f t="shared" si="23"/>
        <v>0</v>
      </c>
      <c r="DI14" s="121">
        <f t="shared" si="24"/>
        <v>18136</v>
      </c>
      <c r="DJ14" s="121">
        <f t="shared" si="25"/>
        <v>2731635</v>
      </c>
    </row>
    <row r="15" spans="1:114" s="136" customFormat="1" ht="13.5" customHeight="1" x14ac:dyDescent="0.15">
      <c r="A15" s="119" t="s">
        <v>29</v>
      </c>
      <c r="B15" s="120" t="s">
        <v>369</v>
      </c>
      <c r="C15" s="119" t="s">
        <v>370</v>
      </c>
      <c r="D15" s="121">
        <f t="shared" si="0"/>
        <v>386455</v>
      </c>
      <c r="E15" s="121">
        <f t="shared" si="1"/>
        <v>323791</v>
      </c>
      <c r="F15" s="121">
        <v>122416</v>
      </c>
      <c r="G15" s="121">
        <v>0</v>
      </c>
      <c r="H15" s="121">
        <v>54200</v>
      </c>
      <c r="I15" s="121">
        <v>87127</v>
      </c>
      <c r="J15" s="121">
        <v>1244099</v>
      </c>
      <c r="K15" s="121">
        <v>60048</v>
      </c>
      <c r="L15" s="121">
        <v>62664</v>
      </c>
      <c r="M15" s="121">
        <f t="shared" si="3"/>
        <v>63507</v>
      </c>
      <c r="N15" s="121">
        <f t="shared" si="4"/>
        <v>8172</v>
      </c>
      <c r="O15" s="121">
        <v>2456</v>
      </c>
      <c r="P15" s="121">
        <v>0</v>
      </c>
      <c r="Q15" s="121">
        <v>0</v>
      </c>
      <c r="R15" s="121">
        <v>232</v>
      </c>
      <c r="S15" s="121">
        <v>116833</v>
      </c>
      <c r="T15" s="121">
        <v>5484</v>
      </c>
      <c r="U15" s="121">
        <v>55335</v>
      </c>
      <c r="V15" s="121">
        <f t="shared" si="26"/>
        <v>449962</v>
      </c>
      <c r="W15" s="121">
        <f t="shared" si="27"/>
        <v>331963</v>
      </c>
      <c r="X15" s="121">
        <f t="shared" si="28"/>
        <v>124872</v>
      </c>
      <c r="Y15" s="121">
        <f t="shared" si="29"/>
        <v>0</v>
      </c>
      <c r="Z15" s="121">
        <f t="shared" si="30"/>
        <v>54200</v>
      </c>
      <c r="AA15" s="121">
        <f t="shared" si="31"/>
        <v>87359</v>
      </c>
      <c r="AB15" s="121">
        <f t="shared" si="32"/>
        <v>1360932</v>
      </c>
      <c r="AC15" s="121">
        <f t="shared" si="33"/>
        <v>65532</v>
      </c>
      <c r="AD15" s="121">
        <f t="shared" si="34"/>
        <v>117999</v>
      </c>
      <c r="AE15" s="121">
        <f t="shared" si="7"/>
        <v>185441</v>
      </c>
      <c r="AF15" s="121">
        <f t="shared" si="8"/>
        <v>185441</v>
      </c>
      <c r="AG15" s="121">
        <v>0</v>
      </c>
      <c r="AH15" s="121">
        <v>155331</v>
      </c>
      <c r="AI15" s="121">
        <v>30110</v>
      </c>
      <c r="AJ15" s="121">
        <v>0</v>
      </c>
      <c r="AK15" s="121">
        <v>0</v>
      </c>
      <c r="AL15" s="122" t="s">
        <v>445</v>
      </c>
      <c r="AM15" s="121">
        <f t="shared" si="9"/>
        <v>1441888</v>
      </c>
      <c r="AN15" s="121">
        <f t="shared" si="10"/>
        <v>266210</v>
      </c>
      <c r="AO15" s="121">
        <v>250076</v>
      </c>
      <c r="AP15" s="121">
        <v>0</v>
      </c>
      <c r="AQ15" s="121">
        <v>16134</v>
      </c>
      <c r="AR15" s="121">
        <v>0</v>
      </c>
      <c r="AS15" s="121">
        <f t="shared" si="11"/>
        <v>609258</v>
      </c>
      <c r="AT15" s="121">
        <v>0</v>
      </c>
      <c r="AU15" s="121">
        <v>609258</v>
      </c>
      <c r="AV15" s="121">
        <v>0</v>
      </c>
      <c r="AW15" s="121">
        <v>0</v>
      </c>
      <c r="AX15" s="121">
        <f t="shared" si="12"/>
        <v>539861</v>
      </c>
      <c r="AY15" s="121">
        <v>43688</v>
      </c>
      <c r="AZ15" s="121">
        <v>372914</v>
      </c>
      <c r="BA15" s="121">
        <v>123259</v>
      </c>
      <c r="BB15" s="121">
        <v>0</v>
      </c>
      <c r="BC15" s="122" t="s">
        <v>445</v>
      </c>
      <c r="BD15" s="121">
        <v>26559</v>
      </c>
      <c r="BE15" s="121">
        <v>3225</v>
      </c>
      <c r="BF15" s="121">
        <f t="shared" si="13"/>
        <v>1630554</v>
      </c>
      <c r="BG15" s="121">
        <f t="shared" si="14"/>
        <v>7370</v>
      </c>
      <c r="BH15" s="121">
        <f t="shared" si="15"/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7370</v>
      </c>
      <c r="BN15" s="122" t="s">
        <v>445</v>
      </c>
      <c r="BO15" s="121">
        <f t="shared" si="16"/>
        <v>172587</v>
      </c>
      <c r="BP15" s="121">
        <f t="shared" si="17"/>
        <v>61249</v>
      </c>
      <c r="BQ15" s="121">
        <v>52499</v>
      </c>
      <c r="BR15" s="121">
        <v>0</v>
      </c>
      <c r="BS15" s="121">
        <v>8750</v>
      </c>
      <c r="BT15" s="121">
        <v>0</v>
      </c>
      <c r="BU15" s="121">
        <f t="shared" si="18"/>
        <v>85348</v>
      </c>
      <c r="BV15" s="121">
        <v>0</v>
      </c>
      <c r="BW15" s="121">
        <v>85348</v>
      </c>
      <c r="BX15" s="121">
        <v>0</v>
      </c>
      <c r="BY15" s="121">
        <v>0</v>
      </c>
      <c r="BZ15" s="121">
        <f t="shared" si="19"/>
        <v>25375</v>
      </c>
      <c r="CA15" s="121">
        <v>0</v>
      </c>
      <c r="CB15" s="121">
        <v>25375</v>
      </c>
      <c r="CC15" s="121">
        <v>0</v>
      </c>
      <c r="CD15" s="121">
        <v>0</v>
      </c>
      <c r="CE15" s="122" t="s">
        <v>445</v>
      </c>
      <c r="CF15" s="121">
        <v>615</v>
      </c>
      <c r="CG15" s="121">
        <v>383</v>
      </c>
      <c r="CH15" s="121">
        <f t="shared" si="20"/>
        <v>180340</v>
      </c>
      <c r="CI15" s="121">
        <f t="shared" si="35"/>
        <v>192811</v>
      </c>
      <c r="CJ15" s="121">
        <f t="shared" si="36"/>
        <v>185441</v>
      </c>
      <c r="CK15" s="121">
        <f t="shared" si="37"/>
        <v>0</v>
      </c>
      <c r="CL15" s="121">
        <f t="shared" si="38"/>
        <v>155331</v>
      </c>
      <c r="CM15" s="121">
        <f t="shared" si="39"/>
        <v>30110</v>
      </c>
      <c r="CN15" s="121">
        <f t="shared" si="40"/>
        <v>0</v>
      </c>
      <c r="CO15" s="121">
        <f t="shared" si="41"/>
        <v>7370</v>
      </c>
      <c r="CP15" s="122" t="s">
        <v>445</v>
      </c>
      <c r="CQ15" s="121">
        <f t="shared" si="42"/>
        <v>1614475</v>
      </c>
      <c r="CR15" s="121">
        <f t="shared" si="43"/>
        <v>327459</v>
      </c>
      <c r="CS15" s="121">
        <f t="shared" si="44"/>
        <v>302575</v>
      </c>
      <c r="CT15" s="121">
        <f t="shared" si="45"/>
        <v>0</v>
      </c>
      <c r="CU15" s="121">
        <f t="shared" si="46"/>
        <v>24884</v>
      </c>
      <c r="CV15" s="121">
        <f t="shared" si="47"/>
        <v>0</v>
      </c>
      <c r="CW15" s="121">
        <f t="shared" si="48"/>
        <v>694606</v>
      </c>
      <c r="CX15" s="121">
        <f t="shared" si="49"/>
        <v>0</v>
      </c>
      <c r="CY15" s="121">
        <f t="shared" si="50"/>
        <v>694606</v>
      </c>
      <c r="CZ15" s="121">
        <f t="shared" si="51"/>
        <v>0</v>
      </c>
      <c r="DA15" s="121">
        <f t="shared" si="52"/>
        <v>0</v>
      </c>
      <c r="DB15" s="121">
        <f t="shared" si="53"/>
        <v>565236</v>
      </c>
      <c r="DC15" s="121">
        <f t="shared" si="54"/>
        <v>43688</v>
      </c>
      <c r="DD15" s="121">
        <f t="shared" si="55"/>
        <v>398289</v>
      </c>
      <c r="DE15" s="121">
        <f t="shared" si="56"/>
        <v>123259</v>
      </c>
      <c r="DF15" s="121">
        <f t="shared" si="57"/>
        <v>0</v>
      </c>
      <c r="DG15" s="122" t="s">
        <v>445</v>
      </c>
      <c r="DH15" s="121">
        <f t="shared" si="23"/>
        <v>27174</v>
      </c>
      <c r="DI15" s="121">
        <f t="shared" si="24"/>
        <v>3608</v>
      </c>
      <c r="DJ15" s="121">
        <f t="shared" si="25"/>
        <v>1810894</v>
      </c>
    </row>
    <row r="16" spans="1:114" s="136" customFormat="1" ht="13.5" customHeight="1" x14ac:dyDescent="0.15">
      <c r="A16" s="119" t="s">
        <v>29</v>
      </c>
      <c r="B16" s="120" t="s">
        <v>405</v>
      </c>
      <c r="C16" s="119" t="s">
        <v>406</v>
      </c>
      <c r="D16" s="121">
        <f t="shared" si="0"/>
        <v>188083</v>
      </c>
      <c r="E16" s="121">
        <f t="shared" si="1"/>
        <v>188083</v>
      </c>
      <c r="F16" s="121">
        <v>0</v>
      </c>
      <c r="G16" s="121">
        <v>0</v>
      </c>
      <c r="H16" s="121">
        <v>32200</v>
      </c>
      <c r="I16" s="121">
        <v>155883</v>
      </c>
      <c r="J16" s="121">
        <v>812649</v>
      </c>
      <c r="K16" s="121">
        <v>0</v>
      </c>
      <c r="L16" s="121">
        <v>0</v>
      </c>
      <c r="M16" s="121">
        <f t="shared" si="3"/>
        <v>0</v>
      </c>
      <c r="N16" s="121">
        <f t="shared" si="4"/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f t="shared" si="26"/>
        <v>188083</v>
      </c>
      <c r="W16" s="121">
        <f t="shared" si="27"/>
        <v>188083</v>
      </c>
      <c r="X16" s="121">
        <f t="shared" si="28"/>
        <v>0</v>
      </c>
      <c r="Y16" s="121">
        <f t="shared" si="29"/>
        <v>0</v>
      </c>
      <c r="Z16" s="121">
        <f t="shared" si="30"/>
        <v>32200</v>
      </c>
      <c r="AA16" s="121">
        <f t="shared" si="31"/>
        <v>155883</v>
      </c>
      <c r="AB16" s="121">
        <f t="shared" si="32"/>
        <v>812649</v>
      </c>
      <c r="AC16" s="121">
        <f t="shared" si="33"/>
        <v>0</v>
      </c>
      <c r="AD16" s="121">
        <f t="shared" si="34"/>
        <v>0</v>
      </c>
      <c r="AE16" s="121">
        <f t="shared" si="7"/>
        <v>170759</v>
      </c>
      <c r="AF16" s="121">
        <f t="shared" si="8"/>
        <v>170759</v>
      </c>
      <c r="AG16" s="121">
        <v>0</v>
      </c>
      <c r="AH16" s="121">
        <v>169730</v>
      </c>
      <c r="AI16" s="121">
        <v>1029</v>
      </c>
      <c r="AJ16" s="121">
        <v>0</v>
      </c>
      <c r="AK16" s="121">
        <v>0</v>
      </c>
      <c r="AL16" s="122" t="s">
        <v>445</v>
      </c>
      <c r="AM16" s="121">
        <f t="shared" si="9"/>
        <v>829973</v>
      </c>
      <c r="AN16" s="121">
        <f t="shared" si="10"/>
        <v>80632</v>
      </c>
      <c r="AO16" s="121">
        <v>80632</v>
      </c>
      <c r="AP16" s="121">
        <v>0</v>
      </c>
      <c r="AQ16" s="121">
        <v>0</v>
      </c>
      <c r="AR16" s="121">
        <v>0</v>
      </c>
      <c r="AS16" s="121">
        <f t="shared" si="11"/>
        <v>133262</v>
      </c>
      <c r="AT16" s="121">
        <v>0</v>
      </c>
      <c r="AU16" s="121">
        <v>133262</v>
      </c>
      <c r="AV16" s="121">
        <v>0</v>
      </c>
      <c r="AW16" s="121">
        <v>0</v>
      </c>
      <c r="AX16" s="121">
        <f t="shared" si="12"/>
        <v>616079</v>
      </c>
      <c r="AY16" s="121">
        <v>14441</v>
      </c>
      <c r="AZ16" s="121">
        <v>358378</v>
      </c>
      <c r="BA16" s="121">
        <v>54855</v>
      </c>
      <c r="BB16" s="121">
        <v>188405</v>
      </c>
      <c r="BC16" s="122" t="s">
        <v>445</v>
      </c>
      <c r="BD16" s="121">
        <v>0</v>
      </c>
      <c r="BE16" s="121">
        <v>0</v>
      </c>
      <c r="BF16" s="121">
        <f t="shared" si="13"/>
        <v>1000732</v>
      </c>
      <c r="BG16" s="121">
        <f t="shared" si="14"/>
        <v>0</v>
      </c>
      <c r="BH16" s="121">
        <f t="shared" si="15"/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445</v>
      </c>
      <c r="BO16" s="121">
        <f t="shared" si="16"/>
        <v>0</v>
      </c>
      <c r="BP16" s="121">
        <f t="shared" si="17"/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 t="shared" si="18"/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 t="shared" si="19"/>
        <v>0</v>
      </c>
      <c r="CA16" s="121">
        <v>0</v>
      </c>
      <c r="CB16" s="121">
        <v>0</v>
      </c>
      <c r="CC16" s="121">
        <v>0</v>
      </c>
      <c r="CD16" s="121">
        <v>0</v>
      </c>
      <c r="CE16" s="122" t="s">
        <v>445</v>
      </c>
      <c r="CF16" s="121">
        <v>0</v>
      </c>
      <c r="CG16" s="121">
        <v>0</v>
      </c>
      <c r="CH16" s="121">
        <f t="shared" si="20"/>
        <v>0</v>
      </c>
      <c r="CI16" s="121">
        <f t="shared" si="35"/>
        <v>170759</v>
      </c>
      <c r="CJ16" s="121">
        <f t="shared" si="36"/>
        <v>170759</v>
      </c>
      <c r="CK16" s="121">
        <f t="shared" si="37"/>
        <v>0</v>
      </c>
      <c r="CL16" s="121">
        <f t="shared" si="38"/>
        <v>169730</v>
      </c>
      <c r="CM16" s="121">
        <f t="shared" si="39"/>
        <v>1029</v>
      </c>
      <c r="CN16" s="121">
        <f t="shared" si="40"/>
        <v>0</v>
      </c>
      <c r="CO16" s="121">
        <f t="shared" si="41"/>
        <v>0</v>
      </c>
      <c r="CP16" s="122" t="s">
        <v>445</v>
      </c>
      <c r="CQ16" s="121">
        <f t="shared" si="42"/>
        <v>829973</v>
      </c>
      <c r="CR16" s="121">
        <f t="shared" si="43"/>
        <v>80632</v>
      </c>
      <c r="CS16" s="121">
        <f t="shared" si="44"/>
        <v>80632</v>
      </c>
      <c r="CT16" s="121">
        <f t="shared" si="45"/>
        <v>0</v>
      </c>
      <c r="CU16" s="121">
        <f t="shared" si="46"/>
        <v>0</v>
      </c>
      <c r="CV16" s="121">
        <f t="shared" si="47"/>
        <v>0</v>
      </c>
      <c r="CW16" s="121">
        <f t="shared" si="48"/>
        <v>133262</v>
      </c>
      <c r="CX16" s="121">
        <f t="shared" si="49"/>
        <v>0</v>
      </c>
      <c r="CY16" s="121">
        <f t="shared" si="50"/>
        <v>133262</v>
      </c>
      <c r="CZ16" s="121">
        <f t="shared" si="51"/>
        <v>0</v>
      </c>
      <c r="DA16" s="121">
        <f t="shared" si="52"/>
        <v>0</v>
      </c>
      <c r="DB16" s="121">
        <f t="shared" si="53"/>
        <v>616079</v>
      </c>
      <c r="DC16" s="121">
        <f t="shared" si="54"/>
        <v>14441</v>
      </c>
      <c r="DD16" s="121">
        <f t="shared" si="55"/>
        <v>358378</v>
      </c>
      <c r="DE16" s="121">
        <f t="shared" si="56"/>
        <v>54855</v>
      </c>
      <c r="DF16" s="121">
        <f t="shared" si="57"/>
        <v>188405</v>
      </c>
      <c r="DG16" s="122" t="s">
        <v>445</v>
      </c>
      <c r="DH16" s="121">
        <f t="shared" si="23"/>
        <v>0</v>
      </c>
      <c r="DI16" s="121">
        <f t="shared" si="24"/>
        <v>0</v>
      </c>
      <c r="DJ16" s="121">
        <f t="shared" si="25"/>
        <v>1000732</v>
      </c>
    </row>
    <row r="17" spans="1:114" s="136" customFormat="1" ht="13.5" customHeight="1" x14ac:dyDescent="0.15">
      <c r="A17" s="119" t="s">
        <v>29</v>
      </c>
      <c r="B17" s="120" t="s">
        <v>355</v>
      </c>
      <c r="C17" s="119" t="s">
        <v>442</v>
      </c>
      <c r="D17" s="121">
        <f t="shared" si="0"/>
        <v>46640</v>
      </c>
      <c r="E17" s="121">
        <f t="shared" si="1"/>
        <v>39930</v>
      </c>
      <c r="F17" s="121">
        <v>0</v>
      </c>
      <c r="G17" s="121">
        <v>0</v>
      </c>
      <c r="H17" s="121">
        <v>0</v>
      </c>
      <c r="I17" s="121">
        <v>0</v>
      </c>
      <c r="J17" s="121">
        <v>261830</v>
      </c>
      <c r="K17" s="121">
        <v>39930</v>
      </c>
      <c r="L17" s="121">
        <v>6710</v>
      </c>
      <c r="M17" s="121">
        <f t="shared" si="3"/>
        <v>0</v>
      </c>
      <c r="N17" s="121">
        <f t="shared" si="4"/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f t="shared" si="26"/>
        <v>46640</v>
      </c>
      <c r="W17" s="121">
        <f t="shared" si="27"/>
        <v>39930</v>
      </c>
      <c r="X17" s="121">
        <f t="shared" si="28"/>
        <v>0</v>
      </c>
      <c r="Y17" s="121">
        <f t="shared" si="29"/>
        <v>0</v>
      </c>
      <c r="Z17" s="121">
        <f t="shared" si="30"/>
        <v>0</v>
      </c>
      <c r="AA17" s="121">
        <f t="shared" si="31"/>
        <v>0</v>
      </c>
      <c r="AB17" s="121">
        <f t="shared" si="32"/>
        <v>261830</v>
      </c>
      <c r="AC17" s="121">
        <f t="shared" si="33"/>
        <v>39930</v>
      </c>
      <c r="AD17" s="121">
        <f t="shared" si="34"/>
        <v>6710</v>
      </c>
      <c r="AE17" s="121">
        <f t="shared" si="7"/>
        <v>0</v>
      </c>
      <c r="AF17" s="121">
        <f t="shared" si="8"/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445</v>
      </c>
      <c r="AM17" s="121">
        <f t="shared" si="9"/>
        <v>289437</v>
      </c>
      <c r="AN17" s="121">
        <f t="shared" si="10"/>
        <v>52670</v>
      </c>
      <c r="AO17" s="121">
        <v>52670</v>
      </c>
      <c r="AP17" s="121">
        <v>0</v>
      </c>
      <c r="AQ17" s="121">
        <v>0</v>
      </c>
      <c r="AR17" s="121">
        <v>0</v>
      </c>
      <c r="AS17" s="121">
        <f t="shared" si="11"/>
        <v>50595</v>
      </c>
      <c r="AT17" s="121">
        <v>0</v>
      </c>
      <c r="AU17" s="121">
        <v>50595</v>
      </c>
      <c r="AV17" s="121">
        <v>0</v>
      </c>
      <c r="AW17" s="121">
        <v>0</v>
      </c>
      <c r="AX17" s="121">
        <f t="shared" si="12"/>
        <v>183590</v>
      </c>
      <c r="AY17" s="121">
        <v>0</v>
      </c>
      <c r="AZ17" s="121">
        <v>183171</v>
      </c>
      <c r="BA17" s="121">
        <v>0</v>
      </c>
      <c r="BB17" s="121">
        <v>419</v>
      </c>
      <c r="BC17" s="122" t="s">
        <v>445</v>
      </c>
      <c r="BD17" s="121">
        <v>2582</v>
      </c>
      <c r="BE17" s="121">
        <v>19033</v>
      </c>
      <c r="BF17" s="121">
        <f t="shared" si="13"/>
        <v>308470</v>
      </c>
      <c r="BG17" s="121">
        <f t="shared" si="14"/>
        <v>0</v>
      </c>
      <c r="BH17" s="121">
        <f t="shared" si="15"/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445</v>
      </c>
      <c r="BO17" s="121">
        <f t="shared" si="16"/>
        <v>0</v>
      </c>
      <c r="BP17" s="121">
        <f t="shared" si="17"/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 t="shared" si="18"/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 t="shared" si="19"/>
        <v>0</v>
      </c>
      <c r="CA17" s="121">
        <v>0</v>
      </c>
      <c r="CB17" s="121">
        <v>0</v>
      </c>
      <c r="CC17" s="121">
        <v>0</v>
      </c>
      <c r="CD17" s="121">
        <v>0</v>
      </c>
      <c r="CE17" s="122" t="s">
        <v>445</v>
      </c>
      <c r="CF17" s="121">
        <v>0</v>
      </c>
      <c r="CG17" s="121">
        <v>0</v>
      </c>
      <c r="CH17" s="121">
        <f t="shared" si="20"/>
        <v>0</v>
      </c>
      <c r="CI17" s="121">
        <f t="shared" si="35"/>
        <v>0</v>
      </c>
      <c r="CJ17" s="121">
        <f t="shared" si="36"/>
        <v>0</v>
      </c>
      <c r="CK17" s="121">
        <f t="shared" si="37"/>
        <v>0</v>
      </c>
      <c r="CL17" s="121">
        <f t="shared" si="38"/>
        <v>0</v>
      </c>
      <c r="CM17" s="121">
        <f t="shared" si="39"/>
        <v>0</v>
      </c>
      <c r="CN17" s="121">
        <f t="shared" si="40"/>
        <v>0</v>
      </c>
      <c r="CO17" s="121">
        <f t="shared" si="41"/>
        <v>0</v>
      </c>
      <c r="CP17" s="122" t="s">
        <v>445</v>
      </c>
      <c r="CQ17" s="121">
        <f t="shared" si="42"/>
        <v>289437</v>
      </c>
      <c r="CR17" s="121">
        <f t="shared" si="43"/>
        <v>52670</v>
      </c>
      <c r="CS17" s="121">
        <f t="shared" si="44"/>
        <v>52670</v>
      </c>
      <c r="CT17" s="121">
        <f t="shared" si="45"/>
        <v>0</v>
      </c>
      <c r="CU17" s="121">
        <f t="shared" si="46"/>
        <v>0</v>
      </c>
      <c r="CV17" s="121">
        <f t="shared" si="47"/>
        <v>0</v>
      </c>
      <c r="CW17" s="121">
        <f t="shared" si="48"/>
        <v>50595</v>
      </c>
      <c r="CX17" s="121">
        <f t="shared" si="49"/>
        <v>0</v>
      </c>
      <c r="CY17" s="121">
        <f t="shared" si="50"/>
        <v>50595</v>
      </c>
      <c r="CZ17" s="121">
        <f t="shared" si="51"/>
        <v>0</v>
      </c>
      <c r="DA17" s="121">
        <f t="shared" si="52"/>
        <v>0</v>
      </c>
      <c r="DB17" s="121">
        <f t="shared" si="53"/>
        <v>183590</v>
      </c>
      <c r="DC17" s="121">
        <f t="shared" si="54"/>
        <v>0</v>
      </c>
      <c r="DD17" s="121">
        <f t="shared" si="55"/>
        <v>183171</v>
      </c>
      <c r="DE17" s="121">
        <f t="shared" si="56"/>
        <v>0</v>
      </c>
      <c r="DF17" s="121">
        <f t="shared" si="57"/>
        <v>419</v>
      </c>
      <c r="DG17" s="122" t="s">
        <v>445</v>
      </c>
      <c r="DH17" s="121">
        <f t="shared" si="23"/>
        <v>2582</v>
      </c>
      <c r="DI17" s="121">
        <f t="shared" si="24"/>
        <v>19033</v>
      </c>
      <c r="DJ17" s="121">
        <f t="shared" si="25"/>
        <v>308470</v>
      </c>
    </row>
    <row r="18" spans="1:114" s="136" customFormat="1" ht="13.5" customHeight="1" x14ac:dyDescent="0.15">
      <c r="A18" s="119" t="s">
        <v>29</v>
      </c>
      <c r="B18" s="120" t="s">
        <v>327</v>
      </c>
      <c r="C18" s="119" t="s">
        <v>328</v>
      </c>
      <c r="D18" s="121">
        <f t="shared" si="0"/>
        <v>3403097</v>
      </c>
      <c r="E18" s="121">
        <f t="shared" si="1"/>
        <v>3403097</v>
      </c>
      <c r="F18" s="121">
        <v>197563</v>
      </c>
      <c r="G18" s="121">
        <v>0</v>
      </c>
      <c r="H18" s="121">
        <v>375000</v>
      </c>
      <c r="I18" s="121">
        <v>0</v>
      </c>
      <c r="J18" s="121">
        <v>8055862</v>
      </c>
      <c r="K18" s="121">
        <v>2830534</v>
      </c>
      <c r="L18" s="121">
        <v>0</v>
      </c>
      <c r="M18" s="121">
        <f t="shared" si="3"/>
        <v>0</v>
      </c>
      <c r="N18" s="121">
        <f t="shared" si="4"/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f t="shared" si="26"/>
        <v>3403097</v>
      </c>
      <c r="W18" s="121">
        <f t="shared" si="27"/>
        <v>3403097</v>
      </c>
      <c r="X18" s="121">
        <f t="shared" si="28"/>
        <v>197563</v>
      </c>
      <c r="Y18" s="121">
        <f t="shared" si="29"/>
        <v>0</v>
      </c>
      <c r="Z18" s="121">
        <f t="shared" si="30"/>
        <v>375000</v>
      </c>
      <c r="AA18" s="121">
        <f t="shared" si="31"/>
        <v>0</v>
      </c>
      <c r="AB18" s="121">
        <f t="shared" si="32"/>
        <v>8055862</v>
      </c>
      <c r="AC18" s="121">
        <f t="shared" si="33"/>
        <v>2830534</v>
      </c>
      <c r="AD18" s="121">
        <f t="shared" si="34"/>
        <v>0</v>
      </c>
      <c r="AE18" s="121">
        <f t="shared" si="7"/>
        <v>644733</v>
      </c>
      <c r="AF18" s="121">
        <f t="shared" si="8"/>
        <v>644733</v>
      </c>
      <c r="AG18" s="121">
        <v>0</v>
      </c>
      <c r="AH18" s="121">
        <v>228372</v>
      </c>
      <c r="AI18" s="121">
        <v>416361</v>
      </c>
      <c r="AJ18" s="121">
        <v>0</v>
      </c>
      <c r="AK18" s="121">
        <v>0</v>
      </c>
      <c r="AL18" s="122" t="s">
        <v>445</v>
      </c>
      <c r="AM18" s="121">
        <f t="shared" si="9"/>
        <v>10522793</v>
      </c>
      <c r="AN18" s="121">
        <f t="shared" si="10"/>
        <v>4156277</v>
      </c>
      <c r="AO18" s="121">
        <v>1035807</v>
      </c>
      <c r="AP18" s="121">
        <v>0</v>
      </c>
      <c r="AQ18" s="121">
        <v>3100426</v>
      </c>
      <c r="AR18" s="121">
        <v>20044</v>
      </c>
      <c r="AS18" s="121">
        <f t="shared" si="11"/>
        <v>5773499</v>
      </c>
      <c r="AT18" s="121">
        <v>0</v>
      </c>
      <c r="AU18" s="121">
        <v>5718470</v>
      </c>
      <c r="AV18" s="121">
        <v>55029</v>
      </c>
      <c r="AW18" s="121">
        <v>0</v>
      </c>
      <c r="AX18" s="121">
        <f t="shared" si="12"/>
        <v>587168</v>
      </c>
      <c r="AY18" s="121">
        <v>0</v>
      </c>
      <c r="AZ18" s="121">
        <v>257116</v>
      </c>
      <c r="BA18" s="121">
        <v>330052</v>
      </c>
      <c r="BB18" s="121">
        <v>0</v>
      </c>
      <c r="BC18" s="122" t="s">
        <v>445</v>
      </c>
      <c r="BD18" s="121">
        <v>5849</v>
      </c>
      <c r="BE18" s="121">
        <v>291433</v>
      </c>
      <c r="BF18" s="121">
        <f t="shared" si="13"/>
        <v>11458959</v>
      </c>
      <c r="BG18" s="121">
        <f t="shared" si="14"/>
        <v>0</v>
      </c>
      <c r="BH18" s="121">
        <f t="shared" si="15"/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445</v>
      </c>
      <c r="BO18" s="121">
        <f t="shared" si="16"/>
        <v>0</v>
      </c>
      <c r="BP18" s="121">
        <f t="shared" si="17"/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 t="shared" si="18"/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 t="shared" si="19"/>
        <v>0</v>
      </c>
      <c r="CA18" s="121">
        <v>0</v>
      </c>
      <c r="CB18" s="121">
        <v>0</v>
      </c>
      <c r="CC18" s="121">
        <v>0</v>
      </c>
      <c r="CD18" s="121">
        <v>0</v>
      </c>
      <c r="CE18" s="122" t="s">
        <v>445</v>
      </c>
      <c r="CF18" s="121">
        <v>0</v>
      </c>
      <c r="CG18" s="121">
        <v>0</v>
      </c>
      <c r="CH18" s="121">
        <f t="shared" si="20"/>
        <v>0</v>
      </c>
      <c r="CI18" s="121">
        <f t="shared" si="35"/>
        <v>644733</v>
      </c>
      <c r="CJ18" s="121">
        <f t="shared" si="36"/>
        <v>644733</v>
      </c>
      <c r="CK18" s="121">
        <f t="shared" si="37"/>
        <v>0</v>
      </c>
      <c r="CL18" s="121">
        <f t="shared" si="38"/>
        <v>228372</v>
      </c>
      <c r="CM18" s="121">
        <f t="shared" si="39"/>
        <v>416361</v>
      </c>
      <c r="CN18" s="121">
        <f t="shared" si="40"/>
        <v>0</v>
      </c>
      <c r="CO18" s="121">
        <f t="shared" si="41"/>
        <v>0</v>
      </c>
      <c r="CP18" s="122" t="s">
        <v>445</v>
      </c>
      <c r="CQ18" s="121">
        <f t="shared" si="42"/>
        <v>10522793</v>
      </c>
      <c r="CR18" s="121">
        <f t="shared" si="43"/>
        <v>4156277</v>
      </c>
      <c r="CS18" s="121">
        <f t="shared" si="44"/>
        <v>1035807</v>
      </c>
      <c r="CT18" s="121">
        <f t="shared" si="45"/>
        <v>0</v>
      </c>
      <c r="CU18" s="121">
        <f t="shared" si="46"/>
        <v>3100426</v>
      </c>
      <c r="CV18" s="121">
        <f t="shared" si="47"/>
        <v>20044</v>
      </c>
      <c r="CW18" s="121">
        <f t="shared" si="48"/>
        <v>5773499</v>
      </c>
      <c r="CX18" s="121">
        <f t="shared" si="49"/>
        <v>0</v>
      </c>
      <c r="CY18" s="121">
        <f t="shared" si="50"/>
        <v>5718470</v>
      </c>
      <c r="CZ18" s="121">
        <f t="shared" si="51"/>
        <v>55029</v>
      </c>
      <c r="DA18" s="121">
        <f t="shared" si="52"/>
        <v>0</v>
      </c>
      <c r="DB18" s="121">
        <f t="shared" si="53"/>
        <v>587168</v>
      </c>
      <c r="DC18" s="121">
        <f t="shared" si="54"/>
        <v>0</v>
      </c>
      <c r="DD18" s="121">
        <f t="shared" si="55"/>
        <v>257116</v>
      </c>
      <c r="DE18" s="121">
        <f t="shared" si="56"/>
        <v>330052</v>
      </c>
      <c r="DF18" s="121">
        <f t="shared" si="57"/>
        <v>0</v>
      </c>
      <c r="DG18" s="122" t="s">
        <v>445</v>
      </c>
      <c r="DH18" s="121">
        <f t="shared" si="23"/>
        <v>5849</v>
      </c>
      <c r="DI18" s="121">
        <f t="shared" si="24"/>
        <v>291433</v>
      </c>
      <c r="DJ18" s="121">
        <f t="shared" si="25"/>
        <v>11458959</v>
      </c>
    </row>
    <row r="19" spans="1:114" s="136" customFormat="1" ht="13.5" customHeight="1" x14ac:dyDescent="0.15">
      <c r="A19" s="119" t="s">
        <v>29</v>
      </c>
      <c r="B19" s="120" t="s">
        <v>357</v>
      </c>
      <c r="C19" s="119" t="s">
        <v>358</v>
      </c>
      <c r="D19" s="121">
        <f t="shared" si="0"/>
        <v>0</v>
      </c>
      <c r="E19" s="121">
        <f t="shared" si="1"/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36263</v>
      </c>
      <c r="K19" s="121">
        <v>0</v>
      </c>
      <c r="L19" s="121">
        <v>0</v>
      </c>
      <c r="M19" s="121">
        <f t="shared" si="3"/>
        <v>0</v>
      </c>
      <c r="N19" s="121">
        <f t="shared" si="4"/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1">
        <f t="shared" si="26"/>
        <v>0</v>
      </c>
      <c r="W19" s="121">
        <f t="shared" si="27"/>
        <v>0</v>
      </c>
      <c r="X19" s="121">
        <f t="shared" si="28"/>
        <v>0</v>
      </c>
      <c r="Y19" s="121">
        <f t="shared" si="29"/>
        <v>0</v>
      </c>
      <c r="Z19" s="121">
        <f t="shared" si="30"/>
        <v>0</v>
      </c>
      <c r="AA19" s="121">
        <f t="shared" si="31"/>
        <v>0</v>
      </c>
      <c r="AB19" s="121">
        <f t="shared" si="32"/>
        <v>36263</v>
      </c>
      <c r="AC19" s="121">
        <f t="shared" si="33"/>
        <v>0</v>
      </c>
      <c r="AD19" s="121">
        <f t="shared" si="34"/>
        <v>0</v>
      </c>
      <c r="AE19" s="121">
        <f t="shared" si="7"/>
        <v>36263</v>
      </c>
      <c r="AF19" s="121">
        <f t="shared" si="8"/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36263</v>
      </c>
      <c r="AL19" s="122" t="s">
        <v>445</v>
      </c>
      <c r="AM19" s="121">
        <f t="shared" si="9"/>
        <v>0</v>
      </c>
      <c r="AN19" s="121">
        <f t="shared" si="10"/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 t="shared" si="11"/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 t="shared" si="12"/>
        <v>0</v>
      </c>
      <c r="AY19" s="121">
        <v>0</v>
      </c>
      <c r="AZ19" s="121">
        <v>0</v>
      </c>
      <c r="BA19" s="121">
        <v>0</v>
      </c>
      <c r="BB19" s="121">
        <v>0</v>
      </c>
      <c r="BC19" s="122" t="s">
        <v>445</v>
      </c>
      <c r="BD19" s="121">
        <v>0</v>
      </c>
      <c r="BE19" s="121">
        <v>0</v>
      </c>
      <c r="BF19" s="121">
        <f t="shared" si="13"/>
        <v>36263</v>
      </c>
      <c r="BG19" s="121">
        <f t="shared" si="14"/>
        <v>0</v>
      </c>
      <c r="BH19" s="121">
        <f t="shared" si="15"/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2" t="s">
        <v>445</v>
      </c>
      <c r="BO19" s="121">
        <f t="shared" si="16"/>
        <v>0</v>
      </c>
      <c r="BP19" s="121">
        <f t="shared" si="17"/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 t="shared" si="18"/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 t="shared" si="19"/>
        <v>0</v>
      </c>
      <c r="CA19" s="121">
        <v>0</v>
      </c>
      <c r="CB19" s="121">
        <v>0</v>
      </c>
      <c r="CC19" s="121">
        <v>0</v>
      </c>
      <c r="CD19" s="121">
        <v>0</v>
      </c>
      <c r="CE19" s="122" t="s">
        <v>445</v>
      </c>
      <c r="CF19" s="121">
        <v>0</v>
      </c>
      <c r="CG19" s="121">
        <v>0</v>
      </c>
      <c r="CH19" s="121">
        <f t="shared" si="20"/>
        <v>0</v>
      </c>
      <c r="CI19" s="121">
        <f t="shared" si="35"/>
        <v>36263</v>
      </c>
      <c r="CJ19" s="121">
        <f t="shared" si="36"/>
        <v>0</v>
      </c>
      <c r="CK19" s="121">
        <f t="shared" si="37"/>
        <v>0</v>
      </c>
      <c r="CL19" s="121">
        <f t="shared" si="38"/>
        <v>0</v>
      </c>
      <c r="CM19" s="121">
        <f t="shared" si="39"/>
        <v>0</v>
      </c>
      <c r="CN19" s="121">
        <f t="shared" si="40"/>
        <v>0</v>
      </c>
      <c r="CO19" s="121">
        <f t="shared" si="41"/>
        <v>36263</v>
      </c>
      <c r="CP19" s="122" t="s">
        <v>445</v>
      </c>
      <c r="CQ19" s="121">
        <f t="shared" si="42"/>
        <v>0</v>
      </c>
      <c r="CR19" s="121">
        <f t="shared" si="43"/>
        <v>0</v>
      </c>
      <c r="CS19" s="121">
        <f t="shared" si="44"/>
        <v>0</v>
      </c>
      <c r="CT19" s="121">
        <f t="shared" si="45"/>
        <v>0</v>
      </c>
      <c r="CU19" s="121">
        <f t="shared" si="46"/>
        <v>0</v>
      </c>
      <c r="CV19" s="121">
        <f t="shared" si="47"/>
        <v>0</v>
      </c>
      <c r="CW19" s="121">
        <f t="shared" si="48"/>
        <v>0</v>
      </c>
      <c r="CX19" s="121">
        <f t="shared" si="49"/>
        <v>0</v>
      </c>
      <c r="CY19" s="121">
        <f t="shared" si="50"/>
        <v>0</v>
      </c>
      <c r="CZ19" s="121">
        <f t="shared" si="51"/>
        <v>0</v>
      </c>
      <c r="DA19" s="121">
        <f t="shared" si="52"/>
        <v>0</v>
      </c>
      <c r="DB19" s="121">
        <f t="shared" si="53"/>
        <v>0</v>
      </c>
      <c r="DC19" s="121">
        <f t="shared" si="54"/>
        <v>0</v>
      </c>
      <c r="DD19" s="121">
        <f t="shared" si="55"/>
        <v>0</v>
      </c>
      <c r="DE19" s="121">
        <f t="shared" si="56"/>
        <v>0</v>
      </c>
      <c r="DF19" s="121">
        <f t="shared" si="57"/>
        <v>0</v>
      </c>
      <c r="DG19" s="122" t="s">
        <v>445</v>
      </c>
      <c r="DH19" s="121">
        <f t="shared" si="23"/>
        <v>0</v>
      </c>
      <c r="DI19" s="121">
        <f t="shared" si="24"/>
        <v>0</v>
      </c>
      <c r="DJ19" s="121">
        <f t="shared" si="25"/>
        <v>36263</v>
      </c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xmlns:xlrd2="http://schemas.microsoft.com/office/spreadsheetml/2017/richdata2" ref="A8:XFD19">
    <sortCondition ref="A8:A19"/>
    <sortCondition ref="B8:B19"/>
    <sortCondition ref="C8:C19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&amp;L廃棄物処理事業経費（一部事務組合・広域連合の合計）（令和1年度実績）</oddHeader>
  </headerFooter>
  <colBreaks count="5" manualBreakCount="5">
    <brk id="21" min="1" max="18" man="1"/>
    <brk id="30" min="1" max="18" man="1"/>
    <brk id="38" min="1" max="18" man="1"/>
    <brk id="66" min="1" max="18" man="1"/>
    <brk id="94" min="1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156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7" t="s">
        <v>53</v>
      </c>
      <c r="B2" s="162" t="s">
        <v>54</v>
      </c>
      <c r="C2" s="169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157"/>
      <c r="AF2" s="157"/>
    </row>
    <row r="3" spans="1:32" s="62" customFormat="1" ht="13.5" customHeight="1" x14ac:dyDescent="0.15">
      <c r="A3" s="168"/>
      <c r="B3" s="163"/>
      <c r="C3" s="168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157"/>
      <c r="AF3" s="157"/>
    </row>
    <row r="4" spans="1:32" s="62" customFormat="1" ht="18.75" customHeight="1" x14ac:dyDescent="0.15">
      <c r="A4" s="168"/>
      <c r="B4" s="163"/>
      <c r="C4" s="168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157"/>
      <c r="AF4" s="157"/>
    </row>
    <row r="5" spans="1:32" s="62" customFormat="1" ht="22.5" customHeight="1" x14ac:dyDescent="0.15">
      <c r="A5" s="168"/>
      <c r="B5" s="163"/>
      <c r="C5" s="168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157"/>
      <c r="AF5" s="157"/>
    </row>
    <row r="6" spans="1:32" s="86" customFormat="1" ht="13.5" customHeight="1" x14ac:dyDescent="0.15">
      <c r="A6" s="168"/>
      <c r="B6" s="163"/>
      <c r="C6" s="168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158"/>
      <c r="AF6" s="158"/>
    </row>
    <row r="7" spans="1:32" s="136" customFormat="1" ht="13.5" customHeight="1" x14ac:dyDescent="0.15">
      <c r="A7" s="138" t="str">
        <f>'廃棄物事業経費（市町村）'!A7</f>
        <v>大阪府</v>
      </c>
      <c r="B7" s="139" t="str">
        <f>'廃棄物事業経費（市町村）'!B7</f>
        <v>27000</v>
      </c>
      <c r="C7" s="138" t="s">
        <v>33</v>
      </c>
      <c r="D7" s="140">
        <f t="shared" ref="D7:D38" si="0">SUM(E7,+L7)</f>
        <v>114801916</v>
      </c>
      <c r="E7" s="140">
        <f t="shared" ref="E7:E38" si="1">+SUM(F7:I7,K7)</f>
        <v>28802020</v>
      </c>
      <c r="F7" s="140">
        <f t="shared" ref="F7:L7" si="2">SUM(F$8:F$257)</f>
        <v>2089729</v>
      </c>
      <c r="G7" s="140">
        <f t="shared" si="2"/>
        <v>75033</v>
      </c>
      <c r="H7" s="140">
        <f t="shared" si="2"/>
        <v>4978400</v>
      </c>
      <c r="I7" s="140">
        <f t="shared" si="2"/>
        <v>14145554</v>
      </c>
      <c r="J7" s="140">
        <f t="shared" si="2"/>
        <v>18299773</v>
      </c>
      <c r="K7" s="140">
        <f t="shared" si="2"/>
        <v>7513304</v>
      </c>
      <c r="L7" s="140">
        <f t="shared" si="2"/>
        <v>85999896</v>
      </c>
      <c r="M7" s="140">
        <f t="shared" ref="M7:M38" si="3">SUM(N7,+U7)</f>
        <v>7392884</v>
      </c>
      <c r="N7" s="140">
        <f t="shared" ref="N7:N38" si="4">+SUM(O7:R7,T7)</f>
        <v>827264</v>
      </c>
      <c r="O7" s="140">
        <f t="shared" ref="O7:U7" si="5">SUM(O$8:O$257)</f>
        <v>4793</v>
      </c>
      <c r="P7" s="140">
        <f t="shared" si="5"/>
        <v>1209</v>
      </c>
      <c r="Q7" s="140">
        <f t="shared" si="5"/>
        <v>162500</v>
      </c>
      <c r="R7" s="140">
        <f t="shared" si="5"/>
        <v>406921</v>
      </c>
      <c r="S7" s="140">
        <f t="shared" si="5"/>
        <v>922501</v>
      </c>
      <c r="T7" s="140">
        <f t="shared" si="5"/>
        <v>251841</v>
      </c>
      <c r="U7" s="140">
        <f t="shared" si="5"/>
        <v>6565620</v>
      </c>
      <c r="V7" s="140">
        <f t="shared" ref="V7:AB7" si="6">+SUM(D7,M7)</f>
        <v>122194800</v>
      </c>
      <c r="W7" s="140">
        <f t="shared" si="6"/>
        <v>29629284</v>
      </c>
      <c r="X7" s="140">
        <f t="shared" si="6"/>
        <v>2094522</v>
      </c>
      <c r="Y7" s="140">
        <f t="shared" si="6"/>
        <v>76242</v>
      </c>
      <c r="Z7" s="140">
        <f t="shared" si="6"/>
        <v>5140900</v>
      </c>
      <c r="AA7" s="140">
        <f t="shared" si="6"/>
        <v>14552475</v>
      </c>
      <c r="AB7" s="140">
        <f t="shared" si="6"/>
        <v>19222274</v>
      </c>
      <c r="AC7" s="140">
        <f t="shared" ref="AC7:AC38" si="7">+SUM(K7,T7)</f>
        <v>7765145</v>
      </c>
      <c r="AD7" s="140">
        <f t="shared" ref="AD7:AD38" si="8">+SUM(L7,U7)</f>
        <v>92565516</v>
      </c>
      <c r="AE7" s="159"/>
      <c r="AF7" s="159"/>
    </row>
    <row r="8" spans="1:32" s="136" customFormat="1" ht="13.5" customHeight="1" x14ac:dyDescent="0.15">
      <c r="A8" s="119" t="s">
        <v>29</v>
      </c>
      <c r="B8" s="120" t="s">
        <v>324</v>
      </c>
      <c r="C8" s="119" t="s">
        <v>325</v>
      </c>
      <c r="D8" s="121">
        <f t="shared" si="0"/>
        <v>26339024</v>
      </c>
      <c r="E8" s="121">
        <f t="shared" si="1"/>
        <v>6405848</v>
      </c>
      <c r="F8" s="121">
        <v>659</v>
      </c>
      <c r="G8" s="121">
        <v>34710</v>
      </c>
      <c r="H8" s="121">
        <v>92000</v>
      </c>
      <c r="I8" s="121">
        <v>5865416</v>
      </c>
      <c r="J8" s="121"/>
      <c r="K8" s="121">
        <v>413063</v>
      </c>
      <c r="L8" s="121">
        <v>19933176</v>
      </c>
      <c r="M8" s="121">
        <f t="shared" si="3"/>
        <v>64269</v>
      </c>
      <c r="N8" s="121">
        <f t="shared" si="4"/>
        <v>280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280</v>
      </c>
      <c r="U8" s="121">
        <v>63989</v>
      </c>
      <c r="V8" s="121">
        <f t="shared" ref="V8:V39" si="9">+SUM(D8,M8)</f>
        <v>26403293</v>
      </c>
      <c r="W8" s="121">
        <f t="shared" ref="W8:W39" si="10">+SUM(E8,N8)</f>
        <v>6406128</v>
      </c>
      <c r="X8" s="121">
        <f t="shared" ref="X8:X39" si="11">+SUM(F8,O8)</f>
        <v>659</v>
      </c>
      <c r="Y8" s="121">
        <f t="shared" ref="Y8:Y39" si="12">+SUM(G8,P8)</f>
        <v>34710</v>
      </c>
      <c r="Z8" s="121">
        <f t="shared" ref="Z8:Z39" si="13">+SUM(H8,Q8)</f>
        <v>92000</v>
      </c>
      <c r="AA8" s="121">
        <f t="shared" ref="AA8:AA39" si="14">+SUM(I8,R8)</f>
        <v>5865416</v>
      </c>
      <c r="AB8" s="121">
        <f t="shared" ref="AB8:AB39" si="15">+SUM(J8,S8)</f>
        <v>0</v>
      </c>
      <c r="AC8" s="121">
        <f t="shared" si="7"/>
        <v>413343</v>
      </c>
      <c r="AD8" s="121">
        <f t="shared" si="8"/>
        <v>19997165</v>
      </c>
      <c r="AE8" s="160" t="s">
        <v>326</v>
      </c>
      <c r="AF8" s="159"/>
    </row>
    <row r="9" spans="1:32" s="136" customFormat="1" ht="13.5" customHeight="1" x14ac:dyDescent="0.15">
      <c r="A9" s="119" t="s">
        <v>29</v>
      </c>
      <c r="B9" s="120" t="s">
        <v>329</v>
      </c>
      <c r="C9" s="119" t="s">
        <v>330</v>
      </c>
      <c r="D9" s="121">
        <f t="shared" si="0"/>
        <v>8784883</v>
      </c>
      <c r="E9" s="121">
        <f t="shared" si="1"/>
        <v>2214289</v>
      </c>
      <c r="F9" s="121">
        <v>0</v>
      </c>
      <c r="G9" s="121">
        <v>0</v>
      </c>
      <c r="H9" s="121">
        <v>265900</v>
      </c>
      <c r="I9" s="121">
        <v>1450934</v>
      </c>
      <c r="J9" s="121"/>
      <c r="K9" s="121">
        <v>497455</v>
      </c>
      <c r="L9" s="121">
        <v>6570594</v>
      </c>
      <c r="M9" s="121">
        <f t="shared" si="3"/>
        <v>867843</v>
      </c>
      <c r="N9" s="121">
        <f t="shared" si="4"/>
        <v>81403</v>
      </c>
      <c r="O9" s="121">
        <v>0</v>
      </c>
      <c r="P9" s="121">
        <v>0</v>
      </c>
      <c r="Q9" s="121">
        <v>0</v>
      </c>
      <c r="R9" s="121">
        <v>81403</v>
      </c>
      <c r="S9" s="121"/>
      <c r="T9" s="121">
        <v>0</v>
      </c>
      <c r="U9" s="121">
        <v>786440</v>
      </c>
      <c r="V9" s="121">
        <f t="shared" si="9"/>
        <v>9652726</v>
      </c>
      <c r="W9" s="121">
        <f t="shared" si="10"/>
        <v>2295692</v>
      </c>
      <c r="X9" s="121">
        <f t="shared" si="11"/>
        <v>0</v>
      </c>
      <c r="Y9" s="121">
        <f t="shared" si="12"/>
        <v>0</v>
      </c>
      <c r="Z9" s="121">
        <f t="shared" si="13"/>
        <v>265900</v>
      </c>
      <c r="AA9" s="121">
        <f t="shared" si="14"/>
        <v>1532337</v>
      </c>
      <c r="AB9" s="121">
        <f t="shared" si="15"/>
        <v>0</v>
      </c>
      <c r="AC9" s="121">
        <f t="shared" si="7"/>
        <v>497455</v>
      </c>
      <c r="AD9" s="121">
        <f t="shared" si="8"/>
        <v>7357034</v>
      </c>
      <c r="AE9" s="160" t="s">
        <v>326</v>
      </c>
      <c r="AF9" s="159"/>
    </row>
    <row r="10" spans="1:32" s="136" customFormat="1" ht="13.5" customHeight="1" x14ac:dyDescent="0.15">
      <c r="A10" s="119" t="s">
        <v>29</v>
      </c>
      <c r="B10" s="120" t="s">
        <v>331</v>
      </c>
      <c r="C10" s="119" t="s">
        <v>332</v>
      </c>
      <c r="D10" s="121">
        <f t="shared" si="0"/>
        <v>2216908</v>
      </c>
      <c r="E10" s="121">
        <f t="shared" si="1"/>
        <v>235631</v>
      </c>
      <c r="F10" s="121">
        <v>0</v>
      </c>
      <c r="G10" s="121">
        <v>200</v>
      </c>
      <c r="H10" s="121">
        <v>0</v>
      </c>
      <c r="I10" s="121">
        <v>233731</v>
      </c>
      <c r="J10" s="121"/>
      <c r="K10" s="121">
        <v>1700</v>
      </c>
      <c r="L10" s="121">
        <v>1981277</v>
      </c>
      <c r="M10" s="121">
        <f t="shared" si="3"/>
        <v>75790</v>
      </c>
      <c r="N10" s="121">
        <f t="shared" si="4"/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75790</v>
      </c>
      <c r="V10" s="121">
        <f t="shared" si="9"/>
        <v>2292698</v>
      </c>
      <c r="W10" s="121">
        <f t="shared" si="10"/>
        <v>235631</v>
      </c>
      <c r="X10" s="121">
        <f t="shared" si="11"/>
        <v>0</v>
      </c>
      <c r="Y10" s="121">
        <f t="shared" si="12"/>
        <v>200</v>
      </c>
      <c r="Z10" s="121">
        <f t="shared" si="13"/>
        <v>0</v>
      </c>
      <c r="AA10" s="121">
        <f t="shared" si="14"/>
        <v>233731</v>
      </c>
      <c r="AB10" s="121">
        <f t="shared" si="15"/>
        <v>0</v>
      </c>
      <c r="AC10" s="121">
        <f t="shared" si="7"/>
        <v>1700</v>
      </c>
      <c r="AD10" s="121">
        <f t="shared" si="8"/>
        <v>2057067</v>
      </c>
      <c r="AE10" s="160" t="s">
        <v>326</v>
      </c>
      <c r="AF10" s="159"/>
    </row>
    <row r="11" spans="1:32" s="136" customFormat="1" ht="13.5" customHeight="1" x14ac:dyDescent="0.15">
      <c r="A11" s="119" t="s">
        <v>29</v>
      </c>
      <c r="B11" s="120" t="s">
        <v>335</v>
      </c>
      <c r="C11" s="119" t="s">
        <v>336</v>
      </c>
      <c r="D11" s="121">
        <f t="shared" si="0"/>
        <v>3392907</v>
      </c>
      <c r="E11" s="121">
        <f t="shared" si="1"/>
        <v>104877</v>
      </c>
      <c r="F11" s="121">
        <v>0</v>
      </c>
      <c r="G11" s="121">
        <v>0</v>
      </c>
      <c r="H11" s="121">
        <v>0</v>
      </c>
      <c r="I11" s="121">
        <v>72891</v>
      </c>
      <c r="J11" s="121"/>
      <c r="K11" s="121">
        <v>31986</v>
      </c>
      <c r="L11" s="121">
        <v>3288030</v>
      </c>
      <c r="M11" s="121">
        <f t="shared" si="3"/>
        <v>54332</v>
      </c>
      <c r="N11" s="121">
        <f t="shared" si="4"/>
        <v>9140</v>
      </c>
      <c r="O11" s="121">
        <v>0</v>
      </c>
      <c r="P11" s="121">
        <v>0</v>
      </c>
      <c r="Q11" s="121">
        <v>0</v>
      </c>
      <c r="R11" s="121">
        <v>9140</v>
      </c>
      <c r="S11" s="121"/>
      <c r="T11" s="121">
        <v>0</v>
      </c>
      <c r="U11" s="121">
        <v>45192</v>
      </c>
      <c r="V11" s="121">
        <f t="shared" si="9"/>
        <v>3447239</v>
      </c>
      <c r="W11" s="121">
        <f t="shared" si="10"/>
        <v>114017</v>
      </c>
      <c r="X11" s="121">
        <f t="shared" si="11"/>
        <v>0</v>
      </c>
      <c r="Y11" s="121">
        <f t="shared" si="12"/>
        <v>0</v>
      </c>
      <c r="Z11" s="121">
        <f t="shared" si="13"/>
        <v>0</v>
      </c>
      <c r="AA11" s="121">
        <f t="shared" si="14"/>
        <v>82031</v>
      </c>
      <c r="AB11" s="121">
        <f t="shared" si="15"/>
        <v>0</v>
      </c>
      <c r="AC11" s="121">
        <f t="shared" si="7"/>
        <v>31986</v>
      </c>
      <c r="AD11" s="121">
        <f t="shared" si="8"/>
        <v>3333222</v>
      </c>
      <c r="AE11" s="160" t="s">
        <v>326</v>
      </c>
      <c r="AF11" s="159"/>
    </row>
    <row r="12" spans="1:32" s="136" customFormat="1" ht="13.5" customHeight="1" x14ac:dyDescent="0.15">
      <c r="A12" s="119" t="s">
        <v>29</v>
      </c>
      <c r="B12" s="120" t="s">
        <v>339</v>
      </c>
      <c r="C12" s="119" t="s">
        <v>340</v>
      </c>
      <c r="D12" s="121">
        <f t="shared" si="0"/>
        <v>2772665</v>
      </c>
      <c r="E12" s="121">
        <f t="shared" si="1"/>
        <v>1752317</v>
      </c>
      <c r="F12" s="121">
        <v>674980</v>
      </c>
      <c r="G12" s="121">
        <v>0</v>
      </c>
      <c r="H12" s="121">
        <v>873700</v>
      </c>
      <c r="I12" s="121">
        <v>203637</v>
      </c>
      <c r="J12" s="121"/>
      <c r="K12" s="121">
        <v>0</v>
      </c>
      <c r="L12" s="121">
        <v>1020348</v>
      </c>
      <c r="M12" s="121">
        <f t="shared" si="3"/>
        <v>42197</v>
      </c>
      <c r="N12" s="121">
        <f t="shared" si="4"/>
        <v>3126</v>
      </c>
      <c r="O12" s="121">
        <v>0</v>
      </c>
      <c r="P12" s="121">
        <v>0</v>
      </c>
      <c r="Q12" s="121">
        <v>0</v>
      </c>
      <c r="R12" s="121">
        <v>3126</v>
      </c>
      <c r="S12" s="121"/>
      <c r="T12" s="121">
        <v>0</v>
      </c>
      <c r="U12" s="121">
        <v>39071</v>
      </c>
      <c r="V12" s="121">
        <f t="shared" si="9"/>
        <v>2814862</v>
      </c>
      <c r="W12" s="121">
        <f t="shared" si="10"/>
        <v>1755443</v>
      </c>
      <c r="X12" s="121">
        <f t="shared" si="11"/>
        <v>674980</v>
      </c>
      <c r="Y12" s="121">
        <f t="shared" si="12"/>
        <v>0</v>
      </c>
      <c r="Z12" s="121">
        <f t="shared" si="13"/>
        <v>873700</v>
      </c>
      <c r="AA12" s="121">
        <f t="shared" si="14"/>
        <v>206763</v>
      </c>
      <c r="AB12" s="121">
        <f t="shared" si="15"/>
        <v>0</v>
      </c>
      <c r="AC12" s="121">
        <f t="shared" si="7"/>
        <v>0</v>
      </c>
      <c r="AD12" s="121">
        <f t="shared" si="8"/>
        <v>1059419</v>
      </c>
      <c r="AE12" s="160" t="s">
        <v>326</v>
      </c>
      <c r="AF12" s="159"/>
    </row>
    <row r="13" spans="1:32" s="136" customFormat="1" ht="13.5" customHeight="1" x14ac:dyDescent="0.15">
      <c r="A13" s="119" t="s">
        <v>29</v>
      </c>
      <c r="B13" s="120" t="s">
        <v>341</v>
      </c>
      <c r="C13" s="119" t="s">
        <v>342</v>
      </c>
      <c r="D13" s="121">
        <f t="shared" si="0"/>
        <v>4990797</v>
      </c>
      <c r="E13" s="121">
        <f t="shared" si="1"/>
        <v>917274</v>
      </c>
      <c r="F13" s="121">
        <v>2925</v>
      </c>
      <c r="G13" s="121">
        <v>352</v>
      </c>
      <c r="H13" s="121">
        <v>0</v>
      </c>
      <c r="I13" s="121">
        <v>378305</v>
      </c>
      <c r="J13" s="121"/>
      <c r="K13" s="121">
        <v>535692</v>
      </c>
      <c r="L13" s="121">
        <v>4073523</v>
      </c>
      <c r="M13" s="121">
        <f t="shared" si="3"/>
        <v>87129</v>
      </c>
      <c r="N13" s="121">
        <f t="shared" si="4"/>
        <v>5420</v>
      </c>
      <c r="O13" s="121">
        <v>0</v>
      </c>
      <c r="P13" s="121">
        <v>166</v>
      </c>
      <c r="Q13" s="121">
        <v>0</v>
      </c>
      <c r="R13" s="121">
        <v>4864</v>
      </c>
      <c r="S13" s="121"/>
      <c r="T13" s="121">
        <v>390</v>
      </c>
      <c r="U13" s="121">
        <v>81709</v>
      </c>
      <c r="V13" s="121">
        <f t="shared" si="9"/>
        <v>5077926</v>
      </c>
      <c r="W13" s="121">
        <f t="shared" si="10"/>
        <v>922694</v>
      </c>
      <c r="X13" s="121">
        <f t="shared" si="11"/>
        <v>2925</v>
      </c>
      <c r="Y13" s="121">
        <f t="shared" si="12"/>
        <v>518</v>
      </c>
      <c r="Z13" s="121">
        <f t="shared" si="13"/>
        <v>0</v>
      </c>
      <c r="AA13" s="121">
        <f t="shared" si="14"/>
        <v>383169</v>
      </c>
      <c r="AB13" s="121">
        <f t="shared" si="15"/>
        <v>0</v>
      </c>
      <c r="AC13" s="121">
        <f t="shared" si="7"/>
        <v>536082</v>
      </c>
      <c r="AD13" s="121">
        <f t="shared" si="8"/>
        <v>4155232</v>
      </c>
      <c r="AE13" s="160" t="s">
        <v>326</v>
      </c>
      <c r="AF13" s="159"/>
    </row>
    <row r="14" spans="1:32" s="136" customFormat="1" ht="13.5" customHeight="1" x14ac:dyDescent="0.15">
      <c r="A14" s="119" t="s">
        <v>29</v>
      </c>
      <c r="B14" s="120" t="s">
        <v>343</v>
      </c>
      <c r="C14" s="119" t="s">
        <v>344</v>
      </c>
      <c r="D14" s="121">
        <f t="shared" si="0"/>
        <v>724527</v>
      </c>
      <c r="E14" s="121">
        <f t="shared" si="1"/>
        <v>100776</v>
      </c>
      <c r="F14" s="121">
        <v>0</v>
      </c>
      <c r="G14" s="121">
        <v>440</v>
      </c>
      <c r="H14" s="121">
        <v>0</v>
      </c>
      <c r="I14" s="121">
        <v>100196</v>
      </c>
      <c r="J14" s="121"/>
      <c r="K14" s="121">
        <v>140</v>
      </c>
      <c r="L14" s="121">
        <v>623751</v>
      </c>
      <c r="M14" s="121">
        <f t="shared" si="3"/>
        <v>49421</v>
      </c>
      <c r="N14" s="121">
        <f t="shared" si="4"/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49421</v>
      </c>
      <c r="V14" s="121">
        <f t="shared" si="9"/>
        <v>773948</v>
      </c>
      <c r="W14" s="121">
        <f t="shared" si="10"/>
        <v>100776</v>
      </c>
      <c r="X14" s="121">
        <f t="shared" si="11"/>
        <v>0</v>
      </c>
      <c r="Y14" s="121">
        <f t="shared" si="12"/>
        <v>440</v>
      </c>
      <c r="Z14" s="121">
        <f t="shared" si="13"/>
        <v>0</v>
      </c>
      <c r="AA14" s="121">
        <f t="shared" si="14"/>
        <v>100196</v>
      </c>
      <c r="AB14" s="121">
        <f t="shared" si="15"/>
        <v>0</v>
      </c>
      <c r="AC14" s="121">
        <f t="shared" si="7"/>
        <v>140</v>
      </c>
      <c r="AD14" s="121">
        <f t="shared" si="8"/>
        <v>673172</v>
      </c>
      <c r="AE14" s="160" t="s">
        <v>326</v>
      </c>
      <c r="AF14" s="159"/>
    </row>
    <row r="15" spans="1:32" s="136" customFormat="1" ht="13.5" customHeight="1" x14ac:dyDescent="0.15">
      <c r="A15" s="119" t="s">
        <v>29</v>
      </c>
      <c r="B15" s="120" t="s">
        <v>347</v>
      </c>
      <c r="C15" s="119" t="s">
        <v>348</v>
      </c>
      <c r="D15" s="121">
        <f t="shared" si="0"/>
        <v>3210991</v>
      </c>
      <c r="E15" s="121">
        <f t="shared" si="1"/>
        <v>525940</v>
      </c>
      <c r="F15" s="121">
        <v>0</v>
      </c>
      <c r="G15" s="121">
        <v>0</v>
      </c>
      <c r="H15" s="121">
        <v>0</v>
      </c>
      <c r="I15" s="121">
        <v>287762</v>
      </c>
      <c r="J15" s="121"/>
      <c r="K15" s="121">
        <v>238178</v>
      </c>
      <c r="L15" s="121">
        <v>2685051</v>
      </c>
      <c r="M15" s="121">
        <f t="shared" si="3"/>
        <v>264039</v>
      </c>
      <c r="N15" s="121">
        <f t="shared" si="4"/>
        <v>17173</v>
      </c>
      <c r="O15" s="121">
        <v>0</v>
      </c>
      <c r="P15" s="121">
        <v>0</v>
      </c>
      <c r="Q15" s="121">
        <v>0</v>
      </c>
      <c r="R15" s="121">
        <v>17173</v>
      </c>
      <c r="S15" s="121"/>
      <c r="T15" s="121">
        <v>0</v>
      </c>
      <c r="U15" s="121">
        <v>246866</v>
      </c>
      <c r="V15" s="121">
        <f t="shared" si="9"/>
        <v>3475030</v>
      </c>
      <c r="W15" s="121">
        <f t="shared" si="10"/>
        <v>543113</v>
      </c>
      <c r="X15" s="121">
        <f t="shared" si="11"/>
        <v>0</v>
      </c>
      <c r="Y15" s="121">
        <f t="shared" si="12"/>
        <v>0</v>
      </c>
      <c r="Z15" s="121">
        <f t="shared" si="13"/>
        <v>0</v>
      </c>
      <c r="AA15" s="121">
        <f t="shared" si="14"/>
        <v>304935</v>
      </c>
      <c r="AB15" s="121">
        <f t="shared" si="15"/>
        <v>0</v>
      </c>
      <c r="AC15" s="121">
        <f t="shared" si="7"/>
        <v>238178</v>
      </c>
      <c r="AD15" s="121">
        <f t="shared" si="8"/>
        <v>2931917</v>
      </c>
      <c r="AE15" s="160" t="s">
        <v>326</v>
      </c>
      <c r="AF15" s="159"/>
    </row>
    <row r="16" spans="1:32" s="136" customFormat="1" ht="13.5" customHeight="1" x14ac:dyDescent="0.15">
      <c r="A16" s="119" t="s">
        <v>29</v>
      </c>
      <c r="B16" s="120" t="s">
        <v>349</v>
      </c>
      <c r="C16" s="119" t="s">
        <v>350</v>
      </c>
      <c r="D16" s="121">
        <f t="shared" si="0"/>
        <v>875559</v>
      </c>
      <c r="E16" s="121">
        <f t="shared" si="1"/>
        <v>87013</v>
      </c>
      <c r="F16" s="121">
        <v>0</v>
      </c>
      <c r="G16" s="121">
        <v>147</v>
      </c>
      <c r="H16" s="121">
        <v>0</v>
      </c>
      <c r="I16" s="121">
        <v>86866</v>
      </c>
      <c r="J16" s="121"/>
      <c r="K16" s="121">
        <v>0</v>
      </c>
      <c r="L16" s="121">
        <v>788546</v>
      </c>
      <c r="M16" s="121">
        <f t="shared" si="3"/>
        <v>191132</v>
      </c>
      <c r="N16" s="121">
        <f t="shared" si="4"/>
        <v>46039</v>
      </c>
      <c r="O16" s="121">
        <v>21</v>
      </c>
      <c r="P16" s="121">
        <v>138</v>
      </c>
      <c r="Q16" s="121">
        <v>45100</v>
      </c>
      <c r="R16" s="121">
        <v>780</v>
      </c>
      <c r="S16" s="121"/>
      <c r="T16" s="121">
        <v>0</v>
      </c>
      <c r="U16" s="121">
        <v>145093</v>
      </c>
      <c r="V16" s="121">
        <f t="shared" si="9"/>
        <v>1066691</v>
      </c>
      <c r="W16" s="121">
        <f t="shared" si="10"/>
        <v>133052</v>
      </c>
      <c r="X16" s="121">
        <f t="shared" si="11"/>
        <v>21</v>
      </c>
      <c r="Y16" s="121">
        <f t="shared" si="12"/>
        <v>285</v>
      </c>
      <c r="Z16" s="121">
        <f t="shared" si="13"/>
        <v>45100</v>
      </c>
      <c r="AA16" s="121">
        <f t="shared" si="14"/>
        <v>87646</v>
      </c>
      <c r="AB16" s="121">
        <f t="shared" si="15"/>
        <v>0</v>
      </c>
      <c r="AC16" s="121">
        <f t="shared" si="7"/>
        <v>0</v>
      </c>
      <c r="AD16" s="121">
        <f t="shared" si="8"/>
        <v>933639</v>
      </c>
      <c r="AE16" s="160" t="s">
        <v>326</v>
      </c>
      <c r="AF16" s="159"/>
    </row>
    <row r="17" spans="1:32" s="136" customFormat="1" ht="13.5" customHeight="1" x14ac:dyDescent="0.15">
      <c r="A17" s="119" t="s">
        <v>29</v>
      </c>
      <c r="B17" s="120" t="s">
        <v>351</v>
      </c>
      <c r="C17" s="119" t="s">
        <v>352</v>
      </c>
      <c r="D17" s="121">
        <f t="shared" si="0"/>
        <v>1507647</v>
      </c>
      <c r="E17" s="121">
        <f t="shared" si="1"/>
        <v>254492</v>
      </c>
      <c r="F17" s="121">
        <v>0</v>
      </c>
      <c r="G17" s="121">
        <v>156</v>
      </c>
      <c r="H17" s="121">
        <v>0</v>
      </c>
      <c r="I17" s="121">
        <v>219303</v>
      </c>
      <c r="J17" s="121"/>
      <c r="K17" s="121">
        <v>35033</v>
      </c>
      <c r="L17" s="121">
        <v>1253155</v>
      </c>
      <c r="M17" s="121">
        <f t="shared" si="3"/>
        <v>0</v>
      </c>
      <c r="N17" s="121">
        <f t="shared" si="4"/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0</v>
      </c>
      <c r="V17" s="121">
        <f t="shared" si="9"/>
        <v>1507647</v>
      </c>
      <c r="W17" s="121">
        <f t="shared" si="10"/>
        <v>254492</v>
      </c>
      <c r="X17" s="121">
        <f t="shared" si="11"/>
        <v>0</v>
      </c>
      <c r="Y17" s="121">
        <f t="shared" si="12"/>
        <v>156</v>
      </c>
      <c r="Z17" s="121">
        <f t="shared" si="13"/>
        <v>0</v>
      </c>
      <c r="AA17" s="121">
        <f t="shared" si="14"/>
        <v>219303</v>
      </c>
      <c r="AB17" s="121">
        <f t="shared" si="15"/>
        <v>0</v>
      </c>
      <c r="AC17" s="121">
        <f t="shared" si="7"/>
        <v>35033</v>
      </c>
      <c r="AD17" s="121">
        <f t="shared" si="8"/>
        <v>1253155</v>
      </c>
      <c r="AE17" s="160" t="s">
        <v>326</v>
      </c>
      <c r="AF17" s="159"/>
    </row>
    <row r="18" spans="1:32" s="136" customFormat="1" ht="13.5" customHeight="1" x14ac:dyDescent="0.15">
      <c r="A18" s="119" t="s">
        <v>29</v>
      </c>
      <c r="B18" s="120" t="s">
        <v>353</v>
      </c>
      <c r="C18" s="119" t="s">
        <v>354</v>
      </c>
      <c r="D18" s="121">
        <f t="shared" si="0"/>
        <v>5126275</v>
      </c>
      <c r="E18" s="121">
        <f t="shared" si="1"/>
        <v>562892</v>
      </c>
      <c r="F18" s="121">
        <v>0</v>
      </c>
      <c r="G18" s="121">
        <v>0</v>
      </c>
      <c r="H18" s="121">
        <v>237100</v>
      </c>
      <c r="I18" s="121">
        <v>325792</v>
      </c>
      <c r="J18" s="121"/>
      <c r="K18" s="121">
        <v>0</v>
      </c>
      <c r="L18" s="121">
        <v>4563383</v>
      </c>
      <c r="M18" s="121">
        <f t="shared" si="3"/>
        <v>338494</v>
      </c>
      <c r="N18" s="121">
        <f t="shared" si="4"/>
        <v>9658</v>
      </c>
      <c r="O18" s="121">
        <v>0</v>
      </c>
      <c r="P18" s="121">
        <v>0</v>
      </c>
      <c r="Q18" s="121">
        <v>0</v>
      </c>
      <c r="R18" s="121">
        <v>9658</v>
      </c>
      <c r="S18" s="121"/>
      <c r="T18" s="121">
        <v>0</v>
      </c>
      <c r="U18" s="121">
        <v>328836</v>
      </c>
      <c r="V18" s="121">
        <f t="shared" si="9"/>
        <v>5464769</v>
      </c>
      <c r="W18" s="121">
        <f t="shared" si="10"/>
        <v>572550</v>
      </c>
      <c r="X18" s="121">
        <f t="shared" si="11"/>
        <v>0</v>
      </c>
      <c r="Y18" s="121">
        <f t="shared" si="12"/>
        <v>0</v>
      </c>
      <c r="Z18" s="121">
        <f t="shared" si="13"/>
        <v>237100</v>
      </c>
      <c r="AA18" s="121">
        <f t="shared" si="14"/>
        <v>335450</v>
      </c>
      <c r="AB18" s="121">
        <f t="shared" si="15"/>
        <v>0</v>
      </c>
      <c r="AC18" s="121">
        <f t="shared" si="7"/>
        <v>0</v>
      </c>
      <c r="AD18" s="121">
        <f t="shared" si="8"/>
        <v>4892219</v>
      </c>
      <c r="AE18" s="160" t="s">
        <v>326</v>
      </c>
      <c r="AF18" s="159"/>
    </row>
    <row r="19" spans="1:32" s="136" customFormat="1" ht="13.5" customHeight="1" x14ac:dyDescent="0.15">
      <c r="A19" s="119" t="s">
        <v>29</v>
      </c>
      <c r="B19" s="120" t="s">
        <v>359</v>
      </c>
      <c r="C19" s="119" t="s">
        <v>360</v>
      </c>
      <c r="D19" s="121">
        <f t="shared" si="0"/>
        <v>3686379</v>
      </c>
      <c r="E19" s="121">
        <f t="shared" si="1"/>
        <v>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0</v>
      </c>
      <c r="L19" s="121">
        <v>3686379</v>
      </c>
      <c r="M19" s="121">
        <f t="shared" si="3"/>
        <v>185926</v>
      </c>
      <c r="N19" s="121">
        <f t="shared" si="4"/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185926</v>
      </c>
      <c r="V19" s="121">
        <f t="shared" si="9"/>
        <v>3872305</v>
      </c>
      <c r="W19" s="121">
        <f t="shared" si="10"/>
        <v>0</v>
      </c>
      <c r="X19" s="121">
        <f t="shared" si="11"/>
        <v>0</v>
      </c>
      <c r="Y19" s="121">
        <f t="shared" si="12"/>
        <v>0</v>
      </c>
      <c r="Z19" s="121">
        <f t="shared" si="13"/>
        <v>0</v>
      </c>
      <c r="AA19" s="121">
        <f t="shared" si="14"/>
        <v>0</v>
      </c>
      <c r="AB19" s="121">
        <f t="shared" si="15"/>
        <v>0</v>
      </c>
      <c r="AC19" s="121">
        <f t="shared" si="7"/>
        <v>0</v>
      </c>
      <c r="AD19" s="121">
        <f t="shared" si="8"/>
        <v>3872305</v>
      </c>
      <c r="AE19" s="160" t="s">
        <v>326</v>
      </c>
      <c r="AF19" s="159"/>
    </row>
    <row r="20" spans="1:32" s="136" customFormat="1" ht="13.5" customHeight="1" x14ac:dyDescent="0.15">
      <c r="A20" s="119" t="s">
        <v>29</v>
      </c>
      <c r="B20" s="120" t="s">
        <v>361</v>
      </c>
      <c r="C20" s="119" t="s">
        <v>362</v>
      </c>
      <c r="D20" s="121">
        <f t="shared" si="0"/>
        <v>3346510</v>
      </c>
      <c r="E20" s="121">
        <f t="shared" si="1"/>
        <v>487970</v>
      </c>
      <c r="F20" s="121">
        <v>0</v>
      </c>
      <c r="G20" s="121">
        <v>0</v>
      </c>
      <c r="H20" s="121">
        <v>113200</v>
      </c>
      <c r="I20" s="121">
        <v>347089</v>
      </c>
      <c r="J20" s="121"/>
      <c r="K20" s="121">
        <v>27681</v>
      </c>
      <c r="L20" s="121">
        <v>2858540</v>
      </c>
      <c r="M20" s="121">
        <f t="shared" si="3"/>
        <v>686167</v>
      </c>
      <c r="N20" s="121">
        <f t="shared" si="4"/>
        <v>108458</v>
      </c>
      <c r="O20" s="121">
        <v>0</v>
      </c>
      <c r="P20" s="121">
        <v>0</v>
      </c>
      <c r="Q20" s="121">
        <v>51400</v>
      </c>
      <c r="R20" s="121">
        <v>57058</v>
      </c>
      <c r="S20" s="121"/>
      <c r="T20" s="121">
        <v>0</v>
      </c>
      <c r="U20" s="121">
        <v>577709</v>
      </c>
      <c r="V20" s="121">
        <f t="shared" si="9"/>
        <v>4032677</v>
      </c>
      <c r="W20" s="121">
        <f t="shared" si="10"/>
        <v>596428</v>
      </c>
      <c r="X20" s="121">
        <f t="shared" si="11"/>
        <v>0</v>
      </c>
      <c r="Y20" s="121">
        <f t="shared" si="12"/>
        <v>0</v>
      </c>
      <c r="Z20" s="121">
        <f t="shared" si="13"/>
        <v>164600</v>
      </c>
      <c r="AA20" s="121">
        <f t="shared" si="14"/>
        <v>404147</v>
      </c>
      <c r="AB20" s="121">
        <f t="shared" si="15"/>
        <v>0</v>
      </c>
      <c r="AC20" s="121">
        <f t="shared" si="7"/>
        <v>27681</v>
      </c>
      <c r="AD20" s="121">
        <f t="shared" si="8"/>
        <v>3436249</v>
      </c>
      <c r="AE20" s="160" t="s">
        <v>326</v>
      </c>
      <c r="AF20" s="159"/>
    </row>
    <row r="21" spans="1:32" s="136" customFormat="1" ht="13.5" customHeight="1" x14ac:dyDescent="0.15">
      <c r="A21" s="119" t="s">
        <v>29</v>
      </c>
      <c r="B21" s="120" t="s">
        <v>363</v>
      </c>
      <c r="C21" s="119" t="s">
        <v>364</v>
      </c>
      <c r="D21" s="121">
        <f t="shared" si="0"/>
        <v>1970879</v>
      </c>
      <c r="E21" s="121">
        <f t="shared" si="1"/>
        <v>239432</v>
      </c>
      <c r="F21" s="121">
        <v>0</v>
      </c>
      <c r="G21" s="121">
        <v>136</v>
      </c>
      <c r="H21" s="121">
        <v>0</v>
      </c>
      <c r="I21" s="121">
        <v>180369</v>
      </c>
      <c r="J21" s="121"/>
      <c r="K21" s="121">
        <v>58927</v>
      </c>
      <c r="L21" s="121">
        <v>1731447</v>
      </c>
      <c r="M21" s="121">
        <f t="shared" si="3"/>
        <v>254985</v>
      </c>
      <c r="N21" s="121">
        <f t="shared" si="4"/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254985</v>
      </c>
      <c r="V21" s="121">
        <f t="shared" si="9"/>
        <v>2225864</v>
      </c>
      <c r="W21" s="121">
        <f t="shared" si="10"/>
        <v>239432</v>
      </c>
      <c r="X21" s="121">
        <f t="shared" si="11"/>
        <v>0</v>
      </c>
      <c r="Y21" s="121">
        <f t="shared" si="12"/>
        <v>136</v>
      </c>
      <c r="Z21" s="121">
        <f t="shared" si="13"/>
        <v>0</v>
      </c>
      <c r="AA21" s="121">
        <f t="shared" si="14"/>
        <v>180369</v>
      </c>
      <c r="AB21" s="121">
        <f t="shared" si="15"/>
        <v>0</v>
      </c>
      <c r="AC21" s="121">
        <f t="shared" si="7"/>
        <v>58927</v>
      </c>
      <c r="AD21" s="121">
        <f t="shared" si="8"/>
        <v>1986432</v>
      </c>
      <c r="AE21" s="160" t="s">
        <v>326</v>
      </c>
      <c r="AF21" s="159"/>
    </row>
    <row r="22" spans="1:32" s="136" customFormat="1" ht="13.5" customHeight="1" x14ac:dyDescent="0.15">
      <c r="A22" s="119" t="s">
        <v>29</v>
      </c>
      <c r="B22" s="120" t="s">
        <v>367</v>
      </c>
      <c r="C22" s="119" t="s">
        <v>368</v>
      </c>
      <c r="D22" s="121">
        <f t="shared" si="0"/>
        <v>1707345</v>
      </c>
      <c r="E22" s="121">
        <f t="shared" si="1"/>
        <v>290887</v>
      </c>
      <c r="F22" s="121">
        <v>0</v>
      </c>
      <c r="G22" s="121">
        <v>139</v>
      </c>
      <c r="H22" s="121">
        <v>0</v>
      </c>
      <c r="I22" s="121">
        <v>260872</v>
      </c>
      <c r="J22" s="121"/>
      <c r="K22" s="121">
        <v>29876</v>
      </c>
      <c r="L22" s="121">
        <v>1416458</v>
      </c>
      <c r="M22" s="121">
        <f t="shared" si="3"/>
        <v>248261</v>
      </c>
      <c r="N22" s="121">
        <f t="shared" si="4"/>
        <v>27097</v>
      </c>
      <c r="O22" s="121">
        <v>0</v>
      </c>
      <c r="P22" s="121">
        <v>0</v>
      </c>
      <c r="Q22" s="121">
        <v>0</v>
      </c>
      <c r="R22" s="121">
        <v>27097</v>
      </c>
      <c r="S22" s="121"/>
      <c r="T22" s="121">
        <v>0</v>
      </c>
      <c r="U22" s="121">
        <v>221164</v>
      </c>
      <c r="V22" s="121">
        <f t="shared" si="9"/>
        <v>1955606</v>
      </c>
      <c r="W22" s="121">
        <f t="shared" si="10"/>
        <v>317984</v>
      </c>
      <c r="X22" s="121">
        <f t="shared" si="11"/>
        <v>0</v>
      </c>
      <c r="Y22" s="121">
        <f t="shared" si="12"/>
        <v>139</v>
      </c>
      <c r="Z22" s="121">
        <f t="shared" si="13"/>
        <v>0</v>
      </c>
      <c r="AA22" s="121">
        <f t="shared" si="14"/>
        <v>287969</v>
      </c>
      <c r="AB22" s="121">
        <f t="shared" si="15"/>
        <v>0</v>
      </c>
      <c r="AC22" s="121">
        <f t="shared" si="7"/>
        <v>29876</v>
      </c>
      <c r="AD22" s="121">
        <f t="shared" si="8"/>
        <v>1637622</v>
      </c>
      <c r="AE22" s="160" t="s">
        <v>326</v>
      </c>
      <c r="AF22" s="159"/>
    </row>
    <row r="23" spans="1:32" s="136" customFormat="1" ht="13.5" customHeight="1" x14ac:dyDescent="0.15">
      <c r="A23" s="119" t="s">
        <v>29</v>
      </c>
      <c r="B23" s="120" t="s">
        <v>371</v>
      </c>
      <c r="C23" s="119" t="s">
        <v>372</v>
      </c>
      <c r="D23" s="121">
        <f t="shared" si="0"/>
        <v>1945286</v>
      </c>
      <c r="E23" s="121">
        <f t="shared" si="1"/>
        <v>637702</v>
      </c>
      <c r="F23" s="121">
        <v>67000</v>
      </c>
      <c r="G23" s="121">
        <v>0</v>
      </c>
      <c r="H23" s="121">
        <v>8500</v>
      </c>
      <c r="I23" s="121">
        <v>188102</v>
      </c>
      <c r="J23" s="121"/>
      <c r="K23" s="121">
        <v>374100</v>
      </c>
      <c r="L23" s="121">
        <v>1307584</v>
      </c>
      <c r="M23" s="121">
        <f t="shared" si="3"/>
        <v>101790</v>
      </c>
      <c r="N23" s="121">
        <f t="shared" si="4"/>
        <v>10484</v>
      </c>
      <c r="O23" s="121">
        <v>0</v>
      </c>
      <c r="P23" s="121">
        <v>0</v>
      </c>
      <c r="Q23" s="121">
        <v>0</v>
      </c>
      <c r="R23" s="121">
        <v>10484</v>
      </c>
      <c r="S23" s="121"/>
      <c r="T23" s="121">
        <v>0</v>
      </c>
      <c r="U23" s="121">
        <v>91306</v>
      </c>
      <c r="V23" s="121">
        <f t="shared" si="9"/>
        <v>2047076</v>
      </c>
      <c r="W23" s="121">
        <f t="shared" si="10"/>
        <v>648186</v>
      </c>
      <c r="X23" s="121">
        <f t="shared" si="11"/>
        <v>67000</v>
      </c>
      <c r="Y23" s="121">
        <f t="shared" si="12"/>
        <v>0</v>
      </c>
      <c r="Z23" s="121">
        <f t="shared" si="13"/>
        <v>8500</v>
      </c>
      <c r="AA23" s="121">
        <f t="shared" si="14"/>
        <v>198586</v>
      </c>
      <c r="AB23" s="121">
        <f t="shared" si="15"/>
        <v>0</v>
      </c>
      <c r="AC23" s="121">
        <f t="shared" si="7"/>
        <v>374100</v>
      </c>
      <c r="AD23" s="121">
        <f t="shared" si="8"/>
        <v>1398890</v>
      </c>
      <c r="AE23" s="160" t="s">
        <v>326</v>
      </c>
      <c r="AF23" s="159"/>
    </row>
    <row r="24" spans="1:32" s="136" customFormat="1" ht="13.5" customHeight="1" x14ac:dyDescent="0.15">
      <c r="A24" s="119" t="s">
        <v>29</v>
      </c>
      <c r="B24" s="120" t="s">
        <v>374</v>
      </c>
      <c r="C24" s="119" t="s">
        <v>375</v>
      </c>
      <c r="D24" s="121">
        <f t="shared" si="0"/>
        <v>1250303</v>
      </c>
      <c r="E24" s="121">
        <f t="shared" si="1"/>
        <v>270686</v>
      </c>
      <c r="F24" s="121">
        <v>0</v>
      </c>
      <c r="G24" s="121">
        <v>111</v>
      </c>
      <c r="H24" s="121">
        <v>0</v>
      </c>
      <c r="I24" s="121">
        <v>247949</v>
      </c>
      <c r="J24" s="121"/>
      <c r="K24" s="121">
        <v>22626</v>
      </c>
      <c r="L24" s="121">
        <v>979617</v>
      </c>
      <c r="M24" s="121">
        <f t="shared" si="3"/>
        <v>146213</v>
      </c>
      <c r="N24" s="121">
        <f t="shared" si="4"/>
        <v>21627</v>
      </c>
      <c r="O24" s="121">
        <v>0</v>
      </c>
      <c r="P24" s="121">
        <v>0</v>
      </c>
      <c r="Q24" s="121">
        <v>0</v>
      </c>
      <c r="R24" s="121">
        <v>21627</v>
      </c>
      <c r="S24" s="121"/>
      <c r="T24" s="121">
        <v>0</v>
      </c>
      <c r="U24" s="121">
        <v>124586</v>
      </c>
      <c r="V24" s="121">
        <f t="shared" si="9"/>
        <v>1396516</v>
      </c>
      <c r="W24" s="121">
        <f t="shared" si="10"/>
        <v>292313</v>
      </c>
      <c r="X24" s="121">
        <f t="shared" si="11"/>
        <v>0</v>
      </c>
      <c r="Y24" s="121">
        <f t="shared" si="12"/>
        <v>111</v>
      </c>
      <c r="Z24" s="121">
        <f t="shared" si="13"/>
        <v>0</v>
      </c>
      <c r="AA24" s="121">
        <f t="shared" si="14"/>
        <v>269576</v>
      </c>
      <c r="AB24" s="121">
        <f t="shared" si="15"/>
        <v>0</v>
      </c>
      <c r="AC24" s="121">
        <f t="shared" si="7"/>
        <v>22626</v>
      </c>
      <c r="AD24" s="121">
        <f t="shared" si="8"/>
        <v>1104203</v>
      </c>
      <c r="AE24" s="160" t="s">
        <v>326</v>
      </c>
      <c r="AF24" s="159"/>
    </row>
    <row r="25" spans="1:32" s="136" customFormat="1" ht="13.5" customHeight="1" x14ac:dyDescent="0.15">
      <c r="A25" s="119" t="s">
        <v>29</v>
      </c>
      <c r="B25" s="120" t="s">
        <v>376</v>
      </c>
      <c r="C25" s="119" t="s">
        <v>377</v>
      </c>
      <c r="D25" s="121">
        <f t="shared" si="0"/>
        <v>1557997</v>
      </c>
      <c r="E25" s="121">
        <f t="shared" si="1"/>
        <v>156172</v>
      </c>
      <c r="F25" s="121">
        <v>0</v>
      </c>
      <c r="G25" s="121">
        <v>200</v>
      </c>
      <c r="H25" s="121">
        <v>2600</v>
      </c>
      <c r="I25" s="121">
        <v>153360</v>
      </c>
      <c r="J25" s="121"/>
      <c r="K25" s="121">
        <v>12</v>
      </c>
      <c r="L25" s="121">
        <v>1401825</v>
      </c>
      <c r="M25" s="121">
        <f t="shared" si="3"/>
        <v>208116</v>
      </c>
      <c r="N25" s="121">
        <f t="shared" si="4"/>
        <v>240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240</v>
      </c>
      <c r="U25" s="121">
        <v>207876</v>
      </c>
      <c r="V25" s="121">
        <f t="shared" si="9"/>
        <v>1766113</v>
      </c>
      <c r="W25" s="121">
        <f t="shared" si="10"/>
        <v>156412</v>
      </c>
      <c r="X25" s="121">
        <f t="shared" si="11"/>
        <v>0</v>
      </c>
      <c r="Y25" s="121">
        <f t="shared" si="12"/>
        <v>200</v>
      </c>
      <c r="Z25" s="121">
        <f t="shared" si="13"/>
        <v>2600</v>
      </c>
      <c r="AA25" s="121">
        <f t="shared" si="14"/>
        <v>153360</v>
      </c>
      <c r="AB25" s="121">
        <f t="shared" si="15"/>
        <v>0</v>
      </c>
      <c r="AC25" s="121">
        <f t="shared" si="7"/>
        <v>252</v>
      </c>
      <c r="AD25" s="121">
        <f t="shared" si="8"/>
        <v>1609701</v>
      </c>
      <c r="AE25" s="160" t="s">
        <v>326</v>
      </c>
      <c r="AF25" s="159"/>
    </row>
    <row r="26" spans="1:32" s="136" customFormat="1" ht="13.5" customHeight="1" x14ac:dyDescent="0.15">
      <c r="A26" s="119" t="s">
        <v>29</v>
      </c>
      <c r="B26" s="120" t="s">
        <v>378</v>
      </c>
      <c r="C26" s="119" t="s">
        <v>379</v>
      </c>
      <c r="D26" s="121">
        <f t="shared" si="0"/>
        <v>1659048</v>
      </c>
      <c r="E26" s="121">
        <f t="shared" si="1"/>
        <v>12191</v>
      </c>
      <c r="F26" s="121">
        <v>0</v>
      </c>
      <c r="G26" s="121">
        <v>0</v>
      </c>
      <c r="H26" s="121">
        <v>0</v>
      </c>
      <c r="I26" s="121">
        <v>11808</v>
      </c>
      <c r="J26" s="121"/>
      <c r="K26" s="121">
        <v>383</v>
      </c>
      <c r="L26" s="121">
        <v>1646857</v>
      </c>
      <c r="M26" s="121">
        <f t="shared" si="3"/>
        <v>49659</v>
      </c>
      <c r="N26" s="121">
        <f t="shared" si="4"/>
        <v>12565</v>
      </c>
      <c r="O26" s="121">
        <v>0</v>
      </c>
      <c r="P26" s="121">
        <v>0</v>
      </c>
      <c r="Q26" s="121">
        <v>0</v>
      </c>
      <c r="R26" s="121">
        <v>8126</v>
      </c>
      <c r="S26" s="121"/>
      <c r="T26" s="121">
        <v>4439</v>
      </c>
      <c r="U26" s="121">
        <v>37094</v>
      </c>
      <c r="V26" s="121">
        <f t="shared" si="9"/>
        <v>1708707</v>
      </c>
      <c r="W26" s="121">
        <f t="shared" si="10"/>
        <v>24756</v>
      </c>
      <c r="X26" s="121">
        <f t="shared" si="11"/>
        <v>0</v>
      </c>
      <c r="Y26" s="121">
        <f t="shared" si="12"/>
        <v>0</v>
      </c>
      <c r="Z26" s="121">
        <f t="shared" si="13"/>
        <v>0</v>
      </c>
      <c r="AA26" s="121">
        <f t="shared" si="14"/>
        <v>19934</v>
      </c>
      <c r="AB26" s="121">
        <f t="shared" si="15"/>
        <v>0</v>
      </c>
      <c r="AC26" s="121">
        <f t="shared" si="7"/>
        <v>4822</v>
      </c>
      <c r="AD26" s="121">
        <f t="shared" si="8"/>
        <v>1683951</v>
      </c>
      <c r="AE26" s="160" t="s">
        <v>326</v>
      </c>
      <c r="AF26" s="159"/>
    </row>
    <row r="27" spans="1:32" s="136" customFormat="1" ht="13.5" customHeight="1" x14ac:dyDescent="0.15">
      <c r="A27" s="119" t="s">
        <v>29</v>
      </c>
      <c r="B27" s="120" t="s">
        <v>382</v>
      </c>
      <c r="C27" s="119" t="s">
        <v>383</v>
      </c>
      <c r="D27" s="121">
        <f t="shared" si="0"/>
        <v>1540742</v>
      </c>
      <c r="E27" s="121">
        <f t="shared" si="1"/>
        <v>358192</v>
      </c>
      <c r="F27" s="121">
        <v>0</v>
      </c>
      <c r="G27" s="121">
        <v>6887</v>
      </c>
      <c r="H27" s="121">
        <v>0</v>
      </c>
      <c r="I27" s="121">
        <v>295268</v>
      </c>
      <c r="J27" s="121"/>
      <c r="K27" s="121">
        <v>56037</v>
      </c>
      <c r="L27" s="121">
        <v>1182550</v>
      </c>
      <c r="M27" s="121">
        <f t="shared" si="3"/>
        <v>187087</v>
      </c>
      <c r="N27" s="121">
        <f t="shared" si="4"/>
        <v>11779</v>
      </c>
      <c r="O27" s="121">
        <v>1431</v>
      </c>
      <c r="P27" s="121">
        <v>521</v>
      </c>
      <c r="Q27" s="121">
        <v>3900</v>
      </c>
      <c r="R27" s="121">
        <v>5314</v>
      </c>
      <c r="S27" s="121"/>
      <c r="T27" s="121">
        <v>613</v>
      </c>
      <c r="U27" s="121">
        <v>175308</v>
      </c>
      <c r="V27" s="121">
        <f t="shared" si="9"/>
        <v>1727829</v>
      </c>
      <c r="W27" s="121">
        <f t="shared" si="10"/>
        <v>369971</v>
      </c>
      <c r="X27" s="121">
        <f t="shared" si="11"/>
        <v>1431</v>
      </c>
      <c r="Y27" s="121">
        <f t="shared" si="12"/>
        <v>7408</v>
      </c>
      <c r="Z27" s="121">
        <f t="shared" si="13"/>
        <v>3900</v>
      </c>
      <c r="AA27" s="121">
        <f t="shared" si="14"/>
        <v>300582</v>
      </c>
      <c r="AB27" s="121">
        <f t="shared" si="15"/>
        <v>0</v>
      </c>
      <c r="AC27" s="121">
        <f t="shared" si="7"/>
        <v>56650</v>
      </c>
      <c r="AD27" s="121">
        <f t="shared" si="8"/>
        <v>1357858</v>
      </c>
      <c r="AE27" s="160" t="s">
        <v>326</v>
      </c>
      <c r="AF27" s="159"/>
    </row>
    <row r="28" spans="1:32" s="136" customFormat="1" ht="13.5" customHeight="1" x14ac:dyDescent="0.15">
      <c r="A28" s="119" t="s">
        <v>29</v>
      </c>
      <c r="B28" s="120" t="s">
        <v>384</v>
      </c>
      <c r="C28" s="119" t="s">
        <v>385</v>
      </c>
      <c r="D28" s="121">
        <f t="shared" si="0"/>
        <v>3666869</v>
      </c>
      <c r="E28" s="121">
        <f t="shared" si="1"/>
        <v>1961344</v>
      </c>
      <c r="F28" s="121">
        <v>714528</v>
      </c>
      <c r="G28" s="121">
        <v>0</v>
      </c>
      <c r="H28" s="121">
        <v>873900</v>
      </c>
      <c r="I28" s="121">
        <v>205167</v>
      </c>
      <c r="J28" s="121"/>
      <c r="K28" s="121">
        <v>167749</v>
      </c>
      <c r="L28" s="121">
        <v>1705525</v>
      </c>
      <c r="M28" s="121">
        <f t="shared" si="3"/>
        <v>23360</v>
      </c>
      <c r="N28" s="121">
        <f t="shared" si="4"/>
        <v>18521</v>
      </c>
      <c r="O28" s="121">
        <v>0</v>
      </c>
      <c r="P28" s="121">
        <v>0</v>
      </c>
      <c r="Q28" s="121">
        <v>0</v>
      </c>
      <c r="R28" s="121">
        <v>18511</v>
      </c>
      <c r="S28" s="121"/>
      <c r="T28" s="121">
        <v>10</v>
      </c>
      <c r="U28" s="121">
        <v>4839</v>
      </c>
      <c r="V28" s="121">
        <f t="shared" si="9"/>
        <v>3690229</v>
      </c>
      <c r="W28" s="121">
        <f t="shared" si="10"/>
        <v>1979865</v>
      </c>
      <c r="X28" s="121">
        <f t="shared" si="11"/>
        <v>714528</v>
      </c>
      <c r="Y28" s="121">
        <f t="shared" si="12"/>
        <v>0</v>
      </c>
      <c r="Z28" s="121">
        <f t="shared" si="13"/>
        <v>873900</v>
      </c>
      <c r="AA28" s="121">
        <f t="shared" si="14"/>
        <v>223678</v>
      </c>
      <c r="AB28" s="121">
        <f t="shared" si="15"/>
        <v>0</v>
      </c>
      <c r="AC28" s="121">
        <f t="shared" si="7"/>
        <v>167759</v>
      </c>
      <c r="AD28" s="121">
        <f t="shared" si="8"/>
        <v>1710364</v>
      </c>
      <c r="AE28" s="160" t="s">
        <v>326</v>
      </c>
      <c r="AF28" s="159"/>
    </row>
    <row r="29" spans="1:32" s="136" customFormat="1" ht="13.5" customHeight="1" x14ac:dyDescent="0.15">
      <c r="A29" s="119" t="s">
        <v>29</v>
      </c>
      <c r="B29" s="120" t="s">
        <v>386</v>
      </c>
      <c r="C29" s="119" t="s">
        <v>387</v>
      </c>
      <c r="D29" s="121">
        <f t="shared" si="0"/>
        <v>776399</v>
      </c>
      <c r="E29" s="121">
        <f t="shared" si="1"/>
        <v>6242</v>
      </c>
      <c r="F29" s="121">
        <v>0</v>
      </c>
      <c r="G29" s="121">
        <v>105</v>
      </c>
      <c r="H29" s="121">
        <v>0</v>
      </c>
      <c r="I29" s="121">
        <v>5690</v>
      </c>
      <c r="J29" s="121"/>
      <c r="K29" s="121">
        <v>447</v>
      </c>
      <c r="L29" s="121">
        <v>770157</v>
      </c>
      <c r="M29" s="121">
        <f t="shared" si="3"/>
        <v>115193</v>
      </c>
      <c r="N29" s="121">
        <f t="shared" si="4"/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115193</v>
      </c>
      <c r="V29" s="121">
        <f t="shared" si="9"/>
        <v>891592</v>
      </c>
      <c r="W29" s="121">
        <f t="shared" si="10"/>
        <v>6242</v>
      </c>
      <c r="X29" s="121">
        <f t="shared" si="11"/>
        <v>0</v>
      </c>
      <c r="Y29" s="121">
        <f t="shared" si="12"/>
        <v>105</v>
      </c>
      <c r="Z29" s="121">
        <f t="shared" si="13"/>
        <v>0</v>
      </c>
      <c r="AA29" s="121">
        <f t="shared" si="14"/>
        <v>5690</v>
      </c>
      <c r="AB29" s="121">
        <f t="shared" si="15"/>
        <v>0</v>
      </c>
      <c r="AC29" s="121">
        <f t="shared" si="7"/>
        <v>447</v>
      </c>
      <c r="AD29" s="121">
        <f t="shared" si="8"/>
        <v>885350</v>
      </c>
      <c r="AE29" s="160" t="s">
        <v>326</v>
      </c>
      <c r="AF29" s="159"/>
    </row>
    <row r="30" spans="1:32" s="136" customFormat="1" ht="13.5" customHeight="1" x14ac:dyDescent="0.15">
      <c r="A30" s="119" t="s">
        <v>29</v>
      </c>
      <c r="B30" s="120" t="s">
        <v>390</v>
      </c>
      <c r="C30" s="119" t="s">
        <v>391</v>
      </c>
      <c r="D30" s="121">
        <f t="shared" si="0"/>
        <v>1934955</v>
      </c>
      <c r="E30" s="121">
        <f t="shared" si="1"/>
        <v>9151</v>
      </c>
      <c r="F30" s="121">
        <v>0</v>
      </c>
      <c r="G30" s="121">
        <v>149</v>
      </c>
      <c r="H30" s="121">
        <v>0</v>
      </c>
      <c r="I30" s="121">
        <v>9002</v>
      </c>
      <c r="J30" s="121"/>
      <c r="K30" s="121">
        <v>0</v>
      </c>
      <c r="L30" s="121">
        <v>1925804</v>
      </c>
      <c r="M30" s="121">
        <f t="shared" si="3"/>
        <v>354810</v>
      </c>
      <c r="N30" s="121">
        <f t="shared" si="4"/>
        <v>160</v>
      </c>
      <c r="O30" s="121">
        <v>0</v>
      </c>
      <c r="P30" s="121">
        <v>0</v>
      </c>
      <c r="Q30" s="121">
        <v>0</v>
      </c>
      <c r="R30" s="121">
        <v>160</v>
      </c>
      <c r="S30" s="121"/>
      <c r="T30" s="121">
        <v>0</v>
      </c>
      <c r="U30" s="121">
        <v>354650</v>
      </c>
      <c r="V30" s="121">
        <f t="shared" si="9"/>
        <v>2289765</v>
      </c>
      <c r="W30" s="121">
        <f t="shared" si="10"/>
        <v>9311</v>
      </c>
      <c r="X30" s="121">
        <f t="shared" si="11"/>
        <v>0</v>
      </c>
      <c r="Y30" s="121">
        <f t="shared" si="12"/>
        <v>149</v>
      </c>
      <c r="Z30" s="121">
        <f t="shared" si="13"/>
        <v>0</v>
      </c>
      <c r="AA30" s="121">
        <f t="shared" si="14"/>
        <v>9162</v>
      </c>
      <c r="AB30" s="121">
        <f t="shared" si="15"/>
        <v>0</v>
      </c>
      <c r="AC30" s="121">
        <f t="shared" si="7"/>
        <v>0</v>
      </c>
      <c r="AD30" s="121">
        <f t="shared" si="8"/>
        <v>2280454</v>
      </c>
      <c r="AE30" s="160" t="s">
        <v>326</v>
      </c>
      <c r="AF30" s="159"/>
    </row>
    <row r="31" spans="1:32" s="136" customFormat="1" ht="13.5" customHeight="1" x14ac:dyDescent="0.15">
      <c r="A31" s="119" t="s">
        <v>29</v>
      </c>
      <c r="B31" s="120" t="s">
        <v>393</v>
      </c>
      <c r="C31" s="119" t="s">
        <v>394</v>
      </c>
      <c r="D31" s="121">
        <f t="shared" si="0"/>
        <v>2528507</v>
      </c>
      <c r="E31" s="121">
        <f t="shared" si="1"/>
        <v>831040</v>
      </c>
      <c r="F31" s="121">
        <v>0</v>
      </c>
      <c r="G31" s="121">
        <v>11200</v>
      </c>
      <c r="H31" s="121">
        <v>531400</v>
      </c>
      <c r="I31" s="121">
        <v>188735</v>
      </c>
      <c r="J31" s="121"/>
      <c r="K31" s="121">
        <v>99705</v>
      </c>
      <c r="L31" s="121">
        <v>1697467</v>
      </c>
      <c r="M31" s="121">
        <f t="shared" si="3"/>
        <v>197732</v>
      </c>
      <c r="N31" s="121">
        <f t="shared" si="4"/>
        <v>9128</v>
      </c>
      <c r="O31" s="121">
        <v>0</v>
      </c>
      <c r="P31" s="121">
        <v>0</v>
      </c>
      <c r="Q31" s="121">
        <v>0</v>
      </c>
      <c r="R31" s="121">
        <v>8006</v>
      </c>
      <c r="S31" s="121"/>
      <c r="T31" s="121">
        <v>1122</v>
      </c>
      <c r="U31" s="121">
        <v>188604</v>
      </c>
      <c r="V31" s="121">
        <f t="shared" si="9"/>
        <v>2726239</v>
      </c>
      <c r="W31" s="121">
        <f t="shared" si="10"/>
        <v>840168</v>
      </c>
      <c r="X31" s="121">
        <f t="shared" si="11"/>
        <v>0</v>
      </c>
      <c r="Y31" s="121">
        <f t="shared" si="12"/>
        <v>11200</v>
      </c>
      <c r="Z31" s="121">
        <f t="shared" si="13"/>
        <v>531400</v>
      </c>
      <c r="AA31" s="121">
        <f t="shared" si="14"/>
        <v>196741</v>
      </c>
      <c r="AB31" s="121">
        <f t="shared" si="15"/>
        <v>0</v>
      </c>
      <c r="AC31" s="121">
        <f t="shared" si="7"/>
        <v>100827</v>
      </c>
      <c r="AD31" s="121">
        <f t="shared" si="8"/>
        <v>1886071</v>
      </c>
      <c r="AE31" s="160" t="s">
        <v>326</v>
      </c>
      <c r="AF31" s="159"/>
    </row>
    <row r="32" spans="1:32" s="136" customFormat="1" ht="13.5" customHeight="1" x14ac:dyDescent="0.15">
      <c r="A32" s="119" t="s">
        <v>29</v>
      </c>
      <c r="B32" s="120" t="s">
        <v>395</v>
      </c>
      <c r="C32" s="119" t="s">
        <v>396</v>
      </c>
      <c r="D32" s="121">
        <f t="shared" si="0"/>
        <v>1309540</v>
      </c>
      <c r="E32" s="121">
        <f t="shared" si="1"/>
        <v>94985</v>
      </c>
      <c r="F32" s="121">
        <v>0</v>
      </c>
      <c r="G32" s="121">
        <v>0</v>
      </c>
      <c r="H32" s="121">
        <v>0</v>
      </c>
      <c r="I32" s="121">
        <v>78742</v>
      </c>
      <c r="J32" s="121"/>
      <c r="K32" s="121">
        <v>16243</v>
      </c>
      <c r="L32" s="121">
        <v>1214555</v>
      </c>
      <c r="M32" s="121">
        <f t="shared" si="3"/>
        <v>117490</v>
      </c>
      <c r="N32" s="121">
        <f t="shared" si="4"/>
        <v>5163</v>
      </c>
      <c r="O32" s="121">
        <v>0</v>
      </c>
      <c r="P32" s="121">
        <v>0</v>
      </c>
      <c r="Q32" s="121">
        <v>0</v>
      </c>
      <c r="R32" s="121">
        <v>4723</v>
      </c>
      <c r="S32" s="121"/>
      <c r="T32" s="121">
        <v>440</v>
      </c>
      <c r="U32" s="121">
        <v>112327</v>
      </c>
      <c r="V32" s="121">
        <f t="shared" si="9"/>
        <v>1427030</v>
      </c>
      <c r="W32" s="121">
        <f t="shared" si="10"/>
        <v>100148</v>
      </c>
      <c r="X32" s="121">
        <f t="shared" si="11"/>
        <v>0</v>
      </c>
      <c r="Y32" s="121">
        <f t="shared" si="12"/>
        <v>0</v>
      </c>
      <c r="Z32" s="121">
        <f t="shared" si="13"/>
        <v>0</v>
      </c>
      <c r="AA32" s="121">
        <f t="shared" si="14"/>
        <v>83465</v>
      </c>
      <c r="AB32" s="121">
        <f t="shared" si="15"/>
        <v>0</v>
      </c>
      <c r="AC32" s="121">
        <f t="shared" si="7"/>
        <v>16683</v>
      </c>
      <c r="AD32" s="121">
        <f t="shared" si="8"/>
        <v>1326882</v>
      </c>
      <c r="AE32" s="160" t="s">
        <v>326</v>
      </c>
      <c r="AF32" s="159"/>
    </row>
    <row r="33" spans="1:32" s="136" customFormat="1" ht="13.5" customHeight="1" x14ac:dyDescent="0.15">
      <c r="A33" s="119" t="s">
        <v>29</v>
      </c>
      <c r="B33" s="120" t="s">
        <v>397</v>
      </c>
      <c r="C33" s="119" t="s">
        <v>398</v>
      </c>
      <c r="D33" s="121">
        <f t="shared" si="0"/>
        <v>417770</v>
      </c>
      <c r="E33" s="121">
        <f t="shared" si="1"/>
        <v>25006</v>
      </c>
      <c r="F33" s="121">
        <v>0</v>
      </c>
      <c r="G33" s="121">
        <v>92</v>
      </c>
      <c r="H33" s="121">
        <v>0</v>
      </c>
      <c r="I33" s="121">
        <v>24914</v>
      </c>
      <c r="J33" s="121"/>
      <c r="K33" s="121">
        <v>0</v>
      </c>
      <c r="L33" s="121">
        <v>392764</v>
      </c>
      <c r="M33" s="121">
        <f t="shared" si="3"/>
        <v>72753</v>
      </c>
      <c r="N33" s="121">
        <f t="shared" si="4"/>
        <v>3219</v>
      </c>
      <c r="O33" s="121">
        <v>0</v>
      </c>
      <c r="P33" s="121">
        <v>0</v>
      </c>
      <c r="Q33" s="121">
        <v>0</v>
      </c>
      <c r="R33" s="121">
        <v>3219</v>
      </c>
      <c r="S33" s="121"/>
      <c r="T33" s="121">
        <v>0</v>
      </c>
      <c r="U33" s="121">
        <v>69534</v>
      </c>
      <c r="V33" s="121">
        <f t="shared" si="9"/>
        <v>490523</v>
      </c>
      <c r="W33" s="121">
        <f t="shared" si="10"/>
        <v>28225</v>
      </c>
      <c r="X33" s="121">
        <f t="shared" si="11"/>
        <v>0</v>
      </c>
      <c r="Y33" s="121">
        <f t="shared" si="12"/>
        <v>92</v>
      </c>
      <c r="Z33" s="121">
        <f t="shared" si="13"/>
        <v>0</v>
      </c>
      <c r="AA33" s="121">
        <f t="shared" si="14"/>
        <v>28133</v>
      </c>
      <c r="AB33" s="121">
        <f t="shared" si="15"/>
        <v>0</v>
      </c>
      <c r="AC33" s="121">
        <f t="shared" si="7"/>
        <v>0</v>
      </c>
      <c r="AD33" s="121">
        <f t="shared" si="8"/>
        <v>462298</v>
      </c>
      <c r="AE33" s="160" t="s">
        <v>326</v>
      </c>
      <c r="AF33" s="159"/>
    </row>
    <row r="34" spans="1:32" s="136" customFormat="1" ht="13.5" customHeight="1" x14ac:dyDescent="0.15">
      <c r="A34" s="119" t="s">
        <v>29</v>
      </c>
      <c r="B34" s="120" t="s">
        <v>399</v>
      </c>
      <c r="C34" s="119" t="s">
        <v>400</v>
      </c>
      <c r="D34" s="121">
        <f t="shared" si="0"/>
        <v>919908</v>
      </c>
      <c r="E34" s="121">
        <f t="shared" si="1"/>
        <v>5639</v>
      </c>
      <c r="F34" s="121">
        <v>0</v>
      </c>
      <c r="G34" s="121">
        <v>95</v>
      </c>
      <c r="H34" s="121">
        <v>0</v>
      </c>
      <c r="I34" s="121">
        <v>5088</v>
      </c>
      <c r="J34" s="121"/>
      <c r="K34" s="121">
        <v>456</v>
      </c>
      <c r="L34" s="121">
        <v>914269</v>
      </c>
      <c r="M34" s="121">
        <f t="shared" si="3"/>
        <v>80820</v>
      </c>
      <c r="N34" s="121">
        <f t="shared" si="4"/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80820</v>
      </c>
      <c r="V34" s="121">
        <f t="shared" si="9"/>
        <v>1000728</v>
      </c>
      <c r="W34" s="121">
        <f t="shared" si="10"/>
        <v>5639</v>
      </c>
      <c r="X34" s="121">
        <f t="shared" si="11"/>
        <v>0</v>
      </c>
      <c r="Y34" s="121">
        <f t="shared" si="12"/>
        <v>95</v>
      </c>
      <c r="Z34" s="121">
        <f t="shared" si="13"/>
        <v>0</v>
      </c>
      <c r="AA34" s="121">
        <f t="shared" si="14"/>
        <v>5088</v>
      </c>
      <c r="AB34" s="121">
        <f t="shared" si="15"/>
        <v>0</v>
      </c>
      <c r="AC34" s="121">
        <f t="shared" si="7"/>
        <v>456</v>
      </c>
      <c r="AD34" s="121">
        <f t="shared" si="8"/>
        <v>995089</v>
      </c>
      <c r="AE34" s="160" t="s">
        <v>326</v>
      </c>
      <c r="AF34" s="159"/>
    </row>
    <row r="35" spans="1:32" s="136" customFormat="1" ht="13.5" customHeight="1" x14ac:dyDescent="0.15">
      <c r="A35" s="119" t="s">
        <v>29</v>
      </c>
      <c r="B35" s="120" t="s">
        <v>401</v>
      </c>
      <c r="C35" s="119" t="s">
        <v>402</v>
      </c>
      <c r="D35" s="121">
        <f t="shared" si="0"/>
        <v>5127631</v>
      </c>
      <c r="E35" s="121">
        <f t="shared" si="1"/>
        <v>51267</v>
      </c>
      <c r="F35" s="121">
        <v>0</v>
      </c>
      <c r="G35" s="121">
        <v>0</v>
      </c>
      <c r="H35" s="121">
        <v>0</v>
      </c>
      <c r="I35" s="121">
        <v>51137</v>
      </c>
      <c r="J35" s="121"/>
      <c r="K35" s="121">
        <v>130</v>
      </c>
      <c r="L35" s="121">
        <v>5076364</v>
      </c>
      <c r="M35" s="121">
        <f t="shared" si="3"/>
        <v>346638</v>
      </c>
      <c r="N35" s="121">
        <f t="shared" si="4"/>
        <v>26620</v>
      </c>
      <c r="O35" s="121">
        <v>0</v>
      </c>
      <c r="P35" s="121">
        <v>0</v>
      </c>
      <c r="Q35" s="121">
        <v>0</v>
      </c>
      <c r="R35" s="121">
        <v>26620</v>
      </c>
      <c r="S35" s="121"/>
      <c r="T35" s="121">
        <v>0</v>
      </c>
      <c r="U35" s="121">
        <v>320018</v>
      </c>
      <c r="V35" s="121">
        <f t="shared" si="9"/>
        <v>5474269</v>
      </c>
      <c r="W35" s="121">
        <f t="shared" si="10"/>
        <v>77887</v>
      </c>
      <c r="X35" s="121">
        <f t="shared" si="11"/>
        <v>0</v>
      </c>
      <c r="Y35" s="121">
        <f t="shared" si="12"/>
        <v>0</v>
      </c>
      <c r="Z35" s="121">
        <f t="shared" si="13"/>
        <v>0</v>
      </c>
      <c r="AA35" s="121">
        <f t="shared" si="14"/>
        <v>77757</v>
      </c>
      <c r="AB35" s="121">
        <f t="shared" si="15"/>
        <v>0</v>
      </c>
      <c r="AC35" s="121">
        <f t="shared" si="7"/>
        <v>130</v>
      </c>
      <c r="AD35" s="121">
        <f t="shared" si="8"/>
        <v>5396382</v>
      </c>
      <c r="AE35" s="160" t="s">
        <v>326</v>
      </c>
      <c r="AF35" s="159"/>
    </row>
    <row r="36" spans="1:32" s="136" customFormat="1" ht="13.5" customHeight="1" x14ac:dyDescent="0.15">
      <c r="A36" s="119" t="s">
        <v>29</v>
      </c>
      <c r="B36" s="120" t="s">
        <v>403</v>
      </c>
      <c r="C36" s="119" t="s">
        <v>404</v>
      </c>
      <c r="D36" s="121">
        <f t="shared" si="0"/>
        <v>825578</v>
      </c>
      <c r="E36" s="121">
        <f t="shared" si="1"/>
        <v>81376</v>
      </c>
      <c r="F36" s="121">
        <v>0</v>
      </c>
      <c r="G36" s="121">
        <v>0</v>
      </c>
      <c r="H36" s="121">
        <v>5600</v>
      </c>
      <c r="I36" s="121">
        <v>73533</v>
      </c>
      <c r="J36" s="121"/>
      <c r="K36" s="121">
        <v>2243</v>
      </c>
      <c r="L36" s="121">
        <v>744202</v>
      </c>
      <c r="M36" s="121">
        <f t="shared" si="3"/>
        <v>234207</v>
      </c>
      <c r="N36" s="121">
        <f t="shared" si="4"/>
        <v>89210</v>
      </c>
      <c r="O36" s="121">
        <v>0</v>
      </c>
      <c r="P36" s="121">
        <v>0</v>
      </c>
      <c r="Q36" s="121">
        <v>57200</v>
      </c>
      <c r="R36" s="121">
        <v>31968</v>
      </c>
      <c r="S36" s="121"/>
      <c r="T36" s="121">
        <v>42</v>
      </c>
      <c r="U36" s="121">
        <v>144997</v>
      </c>
      <c r="V36" s="121">
        <f t="shared" si="9"/>
        <v>1059785</v>
      </c>
      <c r="W36" s="121">
        <f t="shared" si="10"/>
        <v>170586</v>
      </c>
      <c r="X36" s="121">
        <f t="shared" si="11"/>
        <v>0</v>
      </c>
      <c r="Y36" s="121">
        <f t="shared" si="12"/>
        <v>0</v>
      </c>
      <c r="Z36" s="121">
        <f t="shared" si="13"/>
        <v>62800</v>
      </c>
      <c r="AA36" s="121">
        <f t="shared" si="14"/>
        <v>105501</v>
      </c>
      <c r="AB36" s="121">
        <f t="shared" si="15"/>
        <v>0</v>
      </c>
      <c r="AC36" s="121">
        <f t="shared" si="7"/>
        <v>2285</v>
      </c>
      <c r="AD36" s="121">
        <f t="shared" si="8"/>
        <v>889199</v>
      </c>
      <c r="AE36" s="160" t="s">
        <v>326</v>
      </c>
      <c r="AF36" s="159"/>
    </row>
    <row r="37" spans="1:32" s="136" customFormat="1" ht="13.5" customHeight="1" x14ac:dyDescent="0.15">
      <c r="A37" s="119" t="s">
        <v>29</v>
      </c>
      <c r="B37" s="120" t="s">
        <v>407</v>
      </c>
      <c r="C37" s="119" t="s">
        <v>408</v>
      </c>
      <c r="D37" s="121">
        <f t="shared" si="0"/>
        <v>1242217</v>
      </c>
      <c r="E37" s="121">
        <f t="shared" si="1"/>
        <v>57854</v>
      </c>
      <c r="F37" s="121">
        <v>0</v>
      </c>
      <c r="G37" s="121">
        <v>623</v>
      </c>
      <c r="H37" s="121">
        <v>0</v>
      </c>
      <c r="I37" s="121">
        <v>38318</v>
      </c>
      <c r="J37" s="121"/>
      <c r="K37" s="121">
        <v>18913</v>
      </c>
      <c r="L37" s="121">
        <v>1184363</v>
      </c>
      <c r="M37" s="121">
        <f t="shared" si="3"/>
        <v>172114</v>
      </c>
      <c r="N37" s="121">
        <f t="shared" si="4"/>
        <v>172114</v>
      </c>
      <c r="O37" s="121">
        <v>0</v>
      </c>
      <c r="P37" s="121">
        <v>164</v>
      </c>
      <c r="Q37" s="121">
        <v>0</v>
      </c>
      <c r="R37" s="121">
        <v>2938</v>
      </c>
      <c r="S37" s="121"/>
      <c r="T37" s="121">
        <v>169012</v>
      </c>
      <c r="U37" s="121">
        <v>0</v>
      </c>
      <c r="V37" s="121">
        <f t="shared" si="9"/>
        <v>1414331</v>
      </c>
      <c r="W37" s="121">
        <f t="shared" si="10"/>
        <v>229968</v>
      </c>
      <c r="X37" s="121">
        <f t="shared" si="11"/>
        <v>0</v>
      </c>
      <c r="Y37" s="121">
        <f t="shared" si="12"/>
        <v>787</v>
      </c>
      <c r="Z37" s="121">
        <f t="shared" si="13"/>
        <v>0</v>
      </c>
      <c r="AA37" s="121">
        <f t="shared" si="14"/>
        <v>41256</v>
      </c>
      <c r="AB37" s="121">
        <f t="shared" si="15"/>
        <v>0</v>
      </c>
      <c r="AC37" s="121">
        <f t="shared" si="7"/>
        <v>187925</v>
      </c>
      <c r="AD37" s="121">
        <f t="shared" si="8"/>
        <v>1184363</v>
      </c>
      <c r="AE37" s="160" t="s">
        <v>326</v>
      </c>
      <c r="AF37" s="159"/>
    </row>
    <row r="38" spans="1:32" s="136" customFormat="1" ht="13.5" customHeight="1" x14ac:dyDescent="0.15">
      <c r="A38" s="119" t="s">
        <v>29</v>
      </c>
      <c r="B38" s="120" t="s">
        <v>411</v>
      </c>
      <c r="C38" s="119" t="s">
        <v>412</v>
      </c>
      <c r="D38" s="121">
        <f t="shared" si="0"/>
        <v>949507</v>
      </c>
      <c r="E38" s="121">
        <f t="shared" si="1"/>
        <v>48448</v>
      </c>
      <c r="F38" s="121">
        <v>0</v>
      </c>
      <c r="G38" s="121">
        <v>106</v>
      </c>
      <c r="H38" s="121">
        <v>0</v>
      </c>
      <c r="I38" s="121">
        <v>44040</v>
      </c>
      <c r="J38" s="121"/>
      <c r="K38" s="121">
        <v>4302</v>
      </c>
      <c r="L38" s="121">
        <v>901059</v>
      </c>
      <c r="M38" s="121">
        <f t="shared" si="3"/>
        <v>199282</v>
      </c>
      <c r="N38" s="121">
        <f t="shared" si="4"/>
        <v>9910</v>
      </c>
      <c r="O38" s="121">
        <v>0</v>
      </c>
      <c r="P38" s="121">
        <v>0</v>
      </c>
      <c r="Q38" s="121">
        <v>0</v>
      </c>
      <c r="R38" s="121">
        <v>9910</v>
      </c>
      <c r="S38" s="121"/>
      <c r="T38" s="121">
        <v>0</v>
      </c>
      <c r="U38" s="121">
        <v>189372</v>
      </c>
      <c r="V38" s="121">
        <f t="shared" si="9"/>
        <v>1148789</v>
      </c>
      <c r="W38" s="121">
        <f t="shared" si="10"/>
        <v>58358</v>
      </c>
      <c r="X38" s="121">
        <f t="shared" si="11"/>
        <v>0</v>
      </c>
      <c r="Y38" s="121">
        <f t="shared" si="12"/>
        <v>106</v>
      </c>
      <c r="Z38" s="121">
        <f t="shared" si="13"/>
        <v>0</v>
      </c>
      <c r="AA38" s="121">
        <f t="shared" si="14"/>
        <v>53950</v>
      </c>
      <c r="AB38" s="121">
        <f t="shared" si="15"/>
        <v>0</v>
      </c>
      <c r="AC38" s="121">
        <f t="shared" si="7"/>
        <v>4302</v>
      </c>
      <c r="AD38" s="121">
        <f t="shared" si="8"/>
        <v>1090431</v>
      </c>
      <c r="AE38" s="160" t="s">
        <v>326</v>
      </c>
      <c r="AF38" s="159"/>
    </row>
    <row r="39" spans="1:32" s="136" customFormat="1" ht="13.5" customHeight="1" x14ac:dyDescent="0.15">
      <c r="A39" s="119" t="s">
        <v>29</v>
      </c>
      <c r="B39" s="120" t="s">
        <v>413</v>
      </c>
      <c r="C39" s="119" t="s">
        <v>414</v>
      </c>
      <c r="D39" s="121">
        <f t="shared" ref="D39:D62" si="16">SUM(E39,+L39)</f>
        <v>672576</v>
      </c>
      <c r="E39" s="121">
        <f t="shared" ref="E39:E62" si="17">+SUM(F39:I39,K39)</f>
        <v>19712</v>
      </c>
      <c r="F39" s="121">
        <v>0</v>
      </c>
      <c r="G39" s="121">
        <v>0</v>
      </c>
      <c r="H39" s="121">
        <v>0</v>
      </c>
      <c r="I39" s="121">
        <v>5050</v>
      </c>
      <c r="J39" s="121"/>
      <c r="K39" s="121">
        <v>14662</v>
      </c>
      <c r="L39" s="121">
        <v>652864</v>
      </c>
      <c r="M39" s="121">
        <f t="shared" ref="M39:M62" si="18">SUM(N39,+U39)</f>
        <v>32362</v>
      </c>
      <c r="N39" s="121">
        <f t="shared" ref="N39:N62" si="19">+SUM(O39:R39,T39)</f>
        <v>735</v>
      </c>
      <c r="O39" s="121">
        <v>0</v>
      </c>
      <c r="P39" s="121">
        <v>0</v>
      </c>
      <c r="Q39" s="121">
        <v>0</v>
      </c>
      <c r="R39" s="121">
        <v>735</v>
      </c>
      <c r="S39" s="121"/>
      <c r="T39" s="121">
        <v>0</v>
      </c>
      <c r="U39" s="121">
        <v>31627</v>
      </c>
      <c r="V39" s="121">
        <f t="shared" si="9"/>
        <v>704938</v>
      </c>
      <c r="W39" s="121">
        <f t="shared" si="10"/>
        <v>20447</v>
      </c>
      <c r="X39" s="121">
        <f t="shared" si="11"/>
        <v>0</v>
      </c>
      <c r="Y39" s="121">
        <f t="shared" si="12"/>
        <v>0</v>
      </c>
      <c r="Z39" s="121">
        <f t="shared" si="13"/>
        <v>0</v>
      </c>
      <c r="AA39" s="121">
        <f t="shared" si="14"/>
        <v>5785</v>
      </c>
      <c r="AB39" s="121">
        <f t="shared" si="15"/>
        <v>0</v>
      </c>
      <c r="AC39" s="121">
        <f t="shared" ref="AC39:AC62" si="20">+SUM(K39,T39)</f>
        <v>14662</v>
      </c>
      <c r="AD39" s="121">
        <f t="shared" ref="AD39:AD62" si="21">+SUM(L39,U39)</f>
        <v>684491</v>
      </c>
      <c r="AE39" s="160" t="s">
        <v>326</v>
      </c>
      <c r="AF39" s="159"/>
    </row>
    <row r="40" spans="1:32" s="136" customFormat="1" ht="13.5" customHeight="1" x14ac:dyDescent="0.15">
      <c r="A40" s="119" t="s">
        <v>29</v>
      </c>
      <c r="B40" s="120" t="s">
        <v>415</v>
      </c>
      <c r="C40" s="119" t="s">
        <v>416</v>
      </c>
      <c r="D40" s="121">
        <f t="shared" si="16"/>
        <v>708615</v>
      </c>
      <c r="E40" s="121">
        <f t="shared" si="17"/>
        <v>69914</v>
      </c>
      <c r="F40" s="121">
        <v>0</v>
      </c>
      <c r="G40" s="121">
        <v>0</v>
      </c>
      <c r="H40" s="121">
        <v>0</v>
      </c>
      <c r="I40" s="121">
        <v>64194</v>
      </c>
      <c r="J40" s="121"/>
      <c r="K40" s="121">
        <v>5720</v>
      </c>
      <c r="L40" s="121">
        <v>638701</v>
      </c>
      <c r="M40" s="121">
        <f t="shared" si="18"/>
        <v>197795</v>
      </c>
      <c r="N40" s="121">
        <f t="shared" si="19"/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197795</v>
      </c>
      <c r="V40" s="121">
        <f t="shared" ref="V40:V62" si="22">+SUM(D40,M40)</f>
        <v>906410</v>
      </c>
      <c r="W40" s="121">
        <f t="shared" ref="W40:W62" si="23">+SUM(E40,N40)</f>
        <v>69914</v>
      </c>
      <c r="X40" s="121">
        <f t="shared" ref="X40:X62" si="24">+SUM(F40,O40)</f>
        <v>0</v>
      </c>
      <c r="Y40" s="121">
        <f t="shared" ref="Y40:Y62" si="25">+SUM(G40,P40)</f>
        <v>0</v>
      </c>
      <c r="Z40" s="121">
        <f t="shared" ref="Z40:Z62" si="26">+SUM(H40,Q40)</f>
        <v>0</v>
      </c>
      <c r="AA40" s="121">
        <f t="shared" ref="AA40:AA62" si="27">+SUM(I40,R40)</f>
        <v>64194</v>
      </c>
      <c r="AB40" s="121">
        <f t="shared" ref="AB40:AB62" si="28">+SUM(J40,S40)</f>
        <v>0</v>
      </c>
      <c r="AC40" s="121">
        <f t="shared" si="20"/>
        <v>5720</v>
      </c>
      <c r="AD40" s="121">
        <f t="shared" si="21"/>
        <v>836496</v>
      </c>
      <c r="AE40" s="160" t="s">
        <v>326</v>
      </c>
      <c r="AF40" s="159"/>
    </row>
    <row r="41" spans="1:32" s="136" customFormat="1" ht="13.5" customHeight="1" x14ac:dyDescent="0.15">
      <c r="A41" s="119" t="s">
        <v>29</v>
      </c>
      <c r="B41" s="120" t="s">
        <v>417</v>
      </c>
      <c r="C41" s="119" t="s">
        <v>418</v>
      </c>
      <c r="D41" s="121">
        <f t="shared" si="16"/>
        <v>489383</v>
      </c>
      <c r="E41" s="121">
        <f t="shared" si="17"/>
        <v>25098</v>
      </c>
      <c r="F41" s="121">
        <v>0</v>
      </c>
      <c r="G41" s="121">
        <v>0</v>
      </c>
      <c r="H41" s="121">
        <v>0</v>
      </c>
      <c r="I41" s="121">
        <v>20592</v>
      </c>
      <c r="J41" s="121"/>
      <c r="K41" s="121">
        <v>4506</v>
      </c>
      <c r="L41" s="121">
        <v>464285</v>
      </c>
      <c r="M41" s="121">
        <f t="shared" si="18"/>
        <v>436108</v>
      </c>
      <c r="N41" s="121">
        <f t="shared" si="19"/>
        <v>3924</v>
      </c>
      <c r="O41" s="121">
        <v>0</v>
      </c>
      <c r="P41" s="121">
        <v>0</v>
      </c>
      <c r="Q41" s="121">
        <v>0</v>
      </c>
      <c r="R41" s="121">
        <v>3924</v>
      </c>
      <c r="S41" s="121"/>
      <c r="T41" s="121">
        <v>0</v>
      </c>
      <c r="U41" s="121">
        <v>432184</v>
      </c>
      <c r="V41" s="121">
        <f t="shared" si="22"/>
        <v>925491</v>
      </c>
      <c r="W41" s="121">
        <f t="shared" si="23"/>
        <v>29022</v>
      </c>
      <c r="X41" s="121">
        <f t="shared" si="24"/>
        <v>0</v>
      </c>
      <c r="Y41" s="121">
        <f t="shared" si="25"/>
        <v>0</v>
      </c>
      <c r="Z41" s="121">
        <f t="shared" si="26"/>
        <v>0</v>
      </c>
      <c r="AA41" s="121">
        <f t="shared" si="27"/>
        <v>24516</v>
      </c>
      <c r="AB41" s="121">
        <f t="shared" si="28"/>
        <v>0</v>
      </c>
      <c r="AC41" s="121">
        <f t="shared" si="20"/>
        <v>4506</v>
      </c>
      <c r="AD41" s="121">
        <f t="shared" si="21"/>
        <v>896469</v>
      </c>
      <c r="AE41" s="160" t="s">
        <v>326</v>
      </c>
      <c r="AF41" s="159"/>
    </row>
    <row r="42" spans="1:32" s="136" customFormat="1" ht="13.5" customHeight="1" x14ac:dyDescent="0.15">
      <c r="A42" s="119" t="s">
        <v>29</v>
      </c>
      <c r="B42" s="120" t="s">
        <v>419</v>
      </c>
      <c r="C42" s="119" t="s">
        <v>420</v>
      </c>
      <c r="D42" s="121">
        <f t="shared" si="16"/>
        <v>321422</v>
      </c>
      <c r="E42" s="121">
        <f t="shared" si="17"/>
        <v>25174</v>
      </c>
      <c r="F42" s="121">
        <v>0</v>
      </c>
      <c r="G42" s="121">
        <v>18993</v>
      </c>
      <c r="H42" s="121">
        <v>0</v>
      </c>
      <c r="I42" s="121">
        <v>1852</v>
      </c>
      <c r="J42" s="121"/>
      <c r="K42" s="121">
        <v>4329</v>
      </c>
      <c r="L42" s="121">
        <v>296248</v>
      </c>
      <c r="M42" s="121">
        <f t="shared" si="18"/>
        <v>57023</v>
      </c>
      <c r="N42" s="121">
        <f t="shared" si="19"/>
        <v>30042</v>
      </c>
      <c r="O42" s="121">
        <v>0</v>
      </c>
      <c r="P42" s="121">
        <v>0</v>
      </c>
      <c r="Q42" s="121">
        <v>0</v>
      </c>
      <c r="R42" s="121">
        <v>2013</v>
      </c>
      <c r="S42" s="121"/>
      <c r="T42" s="121">
        <v>28029</v>
      </c>
      <c r="U42" s="121">
        <v>26981</v>
      </c>
      <c r="V42" s="121">
        <f t="shared" si="22"/>
        <v>378445</v>
      </c>
      <c r="W42" s="121">
        <f t="shared" si="23"/>
        <v>55216</v>
      </c>
      <c r="X42" s="121">
        <f t="shared" si="24"/>
        <v>0</v>
      </c>
      <c r="Y42" s="121">
        <f t="shared" si="25"/>
        <v>18993</v>
      </c>
      <c r="Z42" s="121">
        <f t="shared" si="26"/>
        <v>0</v>
      </c>
      <c r="AA42" s="121">
        <f t="shared" si="27"/>
        <v>3865</v>
      </c>
      <c r="AB42" s="121">
        <f t="shared" si="28"/>
        <v>0</v>
      </c>
      <c r="AC42" s="121">
        <f t="shared" si="20"/>
        <v>32358</v>
      </c>
      <c r="AD42" s="121">
        <f t="shared" si="21"/>
        <v>323229</v>
      </c>
      <c r="AE42" s="160" t="s">
        <v>326</v>
      </c>
      <c r="AF42" s="159"/>
    </row>
    <row r="43" spans="1:32" s="136" customFormat="1" ht="13.5" customHeight="1" x14ac:dyDescent="0.15">
      <c r="A43" s="119" t="s">
        <v>29</v>
      </c>
      <c r="B43" s="120" t="s">
        <v>423</v>
      </c>
      <c r="C43" s="119" t="s">
        <v>424</v>
      </c>
      <c r="D43" s="121">
        <f t="shared" si="16"/>
        <v>180365</v>
      </c>
      <c r="E43" s="121">
        <f t="shared" si="17"/>
        <v>5009</v>
      </c>
      <c r="F43" s="121">
        <v>0</v>
      </c>
      <c r="G43" s="121">
        <v>0</v>
      </c>
      <c r="H43" s="121">
        <v>0</v>
      </c>
      <c r="I43" s="121">
        <v>2449</v>
      </c>
      <c r="J43" s="121"/>
      <c r="K43" s="121">
        <v>2560</v>
      </c>
      <c r="L43" s="121">
        <v>175356</v>
      </c>
      <c r="M43" s="121">
        <f t="shared" si="18"/>
        <v>94814</v>
      </c>
      <c r="N43" s="121">
        <f t="shared" si="19"/>
        <v>26086</v>
      </c>
      <c r="O43" s="121">
        <v>0</v>
      </c>
      <c r="P43" s="121">
        <v>0</v>
      </c>
      <c r="Q43" s="121">
        <v>0</v>
      </c>
      <c r="R43" s="121">
        <v>26056</v>
      </c>
      <c r="S43" s="121"/>
      <c r="T43" s="121">
        <v>30</v>
      </c>
      <c r="U43" s="121">
        <v>68728</v>
      </c>
      <c r="V43" s="121">
        <f t="shared" si="22"/>
        <v>275179</v>
      </c>
      <c r="W43" s="121">
        <f t="shared" si="23"/>
        <v>31095</v>
      </c>
      <c r="X43" s="121">
        <f t="shared" si="24"/>
        <v>0</v>
      </c>
      <c r="Y43" s="121">
        <f t="shared" si="25"/>
        <v>0</v>
      </c>
      <c r="Z43" s="121">
        <f t="shared" si="26"/>
        <v>0</v>
      </c>
      <c r="AA43" s="121">
        <f t="shared" si="27"/>
        <v>28505</v>
      </c>
      <c r="AB43" s="121">
        <f t="shared" si="28"/>
        <v>0</v>
      </c>
      <c r="AC43" s="121">
        <f t="shared" si="20"/>
        <v>2590</v>
      </c>
      <c r="AD43" s="121">
        <f t="shared" si="21"/>
        <v>244084</v>
      </c>
      <c r="AE43" s="160" t="s">
        <v>326</v>
      </c>
      <c r="AF43" s="159"/>
    </row>
    <row r="44" spans="1:32" s="136" customFormat="1" ht="13.5" customHeight="1" x14ac:dyDescent="0.15">
      <c r="A44" s="119" t="s">
        <v>29</v>
      </c>
      <c r="B44" s="120" t="s">
        <v>425</v>
      </c>
      <c r="C44" s="119" t="s">
        <v>426</v>
      </c>
      <c r="D44" s="121">
        <f t="shared" si="16"/>
        <v>520939</v>
      </c>
      <c r="E44" s="121">
        <f t="shared" si="17"/>
        <v>34536</v>
      </c>
      <c r="F44" s="121">
        <v>0</v>
      </c>
      <c r="G44" s="121">
        <v>0</v>
      </c>
      <c r="H44" s="121">
        <v>0</v>
      </c>
      <c r="I44" s="121">
        <v>34536</v>
      </c>
      <c r="J44" s="121"/>
      <c r="K44" s="121">
        <v>0</v>
      </c>
      <c r="L44" s="121">
        <v>486403</v>
      </c>
      <c r="M44" s="121">
        <f t="shared" si="18"/>
        <v>26992</v>
      </c>
      <c r="N44" s="121">
        <f t="shared" si="19"/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26992</v>
      </c>
      <c r="V44" s="121">
        <f t="shared" si="22"/>
        <v>547931</v>
      </c>
      <c r="W44" s="121">
        <f t="shared" si="23"/>
        <v>34536</v>
      </c>
      <c r="X44" s="121">
        <f t="shared" si="24"/>
        <v>0</v>
      </c>
      <c r="Y44" s="121">
        <f t="shared" si="25"/>
        <v>0</v>
      </c>
      <c r="Z44" s="121">
        <f t="shared" si="26"/>
        <v>0</v>
      </c>
      <c r="AA44" s="121">
        <f t="shared" si="27"/>
        <v>34536</v>
      </c>
      <c r="AB44" s="121">
        <f t="shared" si="28"/>
        <v>0</v>
      </c>
      <c r="AC44" s="121">
        <f t="shared" si="20"/>
        <v>0</v>
      </c>
      <c r="AD44" s="121">
        <f t="shared" si="21"/>
        <v>513395</v>
      </c>
      <c r="AE44" s="160" t="s">
        <v>326</v>
      </c>
      <c r="AF44" s="159"/>
    </row>
    <row r="45" spans="1:32" s="136" customFormat="1" ht="13.5" customHeight="1" x14ac:dyDescent="0.15">
      <c r="A45" s="119" t="s">
        <v>29</v>
      </c>
      <c r="B45" s="120" t="s">
        <v>427</v>
      </c>
      <c r="C45" s="119" t="s">
        <v>428</v>
      </c>
      <c r="D45" s="121">
        <f t="shared" si="16"/>
        <v>681140</v>
      </c>
      <c r="E45" s="121">
        <f t="shared" si="17"/>
        <v>90725</v>
      </c>
      <c r="F45" s="121">
        <v>0</v>
      </c>
      <c r="G45" s="121">
        <v>85</v>
      </c>
      <c r="H45" s="121">
        <v>0</v>
      </c>
      <c r="I45" s="121">
        <v>79541</v>
      </c>
      <c r="J45" s="121"/>
      <c r="K45" s="121">
        <v>11099</v>
      </c>
      <c r="L45" s="121">
        <v>590415</v>
      </c>
      <c r="M45" s="121">
        <f t="shared" si="18"/>
        <v>275157</v>
      </c>
      <c r="N45" s="121">
        <f t="shared" si="19"/>
        <v>861</v>
      </c>
      <c r="O45" s="121">
        <v>442</v>
      </c>
      <c r="P45" s="121">
        <v>110</v>
      </c>
      <c r="Q45" s="121">
        <v>0</v>
      </c>
      <c r="R45" s="121">
        <v>0</v>
      </c>
      <c r="S45" s="121"/>
      <c r="T45" s="121">
        <v>309</v>
      </c>
      <c r="U45" s="121">
        <v>274296</v>
      </c>
      <c r="V45" s="121">
        <f t="shared" si="22"/>
        <v>956297</v>
      </c>
      <c r="W45" s="121">
        <f t="shared" si="23"/>
        <v>91586</v>
      </c>
      <c r="X45" s="121">
        <f t="shared" si="24"/>
        <v>442</v>
      </c>
      <c r="Y45" s="121">
        <f t="shared" si="25"/>
        <v>195</v>
      </c>
      <c r="Z45" s="121">
        <f t="shared" si="26"/>
        <v>0</v>
      </c>
      <c r="AA45" s="121">
        <f t="shared" si="27"/>
        <v>79541</v>
      </c>
      <c r="AB45" s="121">
        <f t="shared" si="28"/>
        <v>0</v>
      </c>
      <c r="AC45" s="121">
        <f t="shared" si="20"/>
        <v>11408</v>
      </c>
      <c r="AD45" s="121">
        <f t="shared" si="21"/>
        <v>864711</v>
      </c>
      <c r="AE45" s="160" t="s">
        <v>326</v>
      </c>
      <c r="AF45" s="159"/>
    </row>
    <row r="46" spans="1:32" s="136" customFormat="1" ht="13.5" customHeight="1" x14ac:dyDescent="0.15">
      <c r="A46" s="119" t="s">
        <v>29</v>
      </c>
      <c r="B46" s="120" t="s">
        <v>429</v>
      </c>
      <c r="C46" s="119" t="s">
        <v>430</v>
      </c>
      <c r="D46" s="121">
        <f t="shared" si="16"/>
        <v>183398</v>
      </c>
      <c r="E46" s="121">
        <f t="shared" si="17"/>
        <v>31975</v>
      </c>
      <c r="F46" s="121">
        <v>0</v>
      </c>
      <c r="G46" s="121">
        <v>0</v>
      </c>
      <c r="H46" s="121">
        <v>0</v>
      </c>
      <c r="I46" s="121">
        <v>31975</v>
      </c>
      <c r="J46" s="121"/>
      <c r="K46" s="121">
        <v>0</v>
      </c>
      <c r="L46" s="121">
        <v>151423</v>
      </c>
      <c r="M46" s="121">
        <f t="shared" si="18"/>
        <v>3783</v>
      </c>
      <c r="N46" s="121">
        <f t="shared" si="19"/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3783</v>
      </c>
      <c r="V46" s="121">
        <f t="shared" si="22"/>
        <v>187181</v>
      </c>
      <c r="W46" s="121">
        <f t="shared" si="23"/>
        <v>31975</v>
      </c>
      <c r="X46" s="121">
        <f t="shared" si="24"/>
        <v>0</v>
      </c>
      <c r="Y46" s="121">
        <f t="shared" si="25"/>
        <v>0</v>
      </c>
      <c r="Z46" s="121">
        <f t="shared" si="26"/>
        <v>0</v>
      </c>
      <c r="AA46" s="121">
        <f t="shared" si="27"/>
        <v>31975</v>
      </c>
      <c r="AB46" s="121">
        <f t="shared" si="28"/>
        <v>0</v>
      </c>
      <c r="AC46" s="121">
        <f t="shared" si="20"/>
        <v>0</v>
      </c>
      <c r="AD46" s="121">
        <f t="shared" si="21"/>
        <v>155206</v>
      </c>
      <c r="AE46" s="160" t="s">
        <v>326</v>
      </c>
      <c r="AF46" s="159"/>
    </row>
    <row r="47" spans="1:32" s="136" customFormat="1" ht="13.5" customHeight="1" x14ac:dyDescent="0.15">
      <c r="A47" s="119" t="s">
        <v>29</v>
      </c>
      <c r="B47" s="120" t="s">
        <v>432</v>
      </c>
      <c r="C47" s="119" t="s">
        <v>433</v>
      </c>
      <c r="D47" s="121">
        <f t="shared" si="16"/>
        <v>419060</v>
      </c>
      <c r="E47" s="121">
        <f t="shared" si="17"/>
        <v>62147</v>
      </c>
      <c r="F47" s="121">
        <v>0</v>
      </c>
      <c r="G47" s="121">
        <v>0</v>
      </c>
      <c r="H47" s="121">
        <v>53300</v>
      </c>
      <c r="I47" s="121">
        <v>8847</v>
      </c>
      <c r="J47" s="121"/>
      <c r="K47" s="121">
        <v>0</v>
      </c>
      <c r="L47" s="121">
        <v>356913</v>
      </c>
      <c r="M47" s="121">
        <f t="shared" si="18"/>
        <v>88550</v>
      </c>
      <c r="N47" s="121">
        <f t="shared" si="19"/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88550</v>
      </c>
      <c r="V47" s="121">
        <f t="shared" si="22"/>
        <v>507610</v>
      </c>
      <c r="W47" s="121">
        <f t="shared" si="23"/>
        <v>62147</v>
      </c>
      <c r="X47" s="121">
        <f t="shared" si="24"/>
        <v>0</v>
      </c>
      <c r="Y47" s="121">
        <f t="shared" si="25"/>
        <v>0</v>
      </c>
      <c r="Z47" s="121">
        <f t="shared" si="26"/>
        <v>53300</v>
      </c>
      <c r="AA47" s="121">
        <f t="shared" si="27"/>
        <v>8847</v>
      </c>
      <c r="AB47" s="121">
        <f t="shared" si="28"/>
        <v>0</v>
      </c>
      <c r="AC47" s="121">
        <f t="shared" si="20"/>
        <v>0</v>
      </c>
      <c r="AD47" s="121">
        <f t="shared" si="21"/>
        <v>445463</v>
      </c>
      <c r="AE47" s="160" t="s">
        <v>326</v>
      </c>
      <c r="AF47" s="159"/>
    </row>
    <row r="48" spans="1:32" s="136" customFormat="1" ht="13.5" customHeight="1" x14ac:dyDescent="0.15">
      <c r="A48" s="119" t="s">
        <v>29</v>
      </c>
      <c r="B48" s="120" t="s">
        <v>434</v>
      </c>
      <c r="C48" s="119" t="s">
        <v>435</v>
      </c>
      <c r="D48" s="121">
        <f t="shared" si="16"/>
        <v>164351</v>
      </c>
      <c r="E48" s="121">
        <f t="shared" si="17"/>
        <v>19296</v>
      </c>
      <c r="F48" s="121">
        <v>0</v>
      </c>
      <c r="G48" s="121">
        <v>0</v>
      </c>
      <c r="H48" s="121">
        <v>0</v>
      </c>
      <c r="I48" s="121">
        <v>16273</v>
      </c>
      <c r="J48" s="121"/>
      <c r="K48" s="121">
        <v>3023</v>
      </c>
      <c r="L48" s="121">
        <v>145055</v>
      </c>
      <c r="M48" s="121">
        <f t="shared" si="18"/>
        <v>21472</v>
      </c>
      <c r="N48" s="121">
        <f t="shared" si="19"/>
        <v>2443</v>
      </c>
      <c r="O48" s="121">
        <v>0</v>
      </c>
      <c r="P48" s="121">
        <v>0</v>
      </c>
      <c r="Q48" s="121">
        <v>0</v>
      </c>
      <c r="R48" s="121">
        <v>2443</v>
      </c>
      <c r="S48" s="121"/>
      <c r="T48" s="121">
        <v>0</v>
      </c>
      <c r="U48" s="121">
        <v>19029</v>
      </c>
      <c r="V48" s="121">
        <f t="shared" si="22"/>
        <v>185823</v>
      </c>
      <c r="W48" s="121">
        <f t="shared" si="23"/>
        <v>21739</v>
      </c>
      <c r="X48" s="121">
        <f t="shared" si="24"/>
        <v>0</v>
      </c>
      <c r="Y48" s="121">
        <f t="shared" si="25"/>
        <v>0</v>
      </c>
      <c r="Z48" s="121">
        <f t="shared" si="26"/>
        <v>0</v>
      </c>
      <c r="AA48" s="121">
        <f t="shared" si="27"/>
        <v>18716</v>
      </c>
      <c r="AB48" s="121">
        <f t="shared" si="28"/>
        <v>0</v>
      </c>
      <c r="AC48" s="121">
        <f t="shared" si="20"/>
        <v>3023</v>
      </c>
      <c r="AD48" s="121">
        <f t="shared" si="21"/>
        <v>164084</v>
      </c>
      <c r="AE48" s="160" t="s">
        <v>326</v>
      </c>
      <c r="AF48" s="159"/>
    </row>
    <row r="49" spans="1:32" s="136" customFormat="1" ht="13.5" customHeight="1" x14ac:dyDescent="0.15">
      <c r="A49" s="119" t="s">
        <v>29</v>
      </c>
      <c r="B49" s="120" t="s">
        <v>436</v>
      </c>
      <c r="C49" s="119" t="s">
        <v>437</v>
      </c>
      <c r="D49" s="121">
        <f t="shared" si="16"/>
        <v>196026</v>
      </c>
      <c r="E49" s="121">
        <f t="shared" si="17"/>
        <v>45139</v>
      </c>
      <c r="F49" s="121">
        <v>0</v>
      </c>
      <c r="G49" s="121">
        <v>60</v>
      </c>
      <c r="H49" s="121">
        <v>0</v>
      </c>
      <c r="I49" s="121">
        <v>41249</v>
      </c>
      <c r="J49" s="121"/>
      <c r="K49" s="121">
        <v>3830</v>
      </c>
      <c r="L49" s="121">
        <v>150887</v>
      </c>
      <c r="M49" s="121">
        <f t="shared" si="18"/>
        <v>18206</v>
      </c>
      <c r="N49" s="121">
        <f t="shared" si="19"/>
        <v>5887</v>
      </c>
      <c r="O49" s="121">
        <v>0</v>
      </c>
      <c r="P49" s="121">
        <v>0</v>
      </c>
      <c r="Q49" s="121">
        <v>0</v>
      </c>
      <c r="R49" s="121">
        <v>5887</v>
      </c>
      <c r="S49" s="121"/>
      <c r="T49" s="121">
        <v>0</v>
      </c>
      <c r="U49" s="121">
        <v>12319</v>
      </c>
      <c r="V49" s="121">
        <f t="shared" si="22"/>
        <v>214232</v>
      </c>
      <c r="W49" s="121">
        <f t="shared" si="23"/>
        <v>51026</v>
      </c>
      <c r="X49" s="121">
        <f t="shared" si="24"/>
        <v>0</v>
      </c>
      <c r="Y49" s="121">
        <f t="shared" si="25"/>
        <v>60</v>
      </c>
      <c r="Z49" s="121">
        <f t="shared" si="26"/>
        <v>0</v>
      </c>
      <c r="AA49" s="121">
        <f t="shared" si="27"/>
        <v>47136</v>
      </c>
      <c r="AB49" s="121">
        <f t="shared" si="28"/>
        <v>0</v>
      </c>
      <c r="AC49" s="121">
        <f t="shared" si="20"/>
        <v>3830</v>
      </c>
      <c r="AD49" s="121">
        <f t="shared" si="21"/>
        <v>163206</v>
      </c>
      <c r="AE49" s="160" t="s">
        <v>326</v>
      </c>
      <c r="AF49" s="159"/>
    </row>
    <row r="50" spans="1:32" s="136" customFormat="1" ht="13.5" customHeight="1" x14ac:dyDescent="0.15">
      <c r="A50" s="119" t="s">
        <v>29</v>
      </c>
      <c r="B50" s="120" t="s">
        <v>438</v>
      </c>
      <c r="C50" s="119" t="s">
        <v>439</v>
      </c>
      <c r="D50" s="121">
        <f t="shared" si="16"/>
        <v>68623</v>
      </c>
      <c r="E50" s="121">
        <f t="shared" si="17"/>
        <v>7348</v>
      </c>
      <c r="F50" s="121">
        <v>0</v>
      </c>
      <c r="G50" s="121">
        <v>47</v>
      </c>
      <c r="H50" s="121">
        <v>0</v>
      </c>
      <c r="I50" s="121">
        <v>6200</v>
      </c>
      <c r="J50" s="121"/>
      <c r="K50" s="121">
        <v>1101</v>
      </c>
      <c r="L50" s="121">
        <v>61275</v>
      </c>
      <c r="M50" s="121">
        <f t="shared" si="18"/>
        <v>13254</v>
      </c>
      <c r="N50" s="121">
        <f t="shared" si="19"/>
        <v>3968</v>
      </c>
      <c r="O50" s="121">
        <v>443</v>
      </c>
      <c r="P50" s="121">
        <v>110</v>
      </c>
      <c r="Q50" s="121">
        <v>0</v>
      </c>
      <c r="R50" s="121">
        <v>3405</v>
      </c>
      <c r="S50" s="121"/>
      <c r="T50" s="121">
        <v>10</v>
      </c>
      <c r="U50" s="121">
        <v>9286</v>
      </c>
      <c r="V50" s="121">
        <f t="shared" si="22"/>
        <v>81877</v>
      </c>
      <c r="W50" s="121">
        <f t="shared" si="23"/>
        <v>11316</v>
      </c>
      <c r="X50" s="121">
        <f t="shared" si="24"/>
        <v>443</v>
      </c>
      <c r="Y50" s="121">
        <f t="shared" si="25"/>
        <v>157</v>
      </c>
      <c r="Z50" s="121">
        <f t="shared" si="26"/>
        <v>0</v>
      </c>
      <c r="AA50" s="121">
        <f t="shared" si="27"/>
        <v>9605</v>
      </c>
      <c r="AB50" s="121">
        <f t="shared" si="28"/>
        <v>0</v>
      </c>
      <c r="AC50" s="121">
        <f t="shared" si="20"/>
        <v>1111</v>
      </c>
      <c r="AD50" s="121">
        <f t="shared" si="21"/>
        <v>70561</v>
      </c>
      <c r="AE50" s="160" t="s">
        <v>326</v>
      </c>
      <c r="AF50" s="159"/>
    </row>
    <row r="51" spans="1:32" s="136" customFormat="1" ht="13.5" customHeight="1" x14ac:dyDescent="0.15">
      <c r="A51" s="119" t="s">
        <v>29</v>
      </c>
      <c r="B51" s="120" t="s">
        <v>337</v>
      </c>
      <c r="C51" s="119" t="s">
        <v>338</v>
      </c>
      <c r="D51" s="121">
        <f t="shared" si="16"/>
        <v>2454215</v>
      </c>
      <c r="E51" s="121">
        <f t="shared" si="17"/>
        <v>1743874</v>
      </c>
      <c r="F51" s="121">
        <v>0</v>
      </c>
      <c r="G51" s="121">
        <v>0</v>
      </c>
      <c r="H51" s="121">
        <v>112400</v>
      </c>
      <c r="I51" s="121">
        <v>577563</v>
      </c>
      <c r="J51" s="121">
        <v>1272544</v>
      </c>
      <c r="K51" s="121">
        <v>1053911</v>
      </c>
      <c r="L51" s="121">
        <v>710341</v>
      </c>
      <c r="M51" s="121">
        <f t="shared" si="18"/>
        <v>0</v>
      </c>
      <c r="N51" s="121">
        <f t="shared" si="19"/>
        <v>0</v>
      </c>
      <c r="O51" s="121">
        <v>0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  <c r="U51" s="121">
        <v>0</v>
      </c>
      <c r="V51" s="121">
        <f t="shared" si="22"/>
        <v>2454215</v>
      </c>
      <c r="W51" s="121">
        <f t="shared" si="23"/>
        <v>1743874</v>
      </c>
      <c r="X51" s="121">
        <f t="shared" si="24"/>
        <v>0</v>
      </c>
      <c r="Y51" s="121">
        <f t="shared" si="25"/>
        <v>0</v>
      </c>
      <c r="Z51" s="121">
        <f t="shared" si="26"/>
        <v>112400</v>
      </c>
      <c r="AA51" s="121">
        <f t="shared" si="27"/>
        <v>577563</v>
      </c>
      <c r="AB51" s="121">
        <f t="shared" si="28"/>
        <v>1272544</v>
      </c>
      <c r="AC51" s="121">
        <f t="shared" si="20"/>
        <v>1053911</v>
      </c>
      <c r="AD51" s="121">
        <f t="shared" si="21"/>
        <v>710341</v>
      </c>
      <c r="AE51" s="160" t="s">
        <v>326</v>
      </c>
      <c r="AF51" s="159"/>
    </row>
    <row r="52" spans="1:32" s="136" customFormat="1" ht="13.5" customHeight="1" x14ac:dyDescent="0.15">
      <c r="A52" s="119" t="s">
        <v>29</v>
      </c>
      <c r="B52" s="120" t="s">
        <v>345</v>
      </c>
      <c r="C52" s="119" t="s">
        <v>346</v>
      </c>
      <c r="D52" s="121">
        <f t="shared" si="16"/>
        <v>1223797</v>
      </c>
      <c r="E52" s="121">
        <f t="shared" si="17"/>
        <v>1223797</v>
      </c>
      <c r="F52" s="121">
        <v>0</v>
      </c>
      <c r="G52" s="121">
        <v>0</v>
      </c>
      <c r="H52" s="121">
        <v>113900</v>
      </c>
      <c r="I52" s="121">
        <v>462172</v>
      </c>
      <c r="J52" s="121">
        <v>458005</v>
      </c>
      <c r="K52" s="121">
        <v>647725</v>
      </c>
      <c r="L52" s="121">
        <v>0</v>
      </c>
      <c r="M52" s="121">
        <f t="shared" si="18"/>
        <v>41115</v>
      </c>
      <c r="N52" s="121">
        <f t="shared" si="19"/>
        <v>41115</v>
      </c>
      <c r="O52" s="121">
        <v>0</v>
      </c>
      <c r="P52" s="121">
        <v>0</v>
      </c>
      <c r="Q52" s="121">
        <v>0</v>
      </c>
      <c r="R52" s="121">
        <v>320</v>
      </c>
      <c r="S52" s="121">
        <v>181101</v>
      </c>
      <c r="T52" s="121">
        <v>40795</v>
      </c>
      <c r="U52" s="121">
        <v>0</v>
      </c>
      <c r="V52" s="121">
        <f t="shared" si="22"/>
        <v>1264912</v>
      </c>
      <c r="W52" s="121">
        <f t="shared" si="23"/>
        <v>1264912</v>
      </c>
      <c r="X52" s="121">
        <f t="shared" si="24"/>
        <v>0</v>
      </c>
      <c r="Y52" s="121">
        <f t="shared" si="25"/>
        <v>0</v>
      </c>
      <c r="Z52" s="121">
        <f t="shared" si="26"/>
        <v>113900</v>
      </c>
      <c r="AA52" s="121">
        <f t="shared" si="27"/>
        <v>462492</v>
      </c>
      <c r="AB52" s="121">
        <f t="shared" si="28"/>
        <v>639106</v>
      </c>
      <c r="AC52" s="121">
        <f t="shared" si="20"/>
        <v>688520</v>
      </c>
      <c r="AD52" s="121">
        <f t="shared" si="21"/>
        <v>0</v>
      </c>
      <c r="AE52" s="160" t="s">
        <v>326</v>
      </c>
      <c r="AF52" s="159"/>
    </row>
    <row r="53" spans="1:32" s="136" customFormat="1" ht="13.5" customHeight="1" x14ac:dyDescent="0.15">
      <c r="A53" s="119" t="s">
        <v>29</v>
      </c>
      <c r="B53" s="120" t="s">
        <v>388</v>
      </c>
      <c r="C53" s="119" t="s">
        <v>392</v>
      </c>
      <c r="D53" s="121">
        <f t="shared" si="16"/>
        <v>762245</v>
      </c>
      <c r="E53" s="121">
        <f t="shared" si="17"/>
        <v>715153</v>
      </c>
      <c r="F53" s="121">
        <v>0</v>
      </c>
      <c r="G53" s="121">
        <v>0</v>
      </c>
      <c r="H53" s="121">
        <v>531500</v>
      </c>
      <c r="I53" s="121">
        <v>152783</v>
      </c>
      <c r="J53" s="121">
        <v>1529756</v>
      </c>
      <c r="K53" s="121">
        <v>30870</v>
      </c>
      <c r="L53" s="121">
        <v>47092</v>
      </c>
      <c r="M53" s="121">
        <f t="shared" si="18"/>
        <v>4900</v>
      </c>
      <c r="N53" s="121">
        <f t="shared" si="19"/>
        <v>4900</v>
      </c>
      <c r="O53" s="121">
        <v>0</v>
      </c>
      <c r="P53" s="121">
        <v>0</v>
      </c>
      <c r="Q53" s="121">
        <v>4900</v>
      </c>
      <c r="R53" s="121">
        <v>0</v>
      </c>
      <c r="S53" s="121">
        <v>271412</v>
      </c>
      <c r="T53" s="121">
        <v>0</v>
      </c>
      <c r="U53" s="121">
        <v>0</v>
      </c>
      <c r="V53" s="121">
        <f t="shared" si="22"/>
        <v>767145</v>
      </c>
      <c r="W53" s="121">
        <f t="shared" si="23"/>
        <v>720053</v>
      </c>
      <c r="X53" s="121">
        <f t="shared" si="24"/>
        <v>0</v>
      </c>
      <c r="Y53" s="121">
        <f t="shared" si="25"/>
        <v>0</v>
      </c>
      <c r="Z53" s="121">
        <f t="shared" si="26"/>
        <v>536400</v>
      </c>
      <c r="AA53" s="121">
        <f t="shared" si="27"/>
        <v>152783</v>
      </c>
      <c r="AB53" s="121">
        <f t="shared" si="28"/>
        <v>1801168</v>
      </c>
      <c r="AC53" s="121">
        <f t="shared" si="20"/>
        <v>30870</v>
      </c>
      <c r="AD53" s="121">
        <f t="shared" si="21"/>
        <v>47092</v>
      </c>
      <c r="AE53" s="160" t="s">
        <v>326</v>
      </c>
      <c r="AF53" s="159"/>
    </row>
    <row r="54" spans="1:32" s="136" customFormat="1" ht="13.5" customHeight="1" x14ac:dyDescent="0.15">
      <c r="A54" s="119" t="s">
        <v>29</v>
      </c>
      <c r="B54" s="120" t="s">
        <v>365</v>
      </c>
      <c r="C54" s="119" t="s">
        <v>366</v>
      </c>
      <c r="D54" s="121">
        <f t="shared" si="16"/>
        <v>104519</v>
      </c>
      <c r="E54" s="121">
        <f t="shared" si="17"/>
        <v>104519</v>
      </c>
      <c r="F54" s="121">
        <v>5280</v>
      </c>
      <c r="G54" s="121">
        <v>0</v>
      </c>
      <c r="H54" s="121">
        <v>0</v>
      </c>
      <c r="I54" s="121">
        <v>96466</v>
      </c>
      <c r="J54" s="121">
        <v>939526</v>
      </c>
      <c r="K54" s="121">
        <v>2773</v>
      </c>
      <c r="L54" s="121">
        <v>0</v>
      </c>
      <c r="M54" s="121">
        <f t="shared" si="18"/>
        <v>597</v>
      </c>
      <c r="N54" s="121">
        <f t="shared" si="19"/>
        <v>597</v>
      </c>
      <c r="O54" s="121">
        <v>0</v>
      </c>
      <c r="P54" s="121">
        <v>0</v>
      </c>
      <c r="Q54" s="121">
        <v>0</v>
      </c>
      <c r="R54" s="121">
        <v>1</v>
      </c>
      <c r="S54" s="121">
        <v>353155</v>
      </c>
      <c r="T54" s="121">
        <v>596</v>
      </c>
      <c r="U54" s="121">
        <v>0</v>
      </c>
      <c r="V54" s="121">
        <f t="shared" si="22"/>
        <v>105116</v>
      </c>
      <c r="W54" s="121">
        <f t="shared" si="23"/>
        <v>105116</v>
      </c>
      <c r="X54" s="121">
        <f t="shared" si="24"/>
        <v>5280</v>
      </c>
      <c r="Y54" s="121">
        <f t="shared" si="25"/>
        <v>0</v>
      </c>
      <c r="Z54" s="121">
        <f t="shared" si="26"/>
        <v>0</v>
      </c>
      <c r="AA54" s="121">
        <f t="shared" si="27"/>
        <v>96467</v>
      </c>
      <c r="AB54" s="121">
        <f t="shared" si="28"/>
        <v>1292681</v>
      </c>
      <c r="AC54" s="121">
        <f t="shared" si="20"/>
        <v>3369</v>
      </c>
      <c r="AD54" s="121">
        <f t="shared" si="21"/>
        <v>0</v>
      </c>
      <c r="AE54" s="160" t="s">
        <v>326</v>
      </c>
      <c r="AF54" s="159"/>
    </row>
    <row r="55" spans="1:32" s="136" customFormat="1" ht="13.5" customHeight="1" x14ac:dyDescent="0.15">
      <c r="A55" s="119" t="s">
        <v>29</v>
      </c>
      <c r="B55" s="120" t="s">
        <v>380</v>
      </c>
      <c r="C55" s="119" t="s">
        <v>381</v>
      </c>
      <c r="D55" s="121">
        <f t="shared" si="16"/>
        <v>1497108</v>
      </c>
      <c r="E55" s="121">
        <f t="shared" si="17"/>
        <v>526727</v>
      </c>
      <c r="F55" s="121">
        <v>864</v>
      </c>
      <c r="G55" s="121">
        <v>0</v>
      </c>
      <c r="H55" s="121">
        <v>58900</v>
      </c>
      <c r="I55" s="121">
        <v>392533</v>
      </c>
      <c r="J55" s="121">
        <v>1910944</v>
      </c>
      <c r="K55" s="121">
        <v>74430</v>
      </c>
      <c r="L55" s="121">
        <v>970381</v>
      </c>
      <c r="M55" s="121">
        <f t="shared" si="18"/>
        <v>0</v>
      </c>
      <c r="N55" s="121">
        <f t="shared" si="19"/>
        <v>0</v>
      </c>
      <c r="O55" s="121">
        <v>0</v>
      </c>
      <c r="P55" s="121">
        <v>0</v>
      </c>
      <c r="Q55" s="121">
        <v>0</v>
      </c>
      <c r="R55" s="121">
        <v>0</v>
      </c>
      <c r="S55" s="121">
        <v>0</v>
      </c>
      <c r="T55" s="121">
        <v>0</v>
      </c>
      <c r="U55" s="121">
        <v>0</v>
      </c>
      <c r="V55" s="121">
        <f t="shared" si="22"/>
        <v>1497108</v>
      </c>
      <c r="W55" s="121">
        <f t="shared" si="23"/>
        <v>526727</v>
      </c>
      <c r="X55" s="121">
        <f t="shared" si="24"/>
        <v>864</v>
      </c>
      <c r="Y55" s="121">
        <f t="shared" si="25"/>
        <v>0</v>
      </c>
      <c r="Z55" s="121">
        <f t="shared" si="26"/>
        <v>58900</v>
      </c>
      <c r="AA55" s="121">
        <f t="shared" si="27"/>
        <v>392533</v>
      </c>
      <c r="AB55" s="121">
        <f t="shared" si="28"/>
        <v>1910944</v>
      </c>
      <c r="AC55" s="121">
        <f t="shared" si="20"/>
        <v>74430</v>
      </c>
      <c r="AD55" s="121">
        <f t="shared" si="21"/>
        <v>970381</v>
      </c>
      <c r="AE55" s="160" t="s">
        <v>326</v>
      </c>
      <c r="AF55" s="159"/>
    </row>
    <row r="56" spans="1:32" s="136" customFormat="1" ht="13.5" customHeight="1" x14ac:dyDescent="0.15">
      <c r="A56" s="119" t="s">
        <v>29</v>
      </c>
      <c r="B56" s="120" t="s">
        <v>409</v>
      </c>
      <c r="C56" s="119" t="s">
        <v>410</v>
      </c>
      <c r="D56" s="121">
        <f t="shared" si="16"/>
        <v>92366</v>
      </c>
      <c r="E56" s="121">
        <f t="shared" si="17"/>
        <v>95502</v>
      </c>
      <c r="F56" s="121">
        <v>0</v>
      </c>
      <c r="G56" s="121">
        <v>0</v>
      </c>
      <c r="H56" s="121">
        <v>4700</v>
      </c>
      <c r="I56" s="121">
        <v>1626</v>
      </c>
      <c r="J56" s="121">
        <v>778600</v>
      </c>
      <c r="K56" s="121">
        <v>89176</v>
      </c>
      <c r="L56" s="121">
        <v>-3136</v>
      </c>
      <c r="M56" s="121">
        <f t="shared" si="18"/>
        <v>0</v>
      </c>
      <c r="N56" s="121">
        <f t="shared" si="19"/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1">
        <f t="shared" si="22"/>
        <v>92366</v>
      </c>
      <c r="W56" s="121">
        <f t="shared" si="23"/>
        <v>95502</v>
      </c>
      <c r="X56" s="121">
        <f t="shared" si="24"/>
        <v>0</v>
      </c>
      <c r="Y56" s="121">
        <f t="shared" si="25"/>
        <v>0</v>
      </c>
      <c r="Z56" s="121">
        <f t="shared" si="26"/>
        <v>4700</v>
      </c>
      <c r="AA56" s="121">
        <f t="shared" si="27"/>
        <v>1626</v>
      </c>
      <c r="AB56" s="121">
        <f t="shared" si="28"/>
        <v>778600</v>
      </c>
      <c r="AC56" s="121">
        <f t="shared" si="20"/>
        <v>89176</v>
      </c>
      <c r="AD56" s="121">
        <f t="shared" si="21"/>
        <v>-3136</v>
      </c>
      <c r="AE56" s="160" t="s">
        <v>326</v>
      </c>
      <c r="AF56" s="159"/>
    </row>
    <row r="57" spans="1:32" s="136" customFormat="1" ht="13.5" customHeight="1" x14ac:dyDescent="0.15">
      <c r="A57" s="119" t="s">
        <v>29</v>
      </c>
      <c r="B57" s="120" t="s">
        <v>333</v>
      </c>
      <c r="C57" s="119" t="s">
        <v>334</v>
      </c>
      <c r="D57" s="121">
        <f t="shared" si="16"/>
        <v>1731940</v>
      </c>
      <c r="E57" s="121">
        <f t="shared" si="17"/>
        <v>1214541</v>
      </c>
      <c r="F57" s="121">
        <v>303514</v>
      </c>
      <c r="G57" s="121">
        <v>0</v>
      </c>
      <c r="H57" s="121">
        <v>638400</v>
      </c>
      <c r="I57" s="121">
        <v>272627</v>
      </c>
      <c r="J57" s="121">
        <v>999695</v>
      </c>
      <c r="K57" s="121">
        <v>0</v>
      </c>
      <c r="L57" s="121">
        <v>517399</v>
      </c>
      <c r="M57" s="121">
        <f t="shared" si="18"/>
        <v>0</v>
      </c>
      <c r="N57" s="121">
        <f t="shared" si="19"/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f t="shared" si="22"/>
        <v>1731940</v>
      </c>
      <c r="W57" s="121">
        <f t="shared" si="23"/>
        <v>1214541</v>
      </c>
      <c r="X57" s="121">
        <f t="shared" si="24"/>
        <v>303514</v>
      </c>
      <c r="Y57" s="121">
        <f t="shared" si="25"/>
        <v>0</v>
      </c>
      <c r="Z57" s="121">
        <f t="shared" si="26"/>
        <v>638400</v>
      </c>
      <c r="AA57" s="121">
        <f t="shared" si="27"/>
        <v>272627</v>
      </c>
      <c r="AB57" s="121">
        <f t="shared" si="28"/>
        <v>999695</v>
      </c>
      <c r="AC57" s="121">
        <f t="shared" si="20"/>
        <v>0</v>
      </c>
      <c r="AD57" s="121">
        <f t="shared" si="21"/>
        <v>517399</v>
      </c>
      <c r="AE57" s="160" t="s">
        <v>326</v>
      </c>
      <c r="AF57" s="159"/>
    </row>
    <row r="58" spans="1:32" s="136" customFormat="1" ht="13.5" customHeight="1" x14ac:dyDescent="0.15">
      <c r="A58" s="119" t="s">
        <v>29</v>
      </c>
      <c r="B58" s="120" t="s">
        <v>369</v>
      </c>
      <c r="C58" s="119" t="s">
        <v>370</v>
      </c>
      <c r="D58" s="121">
        <f t="shared" si="16"/>
        <v>386455</v>
      </c>
      <c r="E58" s="121">
        <f t="shared" si="17"/>
        <v>323791</v>
      </c>
      <c r="F58" s="121">
        <v>122416</v>
      </c>
      <c r="G58" s="121">
        <v>0</v>
      </c>
      <c r="H58" s="121">
        <v>54200</v>
      </c>
      <c r="I58" s="121">
        <v>87127</v>
      </c>
      <c r="J58" s="121">
        <v>1244099</v>
      </c>
      <c r="K58" s="121">
        <v>60048</v>
      </c>
      <c r="L58" s="121">
        <v>62664</v>
      </c>
      <c r="M58" s="121">
        <f t="shared" si="18"/>
        <v>63507</v>
      </c>
      <c r="N58" s="121">
        <f t="shared" si="19"/>
        <v>8172</v>
      </c>
      <c r="O58" s="121">
        <v>2456</v>
      </c>
      <c r="P58" s="121">
        <v>0</v>
      </c>
      <c r="Q58" s="121">
        <v>0</v>
      </c>
      <c r="R58" s="121">
        <v>232</v>
      </c>
      <c r="S58" s="121">
        <v>116833</v>
      </c>
      <c r="T58" s="121">
        <v>5484</v>
      </c>
      <c r="U58" s="121">
        <v>55335</v>
      </c>
      <c r="V58" s="121">
        <f t="shared" si="22"/>
        <v>449962</v>
      </c>
      <c r="W58" s="121">
        <f t="shared" si="23"/>
        <v>331963</v>
      </c>
      <c r="X58" s="121">
        <f t="shared" si="24"/>
        <v>124872</v>
      </c>
      <c r="Y58" s="121">
        <f t="shared" si="25"/>
        <v>0</v>
      </c>
      <c r="Z58" s="121">
        <f t="shared" si="26"/>
        <v>54200</v>
      </c>
      <c r="AA58" s="121">
        <f t="shared" si="27"/>
        <v>87359</v>
      </c>
      <c r="AB58" s="121">
        <f t="shared" si="28"/>
        <v>1360932</v>
      </c>
      <c r="AC58" s="121">
        <f t="shared" si="20"/>
        <v>65532</v>
      </c>
      <c r="AD58" s="121">
        <f t="shared" si="21"/>
        <v>117999</v>
      </c>
      <c r="AE58" s="160" t="s">
        <v>326</v>
      </c>
      <c r="AF58" s="159"/>
    </row>
    <row r="59" spans="1:32" s="136" customFormat="1" ht="13.5" customHeight="1" x14ac:dyDescent="0.15">
      <c r="A59" s="119" t="s">
        <v>29</v>
      </c>
      <c r="B59" s="120" t="s">
        <v>405</v>
      </c>
      <c r="C59" s="119" t="s">
        <v>406</v>
      </c>
      <c r="D59" s="121">
        <f t="shared" si="16"/>
        <v>188083</v>
      </c>
      <c r="E59" s="121">
        <f t="shared" si="17"/>
        <v>188083</v>
      </c>
      <c r="F59" s="121">
        <v>0</v>
      </c>
      <c r="G59" s="121">
        <v>0</v>
      </c>
      <c r="H59" s="121">
        <v>32200</v>
      </c>
      <c r="I59" s="121">
        <v>155883</v>
      </c>
      <c r="J59" s="121">
        <v>812649</v>
      </c>
      <c r="K59" s="121">
        <v>0</v>
      </c>
      <c r="L59" s="121">
        <v>0</v>
      </c>
      <c r="M59" s="121">
        <f t="shared" si="18"/>
        <v>0</v>
      </c>
      <c r="N59" s="121">
        <f t="shared" si="19"/>
        <v>0</v>
      </c>
      <c r="O59" s="121">
        <v>0</v>
      </c>
      <c r="P59" s="121">
        <v>0</v>
      </c>
      <c r="Q59" s="121">
        <v>0</v>
      </c>
      <c r="R59" s="121">
        <v>0</v>
      </c>
      <c r="S59" s="121">
        <v>0</v>
      </c>
      <c r="T59" s="121">
        <v>0</v>
      </c>
      <c r="U59" s="121">
        <v>0</v>
      </c>
      <c r="V59" s="121">
        <f t="shared" si="22"/>
        <v>188083</v>
      </c>
      <c r="W59" s="121">
        <f t="shared" si="23"/>
        <v>188083</v>
      </c>
      <c r="X59" s="121">
        <f t="shared" si="24"/>
        <v>0</v>
      </c>
      <c r="Y59" s="121">
        <f t="shared" si="25"/>
        <v>0</v>
      </c>
      <c r="Z59" s="121">
        <f t="shared" si="26"/>
        <v>32200</v>
      </c>
      <c r="AA59" s="121">
        <f t="shared" si="27"/>
        <v>155883</v>
      </c>
      <c r="AB59" s="121">
        <f t="shared" si="28"/>
        <v>812649</v>
      </c>
      <c r="AC59" s="121">
        <f t="shared" si="20"/>
        <v>0</v>
      </c>
      <c r="AD59" s="121">
        <f t="shared" si="21"/>
        <v>0</v>
      </c>
      <c r="AE59" s="160" t="s">
        <v>326</v>
      </c>
      <c r="AF59" s="159"/>
    </row>
    <row r="60" spans="1:32" s="136" customFormat="1" ht="13.5" customHeight="1" x14ac:dyDescent="0.15">
      <c r="A60" s="119" t="s">
        <v>29</v>
      </c>
      <c r="B60" s="120" t="s">
        <v>355</v>
      </c>
      <c r="C60" s="119" t="s">
        <v>442</v>
      </c>
      <c r="D60" s="121">
        <f t="shared" si="16"/>
        <v>46640</v>
      </c>
      <c r="E60" s="121">
        <f t="shared" si="17"/>
        <v>39930</v>
      </c>
      <c r="F60" s="121">
        <v>0</v>
      </c>
      <c r="G60" s="121">
        <v>0</v>
      </c>
      <c r="H60" s="121">
        <v>0</v>
      </c>
      <c r="I60" s="121">
        <v>0</v>
      </c>
      <c r="J60" s="121">
        <v>261830</v>
      </c>
      <c r="K60" s="121">
        <v>39930</v>
      </c>
      <c r="L60" s="121">
        <v>6710</v>
      </c>
      <c r="M60" s="121">
        <f t="shared" si="18"/>
        <v>0</v>
      </c>
      <c r="N60" s="121">
        <f t="shared" si="19"/>
        <v>0</v>
      </c>
      <c r="O60" s="121">
        <v>0</v>
      </c>
      <c r="P60" s="121">
        <v>0</v>
      </c>
      <c r="Q60" s="121">
        <v>0</v>
      </c>
      <c r="R60" s="121">
        <v>0</v>
      </c>
      <c r="S60" s="121">
        <v>0</v>
      </c>
      <c r="T60" s="121">
        <v>0</v>
      </c>
      <c r="U60" s="121">
        <v>0</v>
      </c>
      <c r="V60" s="121">
        <f t="shared" si="22"/>
        <v>46640</v>
      </c>
      <c r="W60" s="121">
        <f t="shared" si="23"/>
        <v>39930</v>
      </c>
      <c r="X60" s="121">
        <f t="shared" si="24"/>
        <v>0</v>
      </c>
      <c r="Y60" s="121">
        <f t="shared" si="25"/>
        <v>0</v>
      </c>
      <c r="Z60" s="121">
        <f t="shared" si="26"/>
        <v>0</v>
      </c>
      <c r="AA60" s="121">
        <f t="shared" si="27"/>
        <v>0</v>
      </c>
      <c r="AB60" s="121">
        <f t="shared" si="28"/>
        <v>261830</v>
      </c>
      <c r="AC60" s="121">
        <f t="shared" si="20"/>
        <v>39930</v>
      </c>
      <c r="AD60" s="121">
        <f t="shared" si="21"/>
        <v>6710</v>
      </c>
      <c r="AE60" s="160" t="s">
        <v>326</v>
      </c>
      <c r="AF60" s="159"/>
    </row>
    <row r="61" spans="1:32" s="136" customFormat="1" ht="13.5" customHeight="1" x14ac:dyDescent="0.15">
      <c r="A61" s="119" t="s">
        <v>29</v>
      </c>
      <c r="B61" s="120" t="s">
        <v>327</v>
      </c>
      <c r="C61" s="119" t="s">
        <v>328</v>
      </c>
      <c r="D61" s="121">
        <f t="shared" si="16"/>
        <v>3403097</v>
      </c>
      <c r="E61" s="121">
        <f t="shared" si="17"/>
        <v>3403097</v>
      </c>
      <c r="F61" s="121">
        <v>197563</v>
      </c>
      <c r="G61" s="121">
        <v>0</v>
      </c>
      <c r="H61" s="121">
        <v>375000</v>
      </c>
      <c r="I61" s="121">
        <v>0</v>
      </c>
      <c r="J61" s="121">
        <v>8055862</v>
      </c>
      <c r="K61" s="121">
        <v>2830534</v>
      </c>
      <c r="L61" s="121">
        <v>0</v>
      </c>
      <c r="M61" s="121">
        <f t="shared" si="18"/>
        <v>0</v>
      </c>
      <c r="N61" s="121">
        <f t="shared" si="19"/>
        <v>0</v>
      </c>
      <c r="O61" s="121">
        <v>0</v>
      </c>
      <c r="P61" s="121">
        <v>0</v>
      </c>
      <c r="Q61" s="121">
        <v>0</v>
      </c>
      <c r="R61" s="121">
        <v>0</v>
      </c>
      <c r="S61" s="121">
        <v>0</v>
      </c>
      <c r="T61" s="121">
        <v>0</v>
      </c>
      <c r="U61" s="121">
        <v>0</v>
      </c>
      <c r="V61" s="121">
        <f t="shared" si="22"/>
        <v>3403097</v>
      </c>
      <c r="W61" s="121">
        <f t="shared" si="23"/>
        <v>3403097</v>
      </c>
      <c r="X61" s="121">
        <f t="shared" si="24"/>
        <v>197563</v>
      </c>
      <c r="Y61" s="121">
        <f t="shared" si="25"/>
        <v>0</v>
      </c>
      <c r="Z61" s="121">
        <f t="shared" si="26"/>
        <v>375000</v>
      </c>
      <c r="AA61" s="121">
        <f t="shared" si="27"/>
        <v>0</v>
      </c>
      <c r="AB61" s="121">
        <f t="shared" si="28"/>
        <v>8055862</v>
      </c>
      <c r="AC61" s="121">
        <f t="shared" si="20"/>
        <v>2830534</v>
      </c>
      <c r="AD61" s="121">
        <f t="shared" si="21"/>
        <v>0</v>
      </c>
      <c r="AE61" s="160" t="s">
        <v>326</v>
      </c>
      <c r="AF61" s="159"/>
    </row>
    <row r="62" spans="1:32" s="136" customFormat="1" ht="13.5" customHeight="1" x14ac:dyDescent="0.15">
      <c r="A62" s="119" t="s">
        <v>29</v>
      </c>
      <c r="B62" s="120" t="s">
        <v>357</v>
      </c>
      <c r="C62" s="119" t="s">
        <v>358</v>
      </c>
      <c r="D62" s="121">
        <f t="shared" si="16"/>
        <v>0</v>
      </c>
      <c r="E62" s="121">
        <f t="shared" si="17"/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36263</v>
      </c>
      <c r="K62" s="121">
        <v>0</v>
      </c>
      <c r="L62" s="121">
        <v>0</v>
      </c>
      <c r="M62" s="121">
        <f t="shared" si="18"/>
        <v>0</v>
      </c>
      <c r="N62" s="121">
        <f t="shared" si="19"/>
        <v>0</v>
      </c>
      <c r="O62" s="121">
        <v>0</v>
      </c>
      <c r="P62" s="121">
        <v>0</v>
      </c>
      <c r="Q62" s="121">
        <v>0</v>
      </c>
      <c r="R62" s="121">
        <v>0</v>
      </c>
      <c r="S62" s="121">
        <v>0</v>
      </c>
      <c r="T62" s="121">
        <v>0</v>
      </c>
      <c r="U62" s="121">
        <v>0</v>
      </c>
      <c r="V62" s="121">
        <f t="shared" si="22"/>
        <v>0</v>
      </c>
      <c r="W62" s="121">
        <f t="shared" si="23"/>
        <v>0</v>
      </c>
      <c r="X62" s="121">
        <f t="shared" si="24"/>
        <v>0</v>
      </c>
      <c r="Y62" s="121">
        <f t="shared" si="25"/>
        <v>0</v>
      </c>
      <c r="Z62" s="121">
        <f t="shared" si="26"/>
        <v>0</v>
      </c>
      <c r="AA62" s="121">
        <f t="shared" si="27"/>
        <v>0</v>
      </c>
      <c r="AB62" s="121">
        <f t="shared" si="28"/>
        <v>36263</v>
      </c>
      <c r="AC62" s="121">
        <f t="shared" si="20"/>
        <v>0</v>
      </c>
      <c r="AD62" s="121">
        <f t="shared" si="21"/>
        <v>0</v>
      </c>
      <c r="AE62" s="160" t="s">
        <v>326</v>
      </c>
      <c r="AF62" s="159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59"/>
      <c r="AF63" s="159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59"/>
      <c r="AF64" s="159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59"/>
      <c r="AF65" s="159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59"/>
      <c r="AF66" s="159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59"/>
      <c r="AF67" s="159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59"/>
      <c r="AF68" s="159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59"/>
      <c r="AF69" s="159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59"/>
      <c r="AF70" s="159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59"/>
      <c r="AF71" s="159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59"/>
      <c r="AF72" s="159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59"/>
      <c r="AF73" s="159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59"/>
      <c r="AF74" s="159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59"/>
      <c r="AF75" s="159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59"/>
      <c r="AF76" s="159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59"/>
      <c r="AF77" s="159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59"/>
      <c r="AF78" s="159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59"/>
      <c r="AF79" s="159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59"/>
      <c r="AF80" s="159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59"/>
      <c r="AF81" s="159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59"/>
      <c r="AF82" s="159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59"/>
      <c r="AF83" s="159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59"/>
      <c r="AF84" s="159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59"/>
      <c r="AF85" s="159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59"/>
      <c r="AF86" s="159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59"/>
      <c r="AF87" s="159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59"/>
      <c r="AF88" s="159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59"/>
      <c r="AF89" s="159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59"/>
      <c r="AF90" s="159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59"/>
      <c r="AF91" s="159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59"/>
      <c r="AF92" s="159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59"/>
      <c r="AF93" s="159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59"/>
      <c r="AF94" s="159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59"/>
      <c r="AF95" s="159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59"/>
      <c r="AF96" s="159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59"/>
      <c r="AF97" s="159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59"/>
      <c r="AF98" s="159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59"/>
      <c r="AF99" s="159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59"/>
      <c r="AF100" s="159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59"/>
      <c r="AF101" s="159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59"/>
      <c r="AF102" s="159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59"/>
      <c r="AF103" s="159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59"/>
      <c r="AF104" s="159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59"/>
      <c r="AF105" s="159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59"/>
      <c r="AF106" s="159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59"/>
      <c r="AF107" s="159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59"/>
      <c r="AF108" s="159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59"/>
      <c r="AF109" s="159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59"/>
      <c r="AF110" s="159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59"/>
      <c r="AF111" s="159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59"/>
      <c r="AF112" s="159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59"/>
      <c r="AF113" s="159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59"/>
      <c r="AF114" s="159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59"/>
      <c r="AF115" s="159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59"/>
      <c r="AF116" s="159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59"/>
      <c r="AF117" s="159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59"/>
      <c r="AF118" s="159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59"/>
      <c r="AF119" s="159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59"/>
      <c r="AF120" s="159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59"/>
      <c r="AF121" s="159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59"/>
      <c r="AF122" s="159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59"/>
      <c r="AF123" s="159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59"/>
      <c r="AF124" s="159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59"/>
      <c r="AF125" s="159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59"/>
      <c r="AF126" s="159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59"/>
      <c r="AF127" s="159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59"/>
      <c r="AF128" s="159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59"/>
      <c r="AF129" s="159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59"/>
      <c r="AF130" s="159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59"/>
      <c r="AF131" s="159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59"/>
      <c r="AF132" s="159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59"/>
      <c r="AF133" s="159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59"/>
      <c r="AF134" s="159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59"/>
      <c r="AF135" s="159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59"/>
      <c r="AF136" s="159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59"/>
      <c r="AF137" s="159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59"/>
      <c r="AF138" s="159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59"/>
      <c r="AF139" s="159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59"/>
      <c r="AF140" s="159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59"/>
      <c r="AF141" s="159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59"/>
      <c r="AF142" s="159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59"/>
      <c r="AF143" s="159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59"/>
      <c r="AF144" s="159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59"/>
      <c r="AF145" s="159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59"/>
      <c r="AF146" s="159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59"/>
      <c r="AF147" s="159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59"/>
      <c r="AF148" s="159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59"/>
      <c r="AF149" s="159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59"/>
      <c r="AF150" s="159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59"/>
      <c r="AF151" s="159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59"/>
      <c r="AF152" s="159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59"/>
      <c r="AF153" s="159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59"/>
      <c r="AF154" s="159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59"/>
      <c r="AF155" s="159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59"/>
      <c r="AF156" s="159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59"/>
      <c r="AF157" s="159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59"/>
      <c r="AF158" s="159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59"/>
      <c r="AF159" s="159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59"/>
      <c r="AF160" s="159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59"/>
      <c r="AF161" s="159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59"/>
      <c r="AF162" s="159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59"/>
      <c r="AF163" s="159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59"/>
      <c r="AF164" s="159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59"/>
      <c r="AF165" s="159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59"/>
      <c r="AF166" s="159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59"/>
      <c r="AF167" s="159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59"/>
      <c r="AF168" s="159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59"/>
      <c r="AF169" s="159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59"/>
      <c r="AF170" s="159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59"/>
      <c r="AF171" s="159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59"/>
      <c r="AF172" s="159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59"/>
      <c r="AF173" s="159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59"/>
      <c r="AF174" s="159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59"/>
      <c r="AF175" s="159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59"/>
      <c r="AF176" s="159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59"/>
      <c r="AF177" s="159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59"/>
      <c r="AF178" s="159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59"/>
      <c r="AF179" s="159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59"/>
      <c r="AF180" s="159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59"/>
      <c r="AF181" s="159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59"/>
      <c r="AF182" s="159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59"/>
      <c r="AF183" s="159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59"/>
      <c r="AF184" s="159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59"/>
      <c r="AF185" s="159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59"/>
      <c r="AF186" s="159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59"/>
      <c r="AF187" s="159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59"/>
      <c r="AF188" s="159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59"/>
      <c r="AF189" s="159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59"/>
      <c r="AF190" s="159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59"/>
      <c r="AF191" s="159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59"/>
      <c r="AF192" s="159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59"/>
      <c r="AF193" s="159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59"/>
      <c r="AF194" s="159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59"/>
      <c r="AF195" s="159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59"/>
      <c r="AF196" s="159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59"/>
      <c r="AF197" s="159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59"/>
      <c r="AF198" s="159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59"/>
      <c r="AF199" s="159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59"/>
      <c r="AF200" s="159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59"/>
      <c r="AF201" s="159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59"/>
      <c r="AF202" s="159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59"/>
      <c r="AF203" s="159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59"/>
      <c r="AF204" s="159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59"/>
      <c r="AF205" s="159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59"/>
      <c r="AF206" s="159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59"/>
      <c r="AF207" s="159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59"/>
      <c r="AF208" s="159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59"/>
      <c r="AF209" s="159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59"/>
      <c r="AF210" s="159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59"/>
      <c r="AF211" s="159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59"/>
      <c r="AF212" s="159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59"/>
      <c r="AF213" s="159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59"/>
      <c r="AF214" s="159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59"/>
      <c r="AF215" s="159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59"/>
      <c r="AF216" s="159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59"/>
      <c r="AF217" s="159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59"/>
      <c r="AF218" s="159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59"/>
      <c r="AF219" s="159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59"/>
      <c r="AF220" s="159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59"/>
      <c r="AF221" s="159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59"/>
      <c r="AF222" s="159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59"/>
      <c r="AF223" s="159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59"/>
      <c r="AF224" s="159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59"/>
      <c r="AF225" s="159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59"/>
      <c r="AF226" s="159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59"/>
      <c r="AF227" s="159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59"/>
      <c r="AF228" s="159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59"/>
      <c r="AF229" s="159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59"/>
      <c r="AF230" s="159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59"/>
      <c r="AF231" s="159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59"/>
      <c r="AF232" s="159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59"/>
      <c r="AF233" s="159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59"/>
      <c r="AF234" s="159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59"/>
      <c r="AF235" s="159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59"/>
      <c r="AF236" s="159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59"/>
      <c r="AF237" s="159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59"/>
      <c r="AF238" s="159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59"/>
      <c r="AF239" s="159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59"/>
      <c r="AF240" s="159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59"/>
      <c r="AF241" s="159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59"/>
      <c r="AF242" s="159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59"/>
      <c r="AF243" s="159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59"/>
      <c r="AF244" s="159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59"/>
      <c r="AF245" s="159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59"/>
      <c r="AF246" s="159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59"/>
      <c r="AF247" s="159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59"/>
      <c r="AF248" s="159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59"/>
      <c r="AF249" s="159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59"/>
      <c r="AF250" s="159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59"/>
      <c r="AF251" s="159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59"/>
      <c r="AF252" s="159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59"/>
      <c r="AF253" s="159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59"/>
      <c r="AF254" s="159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59"/>
      <c r="AF255" s="159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59"/>
      <c r="AF256" s="159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59"/>
      <c r="AF257" s="159"/>
    </row>
  </sheetData>
  <sortState xmlns:xlrd2="http://schemas.microsoft.com/office/spreadsheetml/2017/richdata2" ref="A8:AE62">
    <sortCondition ref="A8:A62"/>
    <sortCondition ref="B8:B62"/>
    <sortCondition ref="C8:C62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&amp;L廃棄物処理事業経費（市区町村及び一部事務組合・広域連合の合計）【歳入】（令和1年度実績）</oddHeader>
  </headerFooter>
  <colBreaks count="2" manualBreakCount="2">
    <brk id="12" min="1" max="61" man="1"/>
    <brk id="21" min="1" max="6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62" t="s">
        <v>269</v>
      </c>
      <c r="B2" s="162" t="s">
        <v>270</v>
      </c>
      <c r="C2" s="169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63"/>
      <c r="B3" s="163"/>
      <c r="C3" s="168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63"/>
      <c r="B4" s="163"/>
      <c r="C4" s="168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61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61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61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63"/>
      <c r="B5" s="163"/>
      <c r="C5" s="168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61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61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61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63"/>
      <c r="B6" s="163"/>
      <c r="C6" s="168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大阪府</v>
      </c>
      <c r="B7" s="139" t="str">
        <f>'廃棄物事業経費（市町村）'!B7</f>
        <v>27000</v>
      </c>
      <c r="C7" s="138" t="s">
        <v>275</v>
      </c>
      <c r="D7" s="140">
        <f t="shared" ref="D7:D38" si="0">+SUM(E7,J7)</f>
        <v>8976938</v>
      </c>
      <c r="E7" s="140">
        <f t="shared" ref="E7:E38" si="1">+SUM(F7:I7)</f>
        <v>8887348</v>
      </c>
      <c r="F7" s="140">
        <f t="shared" ref="F7:K7" si="2">SUM(F$8:F$257)</f>
        <v>178326</v>
      </c>
      <c r="G7" s="140">
        <f t="shared" si="2"/>
        <v>7795090</v>
      </c>
      <c r="H7" s="140">
        <f t="shared" si="2"/>
        <v>781235</v>
      </c>
      <c r="I7" s="140">
        <f t="shared" si="2"/>
        <v>132697</v>
      </c>
      <c r="J7" s="140">
        <f t="shared" si="2"/>
        <v>89590</v>
      </c>
      <c r="K7" s="140">
        <f t="shared" si="2"/>
        <v>1917627</v>
      </c>
      <c r="L7" s="140">
        <f t="shared" ref="L7:L38" si="3">+SUM(M7,R7,V7,W7,AC7)</f>
        <v>102292574</v>
      </c>
      <c r="M7" s="140">
        <f t="shared" ref="M7:M38" si="4">+SUM(N7:Q7)</f>
        <v>37773969</v>
      </c>
      <c r="N7" s="140">
        <f>SUM(N$8:N$257)</f>
        <v>11624444</v>
      </c>
      <c r="O7" s="140">
        <f>SUM(O$8:O$257)</f>
        <v>21063097</v>
      </c>
      <c r="P7" s="140">
        <f>SUM(P$8:P$257)</f>
        <v>4973673</v>
      </c>
      <c r="Q7" s="140">
        <f>SUM(Q$8:Q$257)</f>
        <v>112755</v>
      </c>
      <c r="R7" s="140">
        <f t="shared" ref="R7:R38" si="5">+SUM(S7:U7)</f>
        <v>21354794</v>
      </c>
      <c r="S7" s="140">
        <f>SUM(S$8:S$257)</f>
        <v>3211828</v>
      </c>
      <c r="T7" s="140">
        <f>SUM(T$8:T$257)</f>
        <v>17972438</v>
      </c>
      <c r="U7" s="140">
        <f>SUM(U$8:U$257)</f>
        <v>170528</v>
      </c>
      <c r="V7" s="140">
        <f>SUM(V$8:V$257)</f>
        <v>1177211</v>
      </c>
      <c r="W7" s="140">
        <f t="shared" ref="W7:W38" si="6">+SUM(X7:AA7)</f>
        <v>41915617</v>
      </c>
      <c r="X7" s="140">
        <f t="shared" ref="X7:AD7" si="7">SUM(X$8:X$257)</f>
        <v>26271118</v>
      </c>
      <c r="Y7" s="140">
        <f t="shared" si="7"/>
        <v>12067947</v>
      </c>
      <c r="Z7" s="140">
        <f t="shared" si="7"/>
        <v>2767471</v>
      </c>
      <c r="AA7" s="140">
        <f t="shared" si="7"/>
        <v>809081</v>
      </c>
      <c r="AB7" s="140">
        <f t="shared" si="7"/>
        <v>16076992</v>
      </c>
      <c r="AC7" s="140">
        <f t="shared" si="7"/>
        <v>70983</v>
      </c>
      <c r="AD7" s="140">
        <f t="shared" si="7"/>
        <v>3837558</v>
      </c>
      <c r="AE7" s="140">
        <f t="shared" ref="AE7:AE38" si="8">+SUM(D7,L7,AD7)</f>
        <v>115107070</v>
      </c>
      <c r="AF7" s="140">
        <f t="shared" ref="AF7:AF38" si="9">+SUM(AG7,AL7)</f>
        <v>763993</v>
      </c>
      <c r="AG7" s="140">
        <f t="shared" ref="AG7:AG38" si="10">+SUM(AH7:AK7)</f>
        <v>745255</v>
      </c>
      <c r="AH7" s="140">
        <f t="shared" ref="AH7:AM7" si="11">SUM(AH$8:AH$257)</f>
        <v>0</v>
      </c>
      <c r="AI7" s="140">
        <f t="shared" si="11"/>
        <v>744748</v>
      </c>
      <c r="AJ7" s="140">
        <f t="shared" si="11"/>
        <v>16</v>
      </c>
      <c r="AK7" s="140">
        <f t="shared" si="11"/>
        <v>491</v>
      </c>
      <c r="AL7" s="140">
        <f t="shared" si="11"/>
        <v>18738</v>
      </c>
      <c r="AM7" s="140">
        <f t="shared" si="11"/>
        <v>171717</v>
      </c>
      <c r="AN7" s="140">
        <f t="shared" ref="AN7:AN38" si="12">+SUM(AO7,AT7,AX7,AY7,BE7)</f>
        <v>6196363</v>
      </c>
      <c r="AO7" s="140">
        <f t="shared" ref="AO7:AO38" si="13">+SUM(AP7:AS7)</f>
        <v>1765861</v>
      </c>
      <c r="AP7" s="140">
        <f>SUM(AP$8:AP$257)</f>
        <v>980348</v>
      </c>
      <c r="AQ7" s="140">
        <f>SUM(AQ$8:AQ$257)</f>
        <v>644048</v>
      </c>
      <c r="AR7" s="140">
        <f>SUM(AR$8:AR$257)</f>
        <v>141465</v>
      </c>
      <c r="AS7" s="140">
        <f>SUM(AS$8:AS$257)</f>
        <v>0</v>
      </c>
      <c r="AT7" s="140">
        <f t="shared" ref="AT7:AT38" si="14">+SUM(AU7:AW7)</f>
        <v>1656650</v>
      </c>
      <c r="AU7" s="140">
        <f>SUM(AU$8:AU$257)</f>
        <v>122992</v>
      </c>
      <c r="AV7" s="140">
        <f>SUM(AV$8:AV$257)</f>
        <v>1468417</v>
      </c>
      <c r="AW7" s="140">
        <f>SUM(AW$8:AW$257)</f>
        <v>65241</v>
      </c>
      <c r="AX7" s="140">
        <f>SUM(AX$8:AX$257)</f>
        <v>22013</v>
      </c>
      <c r="AY7" s="140">
        <f t="shared" ref="AY7:AY38" si="15">+SUM(AZ7:BC7)</f>
        <v>2738706</v>
      </c>
      <c r="AZ7" s="140">
        <f t="shared" ref="AZ7:BF7" si="16">SUM(AZ$8:AZ$257)</f>
        <v>1161959</v>
      </c>
      <c r="BA7" s="140">
        <f t="shared" si="16"/>
        <v>1256741</v>
      </c>
      <c r="BB7" s="140">
        <f t="shared" si="16"/>
        <v>205101</v>
      </c>
      <c r="BC7" s="140">
        <f t="shared" si="16"/>
        <v>114905</v>
      </c>
      <c r="BD7" s="140">
        <f t="shared" si="16"/>
        <v>750784</v>
      </c>
      <c r="BE7" s="140">
        <f t="shared" si="16"/>
        <v>13133</v>
      </c>
      <c r="BF7" s="140">
        <f t="shared" si="16"/>
        <v>432528</v>
      </c>
      <c r="BG7" s="140">
        <f t="shared" ref="BG7:BG38" si="17">+SUM(BF7,AN7,AF7)</f>
        <v>7392884</v>
      </c>
      <c r="BH7" s="140">
        <f t="shared" ref="BH7:CI7" si="18">SUM(D7,AF7)</f>
        <v>9740931</v>
      </c>
      <c r="BI7" s="140">
        <f t="shared" si="18"/>
        <v>9632603</v>
      </c>
      <c r="BJ7" s="140">
        <f t="shared" si="18"/>
        <v>178326</v>
      </c>
      <c r="BK7" s="140">
        <f t="shared" si="18"/>
        <v>8539838</v>
      </c>
      <c r="BL7" s="140">
        <f t="shared" si="18"/>
        <v>781251</v>
      </c>
      <c r="BM7" s="140">
        <f t="shared" si="18"/>
        <v>133188</v>
      </c>
      <c r="BN7" s="140">
        <f t="shared" si="18"/>
        <v>108328</v>
      </c>
      <c r="BO7" s="140">
        <f t="shared" si="18"/>
        <v>2089344</v>
      </c>
      <c r="BP7" s="140">
        <f t="shared" si="18"/>
        <v>108488937</v>
      </c>
      <c r="BQ7" s="140">
        <f t="shared" si="18"/>
        <v>39539830</v>
      </c>
      <c r="BR7" s="140">
        <f t="shared" si="18"/>
        <v>12604792</v>
      </c>
      <c r="BS7" s="140">
        <f t="shared" si="18"/>
        <v>21707145</v>
      </c>
      <c r="BT7" s="140">
        <f t="shared" si="18"/>
        <v>5115138</v>
      </c>
      <c r="BU7" s="140">
        <f t="shared" si="18"/>
        <v>112755</v>
      </c>
      <c r="BV7" s="140">
        <f t="shared" si="18"/>
        <v>23011444</v>
      </c>
      <c r="BW7" s="140">
        <f t="shared" si="18"/>
        <v>3334820</v>
      </c>
      <c r="BX7" s="140">
        <f t="shared" si="18"/>
        <v>19440855</v>
      </c>
      <c r="BY7" s="140">
        <f t="shared" si="18"/>
        <v>235769</v>
      </c>
      <c r="BZ7" s="140">
        <f t="shared" si="18"/>
        <v>1199224</v>
      </c>
      <c r="CA7" s="140">
        <f t="shared" si="18"/>
        <v>44654323</v>
      </c>
      <c r="CB7" s="140">
        <f t="shared" si="18"/>
        <v>27433077</v>
      </c>
      <c r="CC7" s="140">
        <f t="shared" si="18"/>
        <v>13324688</v>
      </c>
      <c r="CD7" s="140">
        <f t="shared" si="18"/>
        <v>2972572</v>
      </c>
      <c r="CE7" s="140">
        <f t="shared" si="18"/>
        <v>923986</v>
      </c>
      <c r="CF7" s="140">
        <f t="shared" si="18"/>
        <v>16827776</v>
      </c>
      <c r="CG7" s="140">
        <f t="shared" si="18"/>
        <v>84116</v>
      </c>
      <c r="CH7" s="140">
        <f t="shared" si="18"/>
        <v>4270086</v>
      </c>
      <c r="CI7" s="140">
        <f t="shared" si="18"/>
        <v>122499954</v>
      </c>
    </row>
    <row r="8" spans="1:87" s="136" customFormat="1" ht="13.5" customHeight="1" x14ac:dyDescent="0.15">
      <c r="A8" s="119" t="s">
        <v>29</v>
      </c>
      <c r="B8" s="120" t="s">
        <v>324</v>
      </c>
      <c r="C8" s="119" t="s">
        <v>325</v>
      </c>
      <c r="D8" s="121">
        <f t="shared" si="0"/>
        <v>507185</v>
      </c>
      <c r="E8" s="121">
        <f t="shared" si="1"/>
        <v>474570</v>
      </c>
      <c r="F8" s="121">
        <v>159396</v>
      </c>
      <c r="G8" s="121">
        <v>253648</v>
      </c>
      <c r="H8" s="121">
        <v>61526</v>
      </c>
      <c r="I8" s="121">
        <v>0</v>
      </c>
      <c r="J8" s="121">
        <v>32615</v>
      </c>
      <c r="K8" s="121">
        <v>71177</v>
      </c>
      <c r="L8" s="121">
        <f t="shared" si="3"/>
        <v>18859914</v>
      </c>
      <c r="M8" s="121">
        <f t="shared" si="4"/>
        <v>13625260</v>
      </c>
      <c r="N8" s="121">
        <v>1995426</v>
      </c>
      <c r="O8" s="121">
        <v>11629834</v>
      </c>
      <c r="P8" s="121">
        <v>0</v>
      </c>
      <c r="Q8" s="121">
        <v>0</v>
      </c>
      <c r="R8" s="121">
        <f t="shared" si="5"/>
        <v>1588056</v>
      </c>
      <c r="S8" s="121">
        <v>1588056</v>
      </c>
      <c r="T8" s="121">
        <v>0</v>
      </c>
      <c r="U8" s="121">
        <v>0</v>
      </c>
      <c r="V8" s="121">
        <v>920447</v>
      </c>
      <c r="W8" s="121">
        <f t="shared" si="6"/>
        <v>2726151</v>
      </c>
      <c r="X8" s="121">
        <v>1840606</v>
      </c>
      <c r="Y8" s="121">
        <v>885545</v>
      </c>
      <c r="Z8" s="121">
        <v>0</v>
      </c>
      <c r="AA8" s="121">
        <v>0</v>
      </c>
      <c r="AB8" s="121">
        <v>6860780</v>
      </c>
      <c r="AC8" s="121">
        <v>0</v>
      </c>
      <c r="AD8" s="121">
        <v>39968</v>
      </c>
      <c r="AE8" s="121">
        <f t="shared" si="8"/>
        <v>19407067</v>
      </c>
      <c r="AF8" s="121">
        <f t="shared" si="9"/>
        <v>0</v>
      </c>
      <c r="AG8" s="121">
        <f t="shared" si="10"/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 t="shared" si="12"/>
        <v>64269</v>
      </c>
      <c r="AO8" s="121">
        <f t="shared" si="13"/>
        <v>53313</v>
      </c>
      <c r="AP8" s="121">
        <v>15232</v>
      </c>
      <c r="AQ8" s="121">
        <v>0</v>
      </c>
      <c r="AR8" s="121">
        <v>38081</v>
      </c>
      <c r="AS8" s="121">
        <v>0</v>
      </c>
      <c r="AT8" s="121">
        <f t="shared" si="14"/>
        <v>7254</v>
      </c>
      <c r="AU8" s="121">
        <v>0</v>
      </c>
      <c r="AV8" s="121">
        <v>7254</v>
      </c>
      <c r="AW8" s="121">
        <v>0</v>
      </c>
      <c r="AX8" s="121">
        <v>0</v>
      </c>
      <c r="AY8" s="121">
        <f t="shared" si="15"/>
        <v>3702</v>
      </c>
      <c r="AZ8" s="121">
        <v>3702</v>
      </c>
      <c r="BA8" s="121">
        <v>0</v>
      </c>
      <c r="BB8" s="121">
        <v>0</v>
      </c>
      <c r="BC8" s="121">
        <v>0</v>
      </c>
      <c r="BD8" s="121">
        <v>0</v>
      </c>
      <c r="BE8" s="121">
        <v>0</v>
      </c>
      <c r="BF8" s="121">
        <v>0</v>
      </c>
      <c r="BG8" s="121">
        <f t="shared" si="17"/>
        <v>64269</v>
      </c>
      <c r="BH8" s="121">
        <f t="shared" ref="BH8:BH39" si="19">SUM(D8,AF8)</f>
        <v>507185</v>
      </c>
      <c r="BI8" s="121">
        <f t="shared" ref="BI8:BI39" si="20">SUM(E8,AG8)</f>
        <v>474570</v>
      </c>
      <c r="BJ8" s="121">
        <f t="shared" ref="BJ8:BJ39" si="21">SUM(F8,AH8)</f>
        <v>159396</v>
      </c>
      <c r="BK8" s="121">
        <f t="shared" ref="BK8:BK39" si="22">SUM(G8,AI8)</f>
        <v>253648</v>
      </c>
      <c r="BL8" s="121">
        <f t="shared" ref="BL8:BL39" si="23">SUM(H8,AJ8)</f>
        <v>61526</v>
      </c>
      <c r="BM8" s="121">
        <f t="shared" ref="BM8:BM39" si="24">SUM(I8,AK8)</f>
        <v>0</v>
      </c>
      <c r="BN8" s="121">
        <f t="shared" ref="BN8:BN39" si="25">SUM(J8,AL8)</f>
        <v>32615</v>
      </c>
      <c r="BO8" s="121">
        <f t="shared" ref="BO8:BO39" si="26">SUM(K8,AM8)</f>
        <v>71177</v>
      </c>
      <c r="BP8" s="121">
        <f t="shared" ref="BP8:BP39" si="27">SUM(L8,AN8)</f>
        <v>18924183</v>
      </c>
      <c r="BQ8" s="121">
        <f t="shared" ref="BQ8:BQ39" si="28">SUM(M8,AO8)</f>
        <v>13678573</v>
      </c>
      <c r="BR8" s="121">
        <f t="shared" ref="BR8:BR39" si="29">SUM(N8,AP8)</f>
        <v>2010658</v>
      </c>
      <c r="BS8" s="121">
        <f t="shared" ref="BS8:BS39" si="30">SUM(O8,AQ8)</f>
        <v>11629834</v>
      </c>
      <c r="BT8" s="121">
        <f t="shared" ref="BT8:BT39" si="31">SUM(P8,AR8)</f>
        <v>38081</v>
      </c>
      <c r="BU8" s="121">
        <f t="shared" ref="BU8:BU39" si="32">SUM(Q8,AS8)</f>
        <v>0</v>
      </c>
      <c r="BV8" s="121">
        <f t="shared" ref="BV8:BV39" si="33">SUM(R8,AT8)</f>
        <v>1595310</v>
      </c>
      <c r="BW8" s="121">
        <f t="shared" ref="BW8:BW39" si="34">SUM(S8,AU8)</f>
        <v>1588056</v>
      </c>
      <c r="BX8" s="121">
        <f t="shared" ref="BX8:BX39" si="35">SUM(T8,AV8)</f>
        <v>7254</v>
      </c>
      <c r="BY8" s="121">
        <f t="shared" ref="BY8:BY39" si="36">SUM(U8,AW8)</f>
        <v>0</v>
      </c>
      <c r="BZ8" s="121">
        <f t="shared" ref="BZ8:BZ39" si="37">SUM(V8,AX8)</f>
        <v>920447</v>
      </c>
      <c r="CA8" s="121">
        <f t="shared" ref="CA8:CA39" si="38">SUM(W8,AY8)</f>
        <v>2729853</v>
      </c>
      <c r="CB8" s="121">
        <f t="shared" ref="CB8:CB39" si="39">SUM(X8,AZ8)</f>
        <v>1844308</v>
      </c>
      <c r="CC8" s="121">
        <f t="shared" ref="CC8:CC39" si="40">SUM(Y8,BA8)</f>
        <v>885545</v>
      </c>
      <c r="CD8" s="121">
        <f t="shared" ref="CD8:CD39" si="41">SUM(Z8,BB8)</f>
        <v>0</v>
      </c>
      <c r="CE8" s="121">
        <f t="shared" ref="CE8:CE39" si="42">SUM(AA8,BC8)</f>
        <v>0</v>
      </c>
      <c r="CF8" s="121">
        <f t="shared" ref="CF8:CF39" si="43">SUM(AB8,BD8)</f>
        <v>6860780</v>
      </c>
      <c r="CG8" s="121">
        <f t="shared" ref="CG8:CG39" si="44">SUM(AC8,BE8)</f>
        <v>0</v>
      </c>
      <c r="CH8" s="121">
        <f t="shared" ref="CH8:CH39" si="45">SUM(AD8,BF8)</f>
        <v>39968</v>
      </c>
      <c r="CI8" s="121">
        <f t="shared" ref="CI8:CI39" si="46">SUM(AE8,BG8)</f>
        <v>19471336</v>
      </c>
    </row>
    <row r="9" spans="1:87" s="136" customFormat="1" ht="13.5" customHeight="1" x14ac:dyDescent="0.15">
      <c r="A9" s="119" t="s">
        <v>29</v>
      </c>
      <c r="B9" s="120" t="s">
        <v>329</v>
      </c>
      <c r="C9" s="119" t="s">
        <v>330</v>
      </c>
      <c r="D9" s="121">
        <f t="shared" si="0"/>
        <v>5830</v>
      </c>
      <c r="E9" s="121">
        <f t="shared" si="1"/>
        <v>5830</v>
      </c>
      <c r="F9" s="121">
        <v>0</v>
      </c>
      <c r="G9" s="121">
        <v>0</v>
      </c>
      <c r="H9" s="121">
        <v>5830</v>
      </c>
      <c r="I9" s="121">
        <v>0</v>
      </c>
      <c r="J9" s="121">
        <v>0</v>
      </c>
      <c r="K9" s="121">
        <v>0</v>
      </c>
      <c r="L9" s="121">
        <f t="shared" si="3"/>
        <v>8699912</v>
      </c>
      <c r="M9" s="121">
        <f t="shared" si="4"/>
        <v>978524</v>
      </c>
      <c r="N9" s="121">
        <v>670844</v>
      </c>
      <c r="O9" s="121">
        <v>100879</v>
      </c>
      <c r="P9" s="121">
        <v>206801</v>
      </c>
      <c r="Q9" s="121">
        <v>0</v>
      </c>
      <c r="R9" s="121">
        <f t="shared" si="5"/>
        <v>832750</v>
      </c>
      <c r="S9" s="121">
        <v>56703</v>
      </c>
      <c r="T9" s="121">
        <v>736721</v>
      </c>
      <c r="U9" s="121">
        <v>39326</v>
      </c>
      <c r="V9" s="121">
        <v>21691</v>
      </c>
      <c r="W9" s="121">
        <f t="shared" si="6"/>
        <v>6866947</v>
      </c>
      <c r="X9" s="121">
        <v>5292328</v>
      </c>
      <c r="Y9" s="121">
        <v>1303947</v>
      </c>
      <c r="Z9" s="121">
        <v>270672</v>
      </c>
      <c r="AA9" s="121">
        <v>0</v>
      </c>
      <c r="AB9" s="121">
        <v>0</v>
      </c>
      <c r="AC9" s="121">
        <v>0</v>
      </c>
      <c r="AD9" s="121">
        <v>79141</v>
      </c>
      <c r="AE9" s="121">
        <f t="shared" si="8"/>
        <v>8784883</v>
      </c>
      <c r="AF9" s="121">
        <f t="shared" si="9"/>
        <v>0</v>
      </c>
      <c r="AG9" s="121">
        <f t="shared" si="10"/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 t="shared" si="12"/>
        <v>867843</v>
      </c>
      <c r="AO9" s="121">
        <f t="shared" si="13"/>
        <v>158449</v>
      </c>
      <c r="AP9" s="121">
        <v>158449</v>
      </c>
      <c r="AQ9" s="121">
        <v>0</v>
      </c>
      <c r="AR9" s="121">
        <v>0</v>
      </c>
      <c r="AS9" s="121">
        <v>0</v>
      </c>
      <c r="AT9" s="121">
        <f t="shared" si="14"/>
        <v>224239</v>
      </c>
      <c r="AU9" s="121">
        <v>34876</v>
      </c>
      <c r="AV9" s="121">
        <v>189363</v>
      </c>
      <c r="AW9" s="121">
        <v>0</v>
      </c>
      <c r="AX9" s="121">
        <v>0</v>
      </c>
      <c r="AY9" s="121">
        <f t="shared" si="15"/>
        <v>485155</v>
      </c>
      <c r="AZ9" s="121">
        <v>408447</v>
      </c>
      <c r="BA9" s="121">
        <v>76708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 t="shared" si="17"/>
        <v>867843</v>
      </c>
      <c r="BH9" s="121">
        <f t="shared" si="19"/>
        <v>5830</v>
      </c>
      <c r="BI9" s="121">
        <f t="shared" si="20"/>
        <v>5830</v>
      </c>
      <c r="BJ9" s="121">
        <f t="shared" si="21"/>
        <v>0</v>
      </c>
      <c r="BK9" s="121">
        <f t="shared" si="22"/>
        <v>0</v>
      </c>
      <c r="BL9" s="121">
        <f t="shared" si="23"/>
        <v>5830</v>
      </c>
      <c r="BM9" s="121">
        <f t="shared" si="24"/>
        <v>0</v>
      </c>
      <c r="BN9" s="121">
        <f t="shared" si="25"/>
        <v>0</v>
      </c>
      <c r="BO9" s="121">
        <f t="shared" si="26"/>
        <v>0</v>
      </c>
      <c r="BP9" s="121">
        <f t="shared" si="27"/>
        <v>9567755</v>
      </c>
      <c r="BQ9" s="121">
        <f t="shared" si="28"/>
        <v>1136973</v>
      </c>
      <c r="BR9" s="121">
        <f t="shared" si="29"/>
        <v>829293</v>
      </c>
      <c r="BS9" s="121">
        <f t="shared" si="30"/>
        <v>100879</v>
      </c>
      <c r="BT9" s="121">
        <f t="shared" si="31"/>
        <v>206801</v>
      </c>
      <c r="BU9" s="121">
        <f t="shared" si="32"/>
        <v>0</v>
      </c>
      <c r="BV9" s="121">
        <f t="shared" si="33"/>
        <v>1056989</v>
      </c>
      <c r="BW9" s="121">
        <f t="shared" si="34"/>
        <v>91579</v>
      </c>
      <c r="BX9" s="121">
        <f t="shared" si="35"/>
        <v>926084</v>
      </c>
      <c r="BY9" s="121">
        <f t="shared" si="36"/>
        <v>39326</v>
      </c>
      <c r="BZ9" s="121">
        <f t="shared" si="37"/>
        <v>21691</v>
      </c>
      <c r="CA9" s="121">
        <f t="shared" si="38"/>
        <v>7352102</v>
      </c>
      <c r="CB9" s="121">
        <f t="shared" si="39"/>
        <v>5700775</v>
      </c>
      <c r="CC9" s="121">
        <f t="shared" si="40"/>
        <v>1380655</v>
      </c>
      <c r="CD9" s="121">
        <f t="shared" si="41"/>
        <v>270672</v>
      </c>
      <c r="CE9" s="121">
        <f t="shared" si="42"/>
        <v>0</v>
      </c>
      <c r="CF9" s="121">
        <f t="shared" si="43"/>
        <v>0</v>
      </c>
      <c r="CG9" s="121">
        <f t="shared" si="44"/>
        <v>0</v>
      </c>
      <c r="CH9" s="121">
        <f t="shared" si="45"/>
        <v>79141</v>
      </c>
      <c r="CI9" s="121">
        <f t="shared" si="46"/>
        <v>9652726</v>
      </c>
    </row>
    <row r="10" spans="1:87" s="136" customFormat="1" ht="13.5" customHeight="1" x14ac:dyDescent="0.15">
      <c r="A10" s="119" t="s">
        <v>29</v>
      </c>
      <c r="B10" s="120" t="s">
        <v>331</v>
      </c>
      <c r="C10" s="119" t="s">
        <v>332</v>
      </c>
      <c r="D10" s="121">
        <f t="shared" si="0"/>
        <v>0</v>
      </c>
      <c r="E10" s="121">
        <f t="shared" si="1"/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632892</v>
      </c>
      <c r="L10" s="121">
        <f t="shared" si="3"/>
        <v>1537546</v>
      </c>
      <c r="M10" s="121">
        <f t="shared" si="4"/>
        <v>250440</v>
      </c>
      <c r="N10" s="121">
        <v>54149</v>
      </c>
      <c r="O10" s="121">
        <v>196291</v>
      </c>
      <c r="P10" s="121">
        <v>0</v>
      </c>
      <c r="Q10" s="121">
        <v>0</v>
      </c>
      <c r="R10" s="121">
        <f t="shared" si="5"/>
        <v>112484</v>
      </c>
      <c r="S10" s="121">
        <v>112484</v>
      </c>
      <c r="T10" s="121">
        <v>0</v>
      </c>
      <c r="U10" s="121">
        <v>0</v>
      </c>
      <c r="V10" s="121">
        <v>0</v>
      </c>
      <c r="W10" s="121">
        <f t="shared" si="6"/>
        <v>1174622</v>
      </c>
      <c r="X10" s="121">
        <v>1081910</v>
      </c>
      <c r="Y10" s="121">
        <v>92712</v>
      </c>
      <c r="Z10" s="121">
        <v>0</v>
      </c>
      <c r="AA10" s="121">
        <v>0</v>
      </c>
      <c r="AB10" s="121">
        <v>16750</v>
      </c>
      <c r="AC10" s="121">
        <v>0</v>
      </c>
      <c r="AD10" s="121">
        <v>29720</v>
      </c>
      <c r="AE10" s="121">
        <f t="shared" si="8"/>
        <v>1567266</v>
      </c>
      <c r="AF10" s="121">
        <f t="shared" si="9"/>
        <v>0</v>
      </c>
      <c r="AG10" s="121">
        <f t="shared" si="10"/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 t="shared" si="12"/>
        <v>75790</v>
      </c>
      <c r="AO10" s="121">
        <f t="shared" si="13"/>
        <v>15699</v>
      </c>
      <c r="AP10" s="121">
        <v>15699</v>
      </c>
      <c r="AQ10" s="121">
        <v>0</v>
      </c>
      <c r="AR10" s="121">
        <v>0</v>
      </c>
      <c r="AS10" s="121">
        <v>0</v>
      </c>
      <c r="AT10" s="121">
        <f t="shared" si="14"/>
        <v>25690</v>
      </c>
      <c r="AU10" s="121">
        <v>0</v>
      </c>
      <c r="AV10" s="121">
        <v>25690</v>
      </c>
      <c r="AW10" s="121">
        <v>0</v>
      </c>
      <c r="AX10" s="121">
        <v>0</v>
      </c>
      <c r="AY10" s="121">
        <f t="shared" si="15"/>
        <v>34401</v>
      </c>
      <c r="AZ10" s="121">
        <v>0</v>
      </c>
      <c r="BA10" s="121">
        <v>34401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 t="shared" si="17"/>
        <v>75790</v>
      </c>
      <c r="BH10" s="121">
        <f t="shared" si="19"/>
        <v>0</v>
      </c>
      <c r="BI10" s="121">
        <f t="shared" si="20"/>
        <v>0</v>
      </c>
      <c r="BJ10" s="121">
        <f t="shared" si="21"/>
        <v>0</v>
      </c>
      <c r="BK10" s="121">
        <f t="shared" si="22"/>
        <v>0</v>
      </c>
      <c r="BL10" s="121">
        <f t="shared" si="23"/>
        <v>0</v>
      </c>
      <c r="BM10" s="121">
        <f t="shared" si="24"/>
        <v>0</v>
      </c>
      <c r="BN10" s="121">
        <f t="shared" si="25"/>
        <v>0</v>
      </c>
      <c r="BO10" s="121">
        <f t="shared" si="26"/>
        <v>632892</v>
      </c>
      <c r="BP10" s="121">
        <f t="shared" si="27"/>
        <v>1613336</v>
      </c>
      <c r="BQ10" s="121">
        <f t="shared" si="28"/>
        <v>266139</v>
      </c>
      <c r="BR10" s="121">
        <f t="shared" si="29"/>
        <v>69848</v>
      </c>
      <c r="BS10" s="121">
        <f t="shared" si="30"/>
        <v>196291</v>
      </c>
      <c r="BT10" s="121">
        <f t="shared" si="31"/>
        <v>0</v>
      </c>
      <c r="BU10" s="121">
        <f t="shared" si="32"/>
        <v>0</v>
      </c>
      <c r="BV10" s="121">
        <f t="shared" si="33"/>
        <v>138174</v>
      </c>
      <c r="BW10" s="121">
        <f t="shared" si="34"/>
        <v>112484</v>
      </c>
      <c r="BX10" s="121">
        <f t="shared" si="35"/>
        <v>25690</v>
      </c>
      <c r="BY10" s="121">
        <f t="shared" si="36"/>
        <v>0</v>
      </c>
      <c r="BZ10" s="121">
        <f t="shared" si="37"/>
        <v>0</v>
      </c>
      <c r="CA10" s="121">
        <f t="shared" si="38"/>
        <v>1209023</v>
      </c>
      <c r="CB10" s="121">
        <f t="shared" si="39"/>
        <v>1081910</v>
      </c>
      <c r="CC10" s="121">
        <f t="shared" si="40"/>
        <v>127113</v>
      </c>
      <c r="CD10" s="121">
        <f t="shared" si="41"/>
        <v>0</v>
      </c>
      <c r="CE10" s="121">
        <f t="shared" si="42"/>
        <v>0</v>
      </c>
      <c r="CF10" s="121">
        <f t="shared" si="43"/>
        <v>16750</v>
      </c>
      <c r="CG10" s="121">
        <f t="shared" si="44"/>
        <v>0</v>
      </c>
      <c r="CH10" s="121">
        <f t="shared" si="45"/>
        <v>29720</v>
      </c>
      <c r="CI10" s="121">
        <f t="shared" si="46"/>
        <v>1643056</v>
      </c>
    </row>
    <row r="11" spans="1:87" s="136" customFormat="1" ht="13.5" customHeight="1" x14ac:dyDescent="0.15">
      <c r="A11" s="119" t="s">
        <v>29</v>
      </c>
      <c r="B11" s="120" t="s">
        <v>335</v>
      </c>
      <c r="C11" s="119" t="s">
        <v>336</v>
      </c>
      <c r="D11" s="121">
        <f t="shared" si="0"/>
        <v>0</v>
      </c>
      <c r="E11" s="121">
        <f t="shared" si="1"/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221201</v>
      </c>
      <c r="L11" s="121">
        <f t="shared" si="3"/>
        <v>2470971</v>
      </c>
      <c r="M11" s="121">
        <f t="shared" si="4"/>
        <v>1616840</v>
      </c>
      <c r="N11" s="121">
        <v>729804</v>
      </c>
      <c r="O11" s="121">
        <v>887036</v>
      </c>
      <c r="P11" s="121">
        <v>0</v>
      </c>
      <c r="Q11" s="121">
        <v>0</v>
      </c>
      <c r="R11" s="121">
        <f t="shared" si="5"/>
        <v>95359</v>
      </c>
      <c r="S11" s="121">
        <v>95359</v>
      </c>
      <c r="T11" s="121">
        <v>0</v>
      </c>
      <c r="U11" s="121">
        <v>0</v>
      </c>
      <c r="V11" s="121">
        <v>0</v>
      </c>
      <c r="W11" s="121">
        <f t="shared" si="6"/>
        <v>758772</v>
      </c>
      <c r="X11" s="121">
        <v>731036</v>
      </c>
      <c r="Y11" s="121">
        <v>3172</v>
      </c>
      <c r="Z11" s="121">
        <v>0</v>
      </c>
      <c r="AA11" s="121">
        <v>24564</v>
      </c>
      <c r="AB11" s="121">
        <v>596790</v>
      </c>
      <c r="AC11" s="121">
        <v>0</v>
      </c>
      <c r="AD11" s="121">
        <v>103945</v>
      </c>
      <c r="AE11" s="121">
        <f t="shared" si="8"/>
        <v>2574916</v>
      </c>
      <c r="AF11" s="121">
        <f t="shared" si="9"/>
        <v>0</v>
      </c>
      <c r="AG11" s="121">
        <f t="shared" si="10"/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 t="shared" si="12"/>
        <v>54332</v>
      </c>
      <c r="AO11" s="121">
        <f t="shared" si="13"/>
        <v>13242</v>
      </c>
      <c r="AP11" s="121">
        <v>13242</v>
      </c>
      <c r="AQ11" s="121">
        <v>0</v>
      </c>
      <c r="AR11" s="121">
        <v>0</v>
      </c>
      <c r="AS11" s="121">
        <v>0</v>
      </c>
      <c r="AT11" s="121">
        <f t="shared" si="14"/>
        <v>41090</v>
      </c>
      <c r="AU11" s="121">
        <v>16951</v>
      </c>
      <c r="AV11" s="121">
        <v>24139</v>
      </c>
      <c r="AW11" s="121">
        <v>0</v>
      </c>
      <c r="AX11" s="121">
        <v>0</v>
      </c>
      <c r="AY11" s="121">
        <f t="shared" si="15"/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 t="shared" si="17"/>
        <v>54332</v>
      </c>
      <c r="BH11" s="121">
        <f t="shared" si="19"/>
        <v>0</v>
      </c>
      <c r="BI11" s="121">
        <f t="shared" si="20"/>
        <v>0</v>
      </c>
      <c r="BJ11" s="121">
        <f t="shared" si="21"/>
        <v>0</v>
      </c>
      <c r="BK11" s="121">
        <f t="shared" si="22"/>
        <v>0</v>
      </c>
      <c r="BL11" s="121">
        <f t="shared" si="23"/>
        <v>0</v>
      </c>
      <c r="BM11" s="121">
        <f t="shared" si="24"/>
        <v>0</v>
      </c>
      <c r="BN11" s="121">
        <f t="shared" si="25"/>
        <v>0</v>
      </c>
      <c r="BO11" s="121">
        <f t="shared" si="26"/>
        <v>221201</v>
      </c>
      <c r="BP11" s="121">
        <f t="shared" si="27"/>
        <v>2525303</v>
      </c>
      <c r="BQ11" s="121">
        <f t="shared" si="28"/>
        <v>1630082</v>
      </c>
      <c r="BR11" s="121">
        <f t="shared" si="29"/>
        <v>743046</v>
      </c>
      <c r="BS11" s="121">
        <f t="shared" si="30"/>
        <v>887036</v>
      </c>
      <c r="BT11" s="121">
        <f t="shared" si="31"/>
        <v>0</v>
      </c>
      <c r="BU11" s="121">
        <f t="shared" si="32"/>
        <v>0</v>
      </c>
      <c r="BV11" s="121">
        <f t="shared" si="33"/>
        <v>136449</v>
      </c>
      <c r="BW11" s="121">
        <f t="shared" si="34"/>
        <v>112310</v>
      </c>
      <c r="BX11" s="121">
        <f t="shared" si="35"/>
        <v>24139</v>
      </c>
      <c r="BY11" s="121">
        <f t="shared" si="36"/>
        <v>0</v>
      </c>
      <c r="BZ11" s="121">
        <f t="shared" si="37"/>
        <v>0</v>
      </c>
      <c r="CA11" s="121">
        <f t="shared" si="38"/>
        <v>758772</v>
      </c>
      <c r="CB11" s="121">
        <f t="shared" si="39"/>
        <v>731036</v>
      </c>
      <c r="CC11" s="121">
        <f t="shared" si="40"/>
        <v>3172</v>
      </c>
      <c r="CD11" s="121">
        <f t="shared" si="41"/>
        <v>0</v>
      </c>
      <c r="CE11" s="121">
        <f t="shared" si="42"/>
        <v>24564</v>
      </c>
      <c r="CF11" s="121">
        <f t="shared" si="43"/>
        <v>596790</v>
      </c>
      <c r="CG11" s="121">
        <f t="shared" si="44"/>
        <v>0</v>
      </c>
      <c r="CH11" s="121">
        <f t="shared" si="45"/>
        <v>103945</v>
      </c>
      <c r="CI11" s="121">
        <f t="shared" si="46"/>
        <v>2629248</v>
      </c>
    </row>
    <row r="12" spans="1:87" s="136" customFormat="1" ht="13.5" customHeight="1" x14ac:dyDescent="0.15">
      <c r="A12" s="119" t="s">
        <v>29</v>
      </c>
      <c r="B12" s="120" t="s">
        <v>339</v>
      </c>
      <c r="C12" s="119" t="s">
        <v>340</v>
      </c>
      <c r="D12" s="121">
        <f t="shared" si="0"/>
        <v>1710630</v>
      </c>
      <c r="E12" s="121">
        <f t="shared" si="1"/>
        <v>1710571</v>
      </c>
      <c r="F12" s="121">
        <v>0</v>
      </c>
      <c r="G12" s="121">
        <v>1705154</v>
      </c>
      <c r="H12" s="121">
        <v>5417</v>
      </c>
      <c r="I12" s="121">
        <v>0</v>
      </c>
      <c r="J12" s="121">
        <v>59</v>
      </c>
      <c r="K12" s="121">
        <v>0</v>
      </c>
      <c r="L12" s="121">
        <f t="shared" si="3"/>
        <v>1062035</v>
      </c>
      <c r="M12" s="121">
        <f t="shared" si="4"/>
        <v>599197</v>
      </c>
      <c r="N12" s="121">
        <v>12162</v>
      </c>
      <c r="O12" s="121">
        <v>331892</v>
      </c>
      <c r="P12" s="121">
        <v>255143</v>
      </c>
      <c r="Q12" s="121">
        <v>0</v>
      </c>
      <c r="R12" s="121">
        <f t="shared" si="5"/>
        <v>225666</v>
      </c>
      <c r="S12" s="121">
        <v>20165</v>
      </c>
      <c r="T12" s="121">
        <v>205501</v>
      </c>
      <c r="U12" s="121">
        <v>0</v>
      </c>
      <c r="V12" s="121">
        <v>6820</v>
      </c>
      <c r="W12" s="121">
        <f t="shared" si="6"/>
        <v>230352</v>
      </c>
      <c r="X12" s="121">
        <v>108503</v>
      </c>
      <c r="Y12" s="121">
        <v>70894</v>
      </c>
      <c r="Z12" s="121">
        <v>50955</v>
      </c>
      <c r="AA12" s="121">
        <v>0</v>
      </c>
      <c r="AB12" s="121">
        <v>0</v>
      </c>
      <c r="AC12" s="121">
        <v>0</v>
      </c>
      <c r="AD12" s="121">
        <v>0</v>
      </c>
      <c r="AE12" s="121">
        <f t="shared" si="8"/>
        <v>2772665</v>
      </c>
      <c r="AF12" s="121">
        <f t="shared" si="9"/>
        <v>0</v>
      </c>
      <c r="AG12" s="121">
        <f t="shared" si="10"/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 t="shared" si="12"/>
        <v>42197</v>
      </c>
      <c r="AO12" s="121">
        <f t="shared" si="13"/>
        <v>28722</v>
      </c>
      <c r="AP12" s="121">
        <v>0</v>
      </c>
      <c r="AQ12" s="121">
        <v>28722</v>
      </c>
      <c r="AR12" s="121">
        <v>0</v>
      </c>
      <c r="AS12" s="121">
        <v>0</v>
      </c>
      <c r="AT12" s="121">
        <f t="shared" si="14"/>
        <v>5225</v>
      </c>
      <c r="AU12" s="121">
        <v>5225</v>
      </c>
      <c r="AV12" s="121">
        <v>0</v>
      </c>
      <c r="AW12" s="121">
        <v>0</v>
      </c>
      <c r="AX12" s="121">
        <v>8250</v>
      </c>
      <c r="AY12" s="121">
        <f t="shared" si="15"/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f t="shared" si="17"/>
        <v>42197</v>
      </c>
      <c r="BH12" s="121">
        <f t="shared" si="19"/>
        <v>1710630</v>
      </c>
      <c r="BI12" s="121">
        <f t="shared" si="20"/>
        <v>1710571</v>
      </c>
      <c r="BJ12" s="121">
        <f t="shared" si="21"/>
        <v>0</v>
      </c>
      <c r="BK12" s="121">
        <f t="shared" si="22"/>
        <v>1705154</v>
      </c>
      <c r="BL12" s="121">
        <f t="shared" si="23"/>
        <v>5417</v>
      </c>
      <c r="BM12" s="121">
        <f t="shared" si="24"/>
        <v>0</v>
      </c>
      <c r="BN12" s="121">
        <f t="shared" si="25"/>
        <v>59</v>
      </c>
      <c r="BO12" s="121">
        <f t="shared" si="26"/>
        <v>0</v>
      </c>
      <c r="BP12" s="121">
        <f t="shared" si="27"/>
        <v>1104232</v>
      </c>
      <c r="BQ12" s="121">
        <f t="shared" si="28"/>
        <v>627919</v>
      </c>
      <c r="BR12" s="121">
        <f t="shared" si="29"/>
        <v>12162</v>
      </c>
      <c r="BS12" s="121">
        <f t="shared" si="30"/>
        <v>360614</v>
      </c>
      <c r="BT12" s="121">
        <f t="shared" si="31"/>
        <v>255143</v>
      </c>
      <c r="BU12" s="121">
        <f t="shared" si="32"/>
        <v>0</v>
      </c>
      <c r="BV12" s="121">
        <f t="shared" si="33"/>
        <v>230891</v>
      </c>
      <c r="BW12" s="121">
        <f t="shared" si="34"/>
        <v>25390</v>
      </c>
      <c r="BX12" s="121">
        <f t="shared" si="35"/>
        <v>205501</v>
      </c>
      <c r="BY12" s="121">
        <f t="shared" si="36"/>
        <v>0</v>
      </c>
      <c r="BZ12" s="121">
        <f t="shared" si="37"/>
        <v>15070</v>
      </c>
      <c r="CA12" s="121">
        <f t="shared" si="38"/>
        <v>230352</v>
      </c>
      <c r="CB12" s="121">
        <f t="shared" si="39"/>
        <v>108503</v>
      </c>
      <c r="CC12" s="121">
        <f t="shared" si="40"/>
        <v>70894</v>
      </c>
      <c r="CD12" s="121">
        <f t="shared" si="41"/>
        <v>50955</v>
      </c>
      <c r="CE12" s="121">
        <f t="shared" si="42"/>
        <v>0</v>
      </c>
      <c r="CF12" s="121">
        <f t="shared" si="43"/>
        <v>0</v>
      </c>
      <c r="CG12" s="121">
        <f t="shared" si="44"/>
        <v>0</v>
      </c>
      <c r="CH12" s="121">
        <f t="shared" si="45"/>
        <v>0</v>
      </c>
      <c r="CI12" s="121">
        <f t="shared" si="46"/>
        <v>2814862</v>
      </c>
    </row>
    <row r="13" spans="1:87" s="136" customFormat="1" ht="13.5" customHeight="1" x14ac:dyDescent="0.15">
      <c r="A13" s="119" t="s">
        <v>29</v>
      </c>
      <c r="B13" s="120" t="s">
        <v>341</v>
      </c>
      <c r="C13" s="119" t="s">
        <v>342</v>
      </c>
      <c r="D13" s="121">
        <f t="shared" si="0"/>
        <v>242683</v>
      </c>
      <c r="E13" s="121">
        <f t="shared" si="1"/>
        <v>242683</v>
      </c>
      <c r="F13" s="121">
        <v>18930</v>
      </c>
      <c r="G13" s="121">
        <v>217386</v>
      </c>
      <c r="H13" s="121">
        <v>6367</v>
      </c>
      <c r="I13" s="121">
        <v>0</v>
      </c>
      <c r="J13" s="121">
        <v>0</v>
      </c>
      <c r="K13" s="121">
        <v>0</v>
      </c>
      <c r="L13" s="121">
        <f t="shared" si="3"/>
        <v>4739271</v>
      </c>
      <c r="M13" s="121">
        <f t="shared" si="4"/>
        <v>920562</v>
      </c>
      <c r="N13" s="121">
        <v>481015</v>
      </c>
      <c r="O13" s="121">
        <v>431254</v>
      </c>
      <c r="P13" s="121">
        <v>8293</v>
      </c>
      <c r="Q13" s="121">
        <v>0</v>
      </c>
      <c r="R13" s="121">
        <f t="shared" si="5"/>
        <v>1146908</v>
      </c>
      <c r="S13" s="121">
        <v>49606</v>
      </c>
      <c r="T13" s="121">
        <v>1097302</v>
      </c>
      <c r="U13" s="121">
        <v>0</v>
      </c>
      <c r="V13" s="121">
        <v>0</v>
      </c>
      <c r="W13" s="121">
        <f t="shared" si="6"/>
        <v>2650685</v>
      </c>
      <c r="X13" s="121">
        <v>1865766</v>
      </c>
      <c r="Y13" s="121">
        <v>590782</v>
      </c>
      <c r="Z13" s="121">
        <v>139746</v>
      </c>
      <c r="AA13" s="121">
        <v>54391</v>
      </c>
      <c r="AB13" s="121">
        <v>0</v>
      </c>
      <c r="AC13" s="121">
        <v>21116</v>
      </c>
      <c r="AD13" s="121">
        <v>8843</v>
      </c>
      <c r="AE13" s="121">
        <f t="shared" si="8"/>
        <v>4990797</v>
      </c>
      <c r="AF13" s="121">
        <f t="shared" si="9"/>
        <v>0</v>
      </c>
      <c r="AG13" s="121">
        <f t="shared" si="10"/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 t="shared" si="12"/>
        <v>77966</v>
      </c>
      <c r="AO13" s="121">
        <f t="shared" si="13"/>
        <v>49682</v>
      </c>
      <c r="AP13" s="121">
        <v>49682</v>
      </c>
      <c r="AQ13" s="121">
        <v>0</v>
      </c>
      <c r="AR13" s="121">
        <v>0</v>
      </c>
      <c r="AS13" s="121">
        <v>0</v>
      </c>
      <c r="AT13" s="121">
        <f t="shared" si="14"/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 t="shared" si="15"/>
        <v>28284</v>
      </c>
      <c r="AZ13" s="121">
        <v>25768</v>
      </c>
      <c r="BA13" s="121">
        <v>0</v>
      </c>
      <c r="BB13" s="121">
        <v>0</v>
      </c>
      <c r="BC13" s="121">
        <v>2516</v>
      </c>
      <c r="BD13" s="121">
        <v>0</v>
      </c>
      <c r="BE13" s="121">
        <v>0</v>
      </c>
      <c r="BF13" s="121">
        <v>9163</v>
      </c>
      <c r="BG13" s="121">
        <f t="shared" si="17"/>
        <v>87129</v>
      </c>
      <c r="BH13" s="121">
        <f t="shared" si="19"/>
        <v>242683</v>
      </c>
      <c r="BI13" s="121">
        <f t="shared" si="20"/>
        <v>242683</v>
      </c>
      <c r="BJ13" s="121">
        <f t="shared" si="21"/>
        <v>18930</v>
      </c>
      <c r="BK13" s="121">
        <f t="shared" si="22"/>
        <v>217386</v>
      </c>
      <c r="BL13" s="121">
        <f t="shared" si="23"/>
        <v>6367</v>
      </c>
      <c r="BM13" s="121">
        <f t="shared" si="24"/>
        <v>0</v>
      </c>
      <c r="BN13" s="121">
        <f t="shared" si="25"/>
        <v>0</v>
      </c>
      <c r="BO13" s="121">
        <f t="shared" si="26"/>
        <v>0</v>
      </c>
      <c r="BP13" s="121">
        <f t="shared" si="27"/>
        <v>4817237</v>
      </c>
      <c r="BQ13" s="121">
        <f t="shared" si="28"/>
        <v>970244</v>
      </c>
      <c r="BR13" s="121">
        <f t="shared" si="29"/>
        <v>530697</v>
      </c>
      <c r="BS13" s="121">
        <f t="shared" si="30"/>
        <v>431254</v>
      </c>
      <c r="BT13" s="121">
        <f t="shared" si="31"/>
        <v>8293</v>
      </c>
      <c r="BU13" s="121">
        <f t="shared" si="32"/>
        <v>0</v>
      </c>
      <c r="BV13" s="121">
        <f t="shared" si="33"/>
        <v>1146908</v>
      </c>
      <c r="BW13" s="121">
        <f t="shared" si="34"/>
        <v>49606</v>
      </c>
      <c r="BX13" s="121">
        <f t="shared" si="35"/>
        <v>1097302</v>
      </c>
      <c r="BY13" s="121">
        <f t="shared" si="36"/>
        <v>0</v>
      </c>
      <c r="BZ13" s="121">
        <f t="shared" si="37"/>
        <v>0</v>
      </c>
      <c r="CA13" s="121">
        <f t="shared" si="38"/>
        <v>2678969</v>
      </c>
      <c r="CB13" s="121">
        <f t="shared" si="39"/>
        <v>1891534</v>
      </c>
      <c r="CC13" s="121">
        <f t="shared" si="40"/>
        <v>590782</v>
      </c>
      <c r="CD13" s="121">
        <f t="shared" si="41"/>
        <v>139746</v>
      </c>
      <c r="CE13" s="121">
        <f t="shared" si="42"/>
        <v>56907</v>
      </c>
      <c r="CF13" s="121">
        <f t="shared" si="43"/>
        <v>0</v>
      </c>
      <c r="CG13" s="121">
        <f t="shared" si="44"/>
        <v>21116</v>
      </c>
      <c r="CH13" s="121">
        <f t="shared" si="45"/>
        <v>18006</v>
      </c>
      <c r="CI13" s="121">
        <f t="shared" si="46"/>
        <v>5077926</v>
      </c>
    </row>
    <row r="14" spans="1:87" s="136" customFormat="1" ht="13.5" customHeight="1" x14ac:dyDescent="0.15">
      <c r="A14" s="119" t="s">
        <v>29</v>
      </c>
      <c r="B14" s="120" t="s">
        <v>343</v>
      </c>
      <c r="C14" s="119" t="s">
        <v>344</v>
      </c>
      <c r="D14" s="121">
        <f t="shared" si="0"/>
        <v>44</v>
      </c>
      <c r="E14" s="121">
        <f t="shared" si="1"/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44</v>
      </c>
      <c r="K14" s="121">
        <v>5873</v>
      </c>
      <c r="L14" s="121">
        <f t="shared" si="3"/>
        <v>551100</v>
      </c>
      <c r="M14" s="121">
        <f t="shared" si="4"/>
        <v>26396</v>
      </c>
      <c r="N14" s="121">
        <v>17605</v>
      </c>
      <c r="O14" s="121">
        <v>8791</v>
      </c>
      <c r="P14" s="121">
        <v>0</v>
      </c>
      <c r="Q14" s="121">
        <v>0</v>
      </c>
      <c r="R14" s="121">
        <f t="shared" si="5"/>
        <v>9358</v>
      </c>
      <c r="S14" s="121">
        <v>9358</v>
      </c>
      <c r="T14" s="121">
        <v>0</v>
      </c>
      <c r="U14" s="121">
        <v>0</v>
      </c>
      <c r="V14" s="121">
        <v>0</v>
      </c>
      <c r="W14" s="121">
        <f t="shared" si="6"/>
        <v>515346</v>
      </c>
      <c r="X14" s="121">
        <v>491565</v>
      </c>
      <c r="Y14" s="121">
        <v>0</v>
      </c>
      <c r="Z14" s="121">
        <v>0</v>
      </c>
      <c r="AA14" s="121">
        <v>23781</v>
      </c>
      <c r="AB14" s="121">
        <v>112292</v>
      </c>
      <c r="AC14" s="121">
        <v>0</v>
      </c>
      <c r="AD14" s="121">
        <v>55218</v>
      </c>
      <c r="AE14" s="121">
        <f t="shared" si="8"/>
        <v>606362</v>
      </c>
      <c r="AF14" s="121">
        <f t="shared" si="9"/>
        <v>0</v>
      </c>
      <c r="AG14" s="121">
        <f t="shared" si="10"/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 t="shared" si="12"/>
        <v>8802</v>
      </c>
      <c r="AO14" s="121">
        <f t="shared" si="13"/>
        <v>8802</v>
      </c>
      <c r="AP14" s="121">
        <v>8802</v>
      </c>
      <c r="AQ14" s="121">
        <v>0</v>
      </c>
      <c r="AR14" s="121">
        <v>0</v>
      </c>
      <c r="AS14" s="121">
        <v>0</v>
      </c>
      <c r="AT14" s="121">
        <f t="shared" si="14"/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 t="shared" si="15"/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35841</v>
      </c>
      <c r="BE14" s="121">
        <v>0</v>
      </c>
      <c r="BF14" s="121">
        <v>4778</v>
      </c>
      <c r="BG14" s="121">
        <f t="shared" si="17"/>
        <v>13580</v>
      </c>
      <c r="BH14" s="121">
        <f t="shared" si="19"/>
        <v>44</v>
      </c>
      <c r="BI14" s="121">
        <f t="shared" si="20"/>
        <v>0</v>
      </c>
      <c r="BJ14" s="121">
        <f t="shared" si="21"/>
        <v>0</v>
      </c>
      <c r="BK14" s="121">
        <f t="shared" si="22"/>
        <v>0</v>
      </c>
      <c r="BL14" s="121">
        <f t="shared" si="23"/>
        <v>0</v>
      </c>
      <c r="BM14" s="121">
        <f t="shared" si="24"/>
        <v>0</v>
      </c>
      <c r="BN14" s="121">
        <f t="shared" si="25"/>
        <v>44</v>
      </c>
      <c r="BO14" s="121">
        <f t="shared" si="26"/>
        <v>5873</v>
      </c>
      <c r="BP14" s="121">
        <f t="shared" si="27"/>
        <v>559902</v>
      </c>
      <c r="BQ14" s="121">
        <f t="shared" si="28"/>
        <v>35198</v>
      </c>
      <c r="BR14" s="121">
        <f t="shared" si="29"/>
        <v>26407</v>
      </c>
      <c r="BS14" s="121">
        <f t="shared" si="30"/>
        <v>8791</v>
      </c>
      <c r="BT14" s="121">
        <f t="shared" si="31"/>
        <v>0</v>
      </c>
      <c r="BU14" s="121">
        <f t="shared" si="32"/>
        <v>0</v>
      </c>
      <c r="BV14" s="121">
        <f t="shared" si="33"/>
        <v>9358</v>
      </c>
      <c r="BW14" s="121">
        <f t="shared" si="34"/>
        <v>9358</v>
      </c>
      <c r="BX14" s="121">
        <f t="shared" si="35"/>
        <v>0</v>
      </c>
      <c r="BY14" s="121">
        <f t="shared" si="36"/>
        <v>0</v>
      </c>
      <c r="BZ14" s="121">
        <f t="shared" si="37"/>
        <v>0</v>
      </c>
      <c r="CA14" s="121">
        <f t="shared" si="38"/>
        <v>515346</v>
      </c>
      <c r="CB14" s="121">
        <f t="shared" si="39"/>
        <v>491565</v>
      </c>
      <c r="CC14" s="121">
        <f t="shared" si="40"/>
        <v>0</v>
      </c>
      <c r="CD14" s="121">
        <f t="shared" si="41"/>
        <v>0</v>
      </c>
      <c r="CE14" s="121">
        <f t="shared" si="42"/>
        <v>23781</v>
      </c>
      <c r="CF14" s="121">
        <f t="shared" si="43"/>
        <v>148133</v>
      </c>
      <c r="CG14" s="121">
        <f t="shared" si="44"/>
        <v>0</v>
      </c>
      <c r="CH14" s="121">
        <f t="shared" si="45"/>
        <v>59996</v>
      </c>
      <c r="CI14" s="121">
        <f t="shared" si="46"/>
        <v>619942</v>
      </c>
    </row>
    <row r="15" spans="1:87" s="136" customFormat="1" ht="13.5" customHeight="1" x14ac:dyDescent="0.15">
      <c r="A15" s="119" t="s">
        <v>29</v>
      </c>
      <c r="B15" s="120" t="s">
        <v>347</v>
      </c>
      <c r="C15" s="119" t="s">
        <v>348</v>
      </c>
      <c r="D15" s="121">
        <f t="shared" si="0"/>
        <v>377828</v>
      </c>
      <c r="E15" s="121">
        <f t="shared" si="1"/>
        <v>377828</v>
      </c>
      <c r="F15" s="121">
        <v>0</v>
      </c>
      <c r="G15" s="121">
        <v>362700</v>
      </c>
      <c r="H15" s="121">
        <v>15128</v>
      </c>
      <c r="I15" s="121">
        <v>0</v>
      </c>
      <c r="J15" s="121">
        <v>0</v>
      </c>
      <c r="K15" s="121">
        <v>0</v>
      </c>
      <c r="L15" s="121">
        <f t="shared" si="3"/>
        <v>2764765</v>
      </c>
      <c r="M15" s="121">
        <f t="shared" si="4"/>
        <v>792981</v>
      </c>
      <c r="N15" s="121">
        <v>420070</v>
      </c>
      <c r="O15" s="121">
        <v>194803</v>
      </c>
      <c r="P15" s="121">
        <v>167449</v>
      </c>
      <c r="Q15" s="121">
        <v>10659</v>
      </c>
      <c r="R15" s="121">
        <f t="shared" si="5"/>
        <v>249881</v>
      </c>
      <c r="S15" s="121">
        <v>8519</v>
      </c>
      <c r="T15" s="121">
        <v>241362</v>
      </c>
      <c r="U15" s="121">
        <v>0</v>
      </c>
      <c r="V15" s="121">
        <v>0</v>
      </c>
      <c r="W15" s="121">
        <f t="shared" si="6"/>
        <v>1721903</v>
      </c>
      <c r="X15" s="121">
        <v>1161109</v>
      </c>
      <c r="Y15" s="121">
        <v>443457</v>
      </c>
      <c r="Z15" s="121">
        <v>117337</v>
      </c>
      <c r="AA15" s="121">
        <v>0</v>
      </c>
      <c r="AB15" s="121">
        <v>0</v>
      </c>
      <c r="AC15" s="121">
        <v>0</v>
      </c>
      <c r="AD15" s="121">
        <v>68398</v>
      </c>
      <c r="AE15" s="121">
        <f t="shared" si="8"/>
        <v>3210991</v>
      </c>
      <c r="AF15" s="121">
        <f t="shared" si="9"/>
        <v>0</v>
      </c>
      <c r="AG15" s="121">
        <f t="shared" si="10"/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 t="shared" si="12"/>
        <v>262829</v>
      </c>
      <c r="AO15" s="121">
        <f t="shared" si="13"/>
        <v>65880</v>
      </c>
      <c r="AP15" s="121">
        <v>55439</v>
      </c>
      <c r="AQ15" s="121">
        <v>10441</v>
      </c>
      <c r="AR15" s="121">
        <v>0</v>
      </c>
      <c r="AS15" s="121">
        <v>0</v>
      </c>
      <c r="AT15" s="121">
        <f t="shared" si="14"/>
        <v>66360</v>
      </c>
      <c r="AU15" s="121">
        <v>0</v>
      </c>
      <c r="AV15" s="121">
        <v>66360</v>
      </c>
      <c r="AW15" s="121">
        <v>0</v>
      </c>
      <c r="AX15" s="121">
        <v>0</v>
      </c>
      <c r="AY15" s="121">
        <f t="shared" si="15"/>
        <v>130589</v>
      </c>
      <c r="AZ15" s="121">
        <v>115837</v>
      </c>
      <c r="BA15" s="121">
        <v>14752</v>
      </c>
      <c r="BB15" s="121">
        <v>0</v>
      </c>
      <c r="BC15" s="121">
        <v>0</v>
      </c>
      <c r="BD15" s="121">
        <v>0</v>
      </c>
      <c r="BE15" s="121">
        <v>0</v>
      </c>
      <c r="BF15" s="121">
        <v>1210</v>
      </c>
      <c r="BG15" s="121">
        <f t="shared" si="17"/>
        <v>264039</v>
      </c>
      <c r="BH15" s="121">
        <f t="shared" si="19"/>
        <v>377828</v>
      </c>
      <c r="BI15" s="121">
        <f t="shared" si="20"/>
        <v>377828</v>
      </c>
      <c r="BJ15" s="121">
        <f t="shared" si="21"/>
        <v>0</v>
      </c>
      <c r="BK15" s="121">
        <f t="shared" si="22"/>
        <v>362700</v>
      </c>
      <c r="BL15" s="121">
        <f t="shared" si="23"/>
        <v>15128</v>
      </c>
      <c r="BM15" s="121">
        <f t="shared" si="24"/>
        <v>0</v>
      </c>
      <c r="BN15" s="121">
        <f t="shared" si="25"/>
        <v>0</v>
      </c>
      <c r="BO15" s="121">
        <f t="shared" si="26"/>
        <v>0</v>
      </c>
      <c r="BP15" s="121">
        <f t="shared" si="27"/>
        <v>3027594</v>
      </c>
      <c r="BQ15" s="121">
        <f t="shared" si="28"/>
        <v>858861</v>
      </c>
      <c r="BR15" s="121">
        <f t="shared" si="29"/>
        <v>475509</v>
      </c>
      <c r="BS15" s="121">
        <f t="shared" si="30"/>
        <v>205244</v>
      </c>
      <c r="BT15" s="121">
        <f t="shared" si="31"/>
        <v>167449</v>
      </c>
      <c r="BU15" s="121">
        <f t="shared" si="32"/>
        <v>10659</v>
      </c>
      <c r="BV15" s="121">
        <f t="shared" si="33"/>
        <v>316241</v>
      </c>
      <c r="BW15" s="121">
        <f t="shared" si="34"/>
        <v>8519</v>
      </c>
      <c r="BX15" s="121">
        <f t="shared" si="35"/>
        <v>307722</v>
      </c>
      <c r="BY15" s="121">
        <f t="shared" si="36"/>
        <v>0</v>
      </c>
      <c r="BZ15" s="121">
        <f t="shared" si="37"/>
        <v>0</v>
      </c>
      <c r="CA15" s="121">
        <f t="shared" si="38"/>
        <v>1852492</v>
      </c>
      <c r="CB15" s="121">
        <f t="shared" si="39"/>
        <v>1276946</v>
      </c>
      <c r="CC15" s="121">
        <f t="shared" si="40"/>
        <v>458209</v>
      </c>
      <c r="CD15" s="121">
        <f t="shared" si="41"/>
        <v>117337</v>
      </c>
      <c r="CE15" s="121">
        <f t="shared" si="42"/>
        <v>0</v>
      </c>
      <c r="CF15" s="121">
        <f t="shared" si="43"/>
        <v>0</v>
      </c>
      <c r="CG15" s="121">
        <f t="shared" si="44"/>
        <v>0</v>
      </c>
      <c r="CH15" s="121">
        <f t="shared" si="45"/>
        <v>69608</v>
      </c>
      <c r="CI15" s="121">
        <f t="shared" si="46"/>
        <v>3475030</v>
      </c>
    </row>
    <row r="16" spans="1:87" s="136" customFormat="1" ht="13.5" customHeight="1" x14ac:dyDescent="0.15">
      <c r="A16" s="119" t="s">
        <v>29</v>
      </c>
      <c r="B16" s="120" t="s">
        <v>349</v>
      </c>
      <c r="C16" s="119" t="s">
        <v>350</v>
      </c>
      <c r="D16" s="121">
        <f t="shared" si="0"/>
        <v>0</v>
      </c>
      <c r="E16" s="121">
        <f t="shared" si="1"/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341027</v>
      </c>
      <c r="L16" s="121">
        <f t="shared" si="3"/>
        <v>525506</v>
      </c>
      <c r="M16" s="121">
        <f t="shared" si="4"/>
        <v>195789</v>
      </c>
      <c r="N16" s="121">
        <v>28737</v>
      </c>
      <c r="O16" s="121">
        <v>167052</v>
      </c>
      <c r="P16" s="121">
        <v>0</v>
      </c>
      <c r="Q16" s="121">
        <v>0</v>
      </c>
      <c r="R16" s="121">
        <f t="shared" si="5"/>
        <v>9901</v>
      </c>
      <c r="S16" s="121">
        <v>9901</v>
      </c>
      <c r="T16" s="121">
        <v>0</v>
      </c>
      <c r="U16" s="121">
        <v>0</v>
      </c>
      <c r="V16" s="121">
        <v>0</v>
      </c>
      <c r="W16" s="121">
        <f t="shared" si="6"/>
        <v>319816</v>
      </c>
      <c r="X16" s="121">
        <v>254272</v>
      </c>
      <c r="Y16" s="121">
        <v>54780</v>
      </c>
      <c r="Z16" s="121">
        <v>0</v>
      </c>
      <c r="AA16" s="121">
        <v>10764</v>
      </c>
      <c r="AB16" s="121">
        <v>9026</v>
      </c>
      <c r="AC16" s="121">
        <v>0</v>
      </c>
      <c r="AD16" s="121">
        <v>0</v>
      </c>
      <c r="AE16" s="121">
        <f t="shared" si="8"/>
        <v>525506</v>
      </c>
      <c r="AF16" s="121">
        <f t="shared" si="9"/>
        <v>45100</v>
      </c>
      <c r="AG16" s="121">
        <f t="shared" si="10"/>
        <v>45100</v>
      </c>
      <c r="AH16" s="121">
        <v>0</v>
      </c>
      <c r="AI16" s="121">
        <v>45100</v>
      </c>
      <c r="AJ16" s="121">
        <v>0</v>
      </c>
      <c r="AK16" s="121">
        <v>0</v>
      </c>
      <c r="AL16" s="121">
        <v>0</v>
      </c>
      <c r="AM16" s="121">
        <v>0</v>
      </c>
      <c r="AN16" s="121">
        <f t="shared" si="12"/>
        <v>145618</v>
      </c>
      <c r="AO16" s="121">
        <f t="shared" si="13"/>
        <v>5860</v>
      </c>
      <c r="AP16" s="121">
        <v>5860</v>
      </c>
      <c r="AQ16" s="121">
        <v>0</v>
      </c>
      <c r="AR16" s="121">
        <v>0</v>
      </c>
      <c r="AS16" s="121">
        <v>0</v>
      </c>
      <c r="AT16" s="121">
        <f t="shared" si="14"/>
        <v>43048</v>
      </c>
      <c r="AU16" s="121">
        <v>16647</v>
      </c>
      <c r="AV16" s="121">
        <v>26401</v>
      </c>
      <c r="AW16" s="121">
        <v>0</v>
      </c>
      <c r="AX16" s="121">
        <v>0</v>
      </c>
      <c r="AY16" s="121">
        <f t="shared" si="15"/>
        <v>96710</v>
      </c>
      <c r="AZ16" s="121">
        <v>0</v>
      </c>
      <c r="BA16" s="121">
        <v>96421</v>
      </c>
      <c r="BB16" s="121">
        <v>0</v>
      </c>
      <c r="BC16" s="121">
        <v>289</v>
      </c>
      <c r="BD16" s="121">
        <v>0</v>
      </c>
      <c r="BE16" s="121">
        <v>0</v>
      </c>
      <c r="BF16" s="121">
        <v>414</v>
      </c>
      <c r="BG16" s="121">
        <f t="shared" si="17"/>
        <v>191132</v>
      </c>
      <c r="BH16" s="121">
        <f t="shared" si="19"/>
        <v>45100</v>
      </c>
      <c r="BI16" s="121">
        <f t="shared" si="20"/>
        <v>45100</v>
      </c>
      <c r="BJ16" s="121">
        <f t="shared" si="21"/>
        <v>0</v>
      </c>
      <c r="BK16" s="121">
        <f t="shared" si="22"/>
        <v>45100</v>
      </c>
      <c r="BL16" s="121">
        <f t="shared" si="23"/>
        <v>0</v>
      </c>
      <c r="BM16" s="121">
        <f t="shared" si="24"/>
        <v>0</v>
      </c>
      <c r="BN16" s="121">
        <f t="shared" si="25"/>
        <v>0</v>
      </c>
      <c r="BO16" s="121">
        <f t="shared" si="26"/>
        <v>341027</v>
      </c>
      <c r="BP16" s="121">
        <f t="shared" si="27"/>
        <v>671124</v>
      </c>
      <c r="BQ16" s="121">
        <f t="shared" si="28"/>
        <v>201649</v>
      </c>
      <c r="BR16" s="121">
        <f t="shared" si="29"/>
        <v>34597</v>
      </c>
      <c r="BS16" s="121">
        <f t="shared" si="30"/>
        <v>167052</v>
      </c>
      <c r="BT16" s="121">
        <f t="shared" si="31"/>
        <v>0</v>
      </c>
      <c r="BU16" s="121">
        <f t="shared" si="32"/>
        <v>0</v>
      </c>
      <c r="BV16" s="121">
        <f t="shared" si="33"/>
        <v>52949</v>
      </c>
      <c r="BW16" s="121">
        <f t="shared" si="34"/>
        <v>26548</v>
      </c>
      <c r="BX16" s="121">
        <f t="shared" si="35"/>
        <v>26401</v>
      </c>
      <c r="BY16" s="121">
        <f t="shared" si="36"/>
        <v>0</v>
      </c>
      <c r="BZ16" s="121">
        <f t="shared" si="37"/>
        <v>0</v>
      </c>
      <c r="CA16" s="121">
        <f t="shared" si="38"/>
        <v>416526</v>
      </c>
      <c r="CB16" s="121">
        <f t="shared" si="39"/>
        <v>254272</v>
      </c>
      <c r="CC16" s="121">
        <f t="shared" si="40"/>
        <v>151201</v>
      </c>
      <c r="CD16" s="121">
        <f t="shared" si="41"/>
        <v>0</v>
      </c>
      <c r="CE16" s="121">
        <f t="shared" si="42"/>
        <v>11053</v>
      </c>
      <c r="CF16" s="121">
        <f t="shared" si="43"/>
        <v>9026</v>
      </c>
      <c r="CG16" s="121">
        <f t="shared" si="44"/>
        <v>0</v>
      </c>
      <c r="CH16" s="121">
        <f t="shared" si="45"/>
        <v>414</v>
      </c>
      <c r="CI16" s="121">
        <f t="shared" si="46"/>
        <v>716638</v>
      </c>
    </row>
    <row r="17" spans="1:87" s="136" customFormat="1" ht="13.5" customHeight="1" x14ac:dyDescent="0.15">
      <c r="A17" s="119" t="s">
        <v>29</v>
      </c>
      <c r="B17" s="120" t="s">
        <v>351</v>
      </c>
      <c r="C17" s="119" t="s">
        <v>352</v>
      </c>
      <c r="D17" s="121">
        <f t="shared" si="0"/>
        <v>11216</v>
      </c>
      <c r="E17" s="121">
        <f t="shared" si="1"/>
        <v>11216</v>
      </c>
      <c r="F17" s="121">
        <v>0</v>
      </c>
      <c r="G17" s="121">
        <v>0</v>
      </c>
      <c r="H17" s="121">
        <v>11216</v>
      </c>
      <c r="I17" s="121">
        <v>0</v>
      </c>
      <c r="J17" s="121">
        <v>0</v>
      </c>
      <c r="K17" s="121">
        <v>0</v>
      </c>
      <c r="L17" s="121">
        <f t="shared" si="3"/>
        <v>1455746</v>
      </c>
      <c r="M17" s="121">
        <f t="shared" si="4"/>
        <v>346160</v>
      </c>
      <c r="N17" s="121">
        <v>222527</v>
      </c>
      <c r="O17" s="121">
        <v>33387</v>
      </c>
      <c r="P17" s="121">
        <v>90246</v>
      </c>
      <c r="Q17" s="121">
        <v>0</v>
      </c>
      <c r="R17" s="121">
        <f t="shared" si="5"/>
        <v>81359</v>
      </c>
      <c r="S17" s="121">
        <v>4400</v>
      </c>
      <c r="T17" s="121">
        <v>76265</v>
      </c>
      <c r="U17" s="121">
        <v>694</v>
      </c>
      <c r="V17" s="121">
        <v>0</v>
      </c>
      <c r="W17" s="121">
        <f t="shared" si="6"/>
        <v>1028227</v>
      </c>
      <c r="X17" s="121">
        <v>551915</v>
      </c>
      <c r="Y17" s="121">
        <v>417937</v>
      </c>
      <c r="Z17" s="121">
        <v>55586</v>
      </c>
      <c r="AA17" s="121">
        <v>2789</v>
      </c>
      <c r="AB17" s="121">
        <v>0</v>
      </c>
      <c r="AC17" s="121">
        <v>0</v>
      </c>
      <c r="AD17" s="121">
        <v>40685</v>
      </c>
      <c r="AE17" s="121">
        <f t="shared" si="8"/>
        <v>1507647</v>
      </c>
      <c r="AF17" s="121">
        <f t="shared" si="9"/>
        <v>0</v>
      </c>
      <c r="AG17" s="121">
        <f t="shared" si="10"/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 t="shared" si="12"/>
        <v>0</v>
      </c>
      <c r="AO17" s="121">
        <f t="shared" si="13"/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 t="shared" si="14"/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 t="shared" si="15"/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 t="shared" si="17"/>
        <v>0</v>
      </c>
      <c r="BH17" s="121">
        <f t="shared" si="19"/>
        <v>11216</v>
      </c>
      <c r="BI17" s="121">
        <f t="shared" si="20"/>
        <v>11216</v>
      </c>
      <c r="BJ17" s="121">
        <f t="shared" si="21"/>
        <v>0</v>
      </c>
      <c r="BK17" s="121">
        <f t="shared" si="22"/>
        <v>0</v>
      </c>
      <c r="BL17" s="121">
        <f t="shared" si="23"/>
        <v>11216</v>
      </c>
      <c r="BM17" s="121">
        <f t="shared" si="24"/>
        <v>0</v>
      </c>
      <c r="BN17" s="121">
        <f t="shared" si="25"/>
        <v>0</v>
      </c>
      <c r="BO17" s="121">
        <f t="shared" si="26"/>
        <v>0</v>
      </c>
      <c r="BP17" s="121">
        <f t="shared" si="27"/>
        <v>1455746</v>
      </c>
      <c r="BQ17" s="121">
        <f t="shared" si="28"/>
        <v>346160</v>
      </c>
      <c r="BR17" s="121">
        <f t="shared" si="29"/>
        <v>222527</v>
      </c>
      <c r="BS17" s="121">
        <f t="shared" si="30"/>
        <v>33387</v>
      </c>
      <c r="BT17" s="121">
        <f t="shared" si="31"/>
        <v>90246</v>
      </c>
      <c r="BU17" s="121">
        <f t="shared" si="32"/>
        <v>0</v>
      </c>
      <c r="BV17" s="121">
        <f t="shared" si="33"/>
        <v>81359</v>
      </c>
      <c r="BW17" s="121">
        <f t="shared" si="34"/>
        <v>4400</v>
      </c>
      <c r="BX17" s="121">
        <f t="shared" si="35"/>
        <v>76265</v>
      </c>
      <c r="BY17" s="121">
        <f t="shared" si="36"/>
        <v>694</v>
      </c>
      <c r="BZ17" s="121">
        <f t="shared" si="37"/>
        <v>0</v>
      </c>
      <c r="CA17" s="121">
        <f t="shared" si="38"/>
        <v>1028227</v>
      </c>
      <c r="CB17" s="121">
        <f t="shared" si="39"/>
        <v>551915</v>
      </c>
      <c r="CC17" s="121">
        <f t="shared" si="40"/>
        <v>417937</v>
      </c>
      <c r="CD17" s="121">
        <f t="shared" si="41"/>
        <v>55586</v>
      </c>
      <c r="CE17" s="121">
        <f t="shared" si="42"/>
        <v>2789</v>
      </c>
      <c r="CF17" s="121">
        <f t="shared" si="43"/>
        <v>0</v>
      </c>
      <c r="CG17" s="121">
        <f t="shared" si="44"/>
        <v>0</v>
      </c>
      <c r="CH17" s="121">
        <f t="shared" si="45"/>
        <v>40685</v>
      </c>
      <c r="CI17" s="121">
        <f t="shared" si="46"/>
        <v>1507647</v>
      </c>
    </row>
    <row r="18" spans="1:87" s="136" customFormat="1" ht="13.5" customHeight="1" x14ac:dyDescent="0.15">
      <c r="A18" s="119" t="s">
        <v>29</v>
      </c>
      <c r="B18" s="120" t="s">
        <v>353</v>
      </c>
      <c r="C18" s="119" t="s">
        <v>354</v>
      </c>
      <c r="D18" s="121">
        <f t="shared" si="0"/>
        <v>18338</v>
      </c>
      <c r="E18" s="121">
        <f t="shared" si="1"/>
        <v>18338</v>
      </c>
      <c r="F18" s="121">
        <v>0</v>
      </c>
      <c r="G18" s="121">
        <v>0</v>
      </c>
      <c r="H18" s="121">
        <v>18338</v>
      </c>
      <c r="I18" s="121">
        <v>0</v>
      </c>
      <c r="J18" s="121">
        <v>0</v>
      </c>
      <c r="K18" s="121">
        <v>22015</v>
      </c>
      <c r="L18" s="121">
        <f t="shared" si="3"/>
        <v>4817957</v>
      </c>
      <c r="M18" s="121">
        <f t="shared" si="4"/>
        <v>1839714</v>
      </c>
      <c r="N18" s="121">
        <v>832965</v>
      </c>
      <c r="O18" s="121">
        <v>871453</v>
      </c>
      <c r="P18" s="121">
        <v>135296</v>
      </c>
      <c r="Q18" s="121">
        <v>0</v>
      </c>
      <c r="R18" s="121">
        <f t="shared" si="5"/>
        <v>1473205</v>
      </c>
      <c r="S18" s="121">
        <v>58669</v>
      </c>
      <c r="T18" s="121">
        <v>1414307</v>
      </c>
      <c r="U18" s="121">
        <v>229</v>
      </c>
      <c r="V18" s="121">
        <v>71217</v>
      </c>
      <c r="W18" s="121">
        <f t="shared" si="6"/>
        <v>1433821</v>
      </c>
      <c r="X18" s="121">
        <v>579036</v>
      </c>
      <c r="Y18" s="121">
        <v>633176</v>
      </c>
      <c r="Z18" s="121">
        <v>155461</v>
      </c>
      <c r="AA18" s="121">
        <v>66148</v>
      </c>
      <c r="AB18" s="121">
        <v>113630</v>
      </c>
      <c r="AC18" s="121">
        <v>0</v>
      </c>
      <c r="AD18" s="121">
        <v>154335</v>
      </c>
      <c r="AE18" s="121">
        <f t="shared" si="8"/>
        <v>4990630</v>
      </c>
      <c r="AF18" s="121">
        <f t="shared" si="9"/>
        <v>7900</v>
      </c>
      <c r="AG18" s="121">
        <f t="shared" si="10"/>
        <v>7900</v>
      </c>
      <c r="AH18" s="121">
        <v>0</v>
      </c>
      <c r="AI18" s="121">
        <v>7900</v>
      </c>
      <c r="AJ18" s="121">
        <v>0</v>
      </c>
      <c r="AK18" s="121">
        <v>0</v>
      </c>
      <c r="AL18" s="121">
        <v>0</v>
      </c>
      <c r="AM18" s="121">
        <v>0</v>
      </c>
      <c r="AN18" s="121">
        <f t="shared" si="12"/>
        <v>326866</v>
      </c>
      <c r="AO18" s="121">
        <f t="shared" si="13"/>
        <v>163918</v>
      </c>
      <c r="AP18" s="121">
        <v>70251</v>
      </c>
      <c r="AQ18" s="121">
        <v>70251</v>
      </c>
      <c r="AR18" s="121">
        <v>23416</v>
      </c>
      <c r="AS18" s="121">
        <v>0</v>
      </c>
      <c r="AT18" s="121">
        <f t="shared" si="14"/>
        <v>133838</v>
      </c>
      <c r="AU18" s="121">
        <v>5228</v>
      </c>
      <c r="AV18" s="121">
        <v>128610</v>
      </c>
      <c r="AW18" s="121">
        <v>0</v>
      </c>
      <c r="AX18" s="121">
        <v>0</v>
      </c>
      <c r="AY18" s="121">
        <f t="shared" si="15"/>
        <v>29110</v>
      </c>
      <c r="AZ18" s="121">
        <v>0</v>
      </c>
      <c r="BA18" s="121">
        <v>22013</v>
      </c>
      <c r="BB18" s="121">
        <v>7097</v>
      </c>
      <c r="BC18" s="121">
        <v>0</v>
      </c>
      <c r="BD18" s="121">
        <v>0</v>
      </c>
      <c r="BE18" s="121">
        <v>0</v>
      </c>
      <c r="BF18" s="121">
        <v>3728</v>
      </c>
      <c r="BG18" s="121">
        <f t="shared" si="17"/>
        <v>338494</v>
      </c>
      <c r="BH18" s="121">
        <f t="shared" si="19"/>
        <v>26238</v>
      </c>
      <c r="BI18" s="121">
        <f t="shared" si="20"/>
        <v>26238</v>
      </c>
      <c r="BJ18" s="121">
        <f t="shared" si="21"/>
        <v>0</v>
      </c>
      <c r="BK18" s="121">
        <f t="shared" si="22"/>
        <v>7900</v>
      </c>
      <c r="BL18" s="121">
        <f t="shared" si="23"/>
        <v>18338</v>
      </c>
      <c r="BM18" s="121">
        <f t="shared" si="24"/>
        <v>0</v>
      </c>
      <c r="BN18" s="121">
        <f t="shared" si="25"/>
        <v>0</v>
      </c>
      <c r="BO18" s="121">
        <f t="shared" si="26"/>
        <v>22015</v>
      </c>
      <c r="BP18" s="121">
        <f t="shared" si="27"/>
        <v>5144823</v>
      </c>
      <c r="BQ18" s="121">
        <f t="shared" si="28"/>
        <v>2003632</v>
      </c>
      <c r="BR18" s="121">
        <f t="shared" si="29"/>
        <v>903216</v>
      </c>
      <c r="BS18" s="121">
        <f t="shared" si="30"/>
        <v>941704</v>
      </c>
      <c r="BT18" s="121">
        <f t="shared" si="31"/>
        <v>158712</v>
      </c>
      <c r="BU18" s="121">
        <f t="shared" si="32"/>
        <v>0</v>
      </c>
      <c r="BV18" s="121">
        <f t="shared" si="33"/>
        <v>1607043</v>
      </c>
      <c r="BW18" s="121">
        <f t="shared" si="34"/>
        <v>63897</v>
      </c>
      <c r="BX18" s="121">
        <f t="shared" si="35"/>
        <v>1542917</v>
      </c>
      <c r="BY18" s="121">
        <f t="shared" si="36"/>
        <v>229</v>
      </c>
      <c r="BZ18" s="121">
        <f t="shared" si="37"/>
        <v>71217</v>
      </c>
      <c r="CA18" s="121">
        <f t="shared" si="38"/>
        <v>1462931</v>
      </c>
      <c r="CB18" s="121">
        <f t="shared" si="39"/>
        <v>579036</v>
      </c>
      <c r="CC18" s="121">
        <f t="shared" si="40"/>
        <v>655189</v>
      </c>
      <c r="CD18" s="121">
        <f t="shared" si="41"/>
        <v>162558</v>
      </c>
      <c r="CE18" s="121">
        <f t="shared" si="42"/>
        <v>66148</v>
      </c>
      <c r="CF18" s="121">
        <f t="shared" si="43"/>
        <v>113630</v>
      </c>
      <c r="CG18" s="121">
        <f t="shared" si="44"/>
        <v>0</v>
      </c>
      <c r="CH18" s="121">
        <f t="shared" si="45"/>
        <v>158063</v>
      </c>
      <c r="CI18" s="121">
        <f t="shared" si="46"/>
        <v>5329124</v>
      </c>
    </row>
    <row r="19" spans="1:87" s="136" customFormat="1" ht="13.5" customHeight="1" x14ac:dyDescent="0.15">
      <c r="A19" s="119" t="s">
        <v>29</v>
      </c>
      <c r="B19" s="120" t="s">
        <v>359</v>
      </c>
      <c r="C19" s="119" t="s">
        <v>360</v>
      </c>
      <c r="D19" s="121">
        <f t="shared" si="0"/>
        <v>2628</v>
      </c>
      <c r="E19" s="121">
        <f t="shared" si="1"/>
        <v>2628</v>
      </c>
      <c r="F19" s="121">
        <v>0</v>
      </c>
      <c r="G19" s="121">
        <v>0</v>
      </c>
      <c r="H19" s="121">
        <v>2628</v>
      </c>
      <c r="I19" s="121">
        <v>0</v>
      </c>
      <c r="J19" s="121">
        <v>0</v>
      </c>
      <c r="K19" s="121">
        <v>0</v>
      </c>
      <c r="L19" s="121">
        <f t="shared" si="3"/>
        <v>3683422</v>
      </c>
      <c r="M19" s="121">
        <f t="shared" si="4"/>
        <v>558046</v>
      </c>
      <c r="N19" s="121">
        <v>120627</v>
      </c>
      <c r="O19" s="121">
        <v>437419</v>
      </c>
      <c r="P19" s="121">
        <v>0</v>
      </c>
      <c r="Q19" s="121">
        <v>0</v>
      </c>
      <c r="R19" s="121">
        <f t="shared" si="5"/>
        <v>1442201</v>
      </c>
      <c r="S19" s="121">
        <v>37633</v>
      </c>
      <c r="T19" s="121">
        <v>1404568</v>
      </c>
      <c r="U19" s="121">
        <v>0</v>
      </c>
      <c r="V19" s="121">
        <v>15559</v>
      </c>
      <c r="W19" s="121">
        <f t="shared" si="6"/>
        <v>1667616</v>
      </c>
      <c r="X19" s="121">
        <v>1019785</v>
      </c>
      <c r="Y19" s="121">
        <v>573677</v>
      </c>
      <c r="Z19" s="121">
        <v>74154</v>
      </c>
      <c r="AA19" s="121">
        <v>0</v>
      </c>
      <c r="AB19" s="121">
        <v>0</v>
      </c>
      <c r="AC19" s="121">
        <v>0</v>
      </c>
      <c r="AD19" s="121">
        <v>329</v>
      </c>
      <c r="AE19" s="121">
        <f t="shared" si="8"/>
        <v>3686379</v>
      </c>
      <c r="AF19" s="121">
        <f t="shared" si="9"/>
        <v>0</v>
      </c>
      <c r="AG19" s="121">
        <f t="shared" si="10"/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 t="shared" si="12"/>
        <v>160823</v>
      </c>
      <c r="AO19" s="121">
        <f t="shared" si="13"/>
        <v>124858</v>
      </c>
      <c r="AP19" s="121">
        <v>29440</v>
      </c>
      <c r="AQ19" s="121">
        <v>95418</v>
      </c>
      <c r="AR19" s="121">
        <v>0</v>
      </c>
      <c r="AS19" s="121">
        <v>0</v>
      </c>
      <c r="AT19" s="121">
        <f t="shared" si="14"/>
        <v>16224</v>
      </c>
      <c r="AU19" s="121">
        <v>9153</v>
      </c>
      <c r="AV19" s="121">
        <v>7071</v>
      </c>
      <c r="AW19" s="121">
        <v>0</v>
      </c>
      <c r="AX19" s="121">
        <v>13</v>
      </c>
      <c r="AY19" s="121">
        <f t="shared" si="15"/>
        <v>19728</v>
      </c>
      <c r="AZ19" s="121">
        <v>4384</v>
      </c>
      <c r="BA19" s="121">
        <v>15344</v>
      </c>
      <c r="BB19" s="121">
        <v>0</v>
      </c>
      <c r="BC19" s="121">
        <v>0</v>
      </c>
      <c r="BD19" s="121">
        <v>0</v>
      </c>
      <c r="BE19" s="121">
        <v>0</v>
      </c>
      <c r="BF19" s="121">
        <v>25103</v>
      </c>
      <c r="BG19" s="121">
        <f t="shared" si="17"/>
        <v>185926</v>
      </c>
      <c r="BH19" s="121">
        <f t="shared" si="19"/>
        <v>2628</v>
      </c>
      <c r="BI19" s="121">
        <f t="shared" si="20"/>
        <v>2628</v>
      </c>
      <c r="BJ19" s="121">
        <f t="shared" si="21"/>
        <v>0</v>
      </c>
      <c r="BK19" s="121">
        <f t="shared" si="22"/>
        <v>0</v>
      </c>
      <c r="BL19" s="121">
        <f t="shared" si="23"/>
        <v>2628</v>
      </c>
      <c r="BM19" s="121">
        <f t="shared" si="24"/>
        <v>0</v>
      </c>
      <c r="BN19" s="121">
        <f t="shared" si="25"/>
        <v>0</v>
      </c>
      <c r="BO19" s="121">
        <f t="shared" si="26"/>
        <v>0</v>
      </c>
      <c r="BP19" s="121">
        <f t="shared" si="27"/>
        <v>3844245</v>
      </c>
      <c r="BQ19" s="121">
        <f t="shared" si="28"/>
        <v>682904</v>
      </c>
      <c r="BR19" s="121">
        <f t="shared" si="29"/>
        <v>150067</v>
      </c>
      <c r="BS19" s="121">
        <f t="shared" si="30"/>
        <v>532837</v>
      </c>
      <c r="BT19" s="121">
        <f t="shared" si="31"/>
        <v>0</v>
      </c>
      <c r="BU19" s="121">
        <f t="shared" si="32"/>
        <v>0</v>
      </c>
      <c r="BV19" s="121">
        <f t="shared" si="33"/>
        <v>1458425</v>
      </c>
      <c r="BW19" s="121">
        <f t="shared" si="34"/>
        <v>46786</v>
      </c>
      <c r="BX19" s="121">
        <f t="shared" si="35"/>
        <v>1411639</v>
      </c>
      <c r="BY19" s="121">
        <f t="shared" si="36"/>
        <v>0</v>
      </c>
      <c r="BZ19" s="121">
        <f t="shared" si="37"/>
        <v>15572</v>
      </c>
      <c r="CA19" s="121">
        <f t="shared" si="38"/>
        <v>1687344</v>
      </c>
      <c r="CB19" s="121">
        <f t="shared" si="39"/>
        <v>1024169</v>
      </c>
      <c r="CC19" s="121">
        <f t="shared" si="40"/>
        <v>589021</v>
      </c>
      <c r="CD19" s="121">
        <f t="shared" si="41"/>
        <v>74154</v>
      </c>
      <c r="CE19" s="121">
        <f t="shared" si="42"/>
        <v>0</v>
      </c>
      <c r="CF19" s="121">
        <f t="shared" si="43"/>
        <v>0</v>
      </c>
      <c r="CG19" s="121">
        <f t="shared" si="44"/>
        <v>0</v>
      </c>
      <c r="CH19" s="121">
        <f t="shared" si="45"/>
        <v>25432</v>
      </c>
      <c r="CI19" s="121">
        <f t="shared" si="46"/>
        <v>3872305</v>
      </c>
    </row>
    <row r="20" spans="1:87" s="136" customFormat="1" ht="13.5" customHeight="1" x14ac:dyDescent="0.15">
      <c r="A20" s="119" t="s">
        <v>29</v>
      </c>
      <c r="B20" s="120" t="s">
        <v>361</v>
      </c>
      <c r="C20" s="119" t="s">
        <v>362</v>
      </c>
      <c r="D20" s="121">
        <f t="shared" si="0"/>
        <v>11244</v>
      </c>
      <c r="E20" s="121">
        <f t="shared" si="1"/>
        <v>11244</v>
      </c>
      <c r="F20" s="121">
        <v>0</v>
      </c>
      <c r="G20" s="121">
        <v>0</v>
      </c>
      <c r="H20" s="121">
        <v>11244</v>
      </c>
      <c r="I20" s="121">
        <v>0</v>
      </c>
      <c r="J20" s="121">
        <v>0</v>
      </c>
      <c r="K20" s="121">
        <v>0</v>
      </c>
      <c r="L20" s="121">
        <f t="shared" si="3"/>
        <v>2556114</v>
      </c>
      <c r="M20" s="121">
        <f t="shared" si="4"/>
        <v>1914056</v>
      </c>
      <c r="N20" s="121">
        <v>164258</v>
      </c>
      <c r="O20" s="121">
        <v>1546128</v>
      </c>
      <c r="P20" s="121">
        <v>142491</v>
      </c>
      <c r="Q20" s="121">
        <v>61179</v>
      </c>
      <c r="R20" s="121">
        <f t="shared" si="5"/>
        <v>222592</v>
      </c>
      <c r="S20" s="121">
        <v>95516</v>
      </c>
      <c r="T20" s="121">
        <v>117859</v>
      </c>
      <c r="U20" s="121">
        <v>9217</v>
      </c>
      <c r="V20" s="121">
        <v>52808</v>
      </c>
      <c r="W20" s="121">
        <f t="shared" si="6"/>
        <v>366658</v>
      </c>
      <c r="X20" s="121">
        <v>22182</v>
      </c>
      <c r="Y20" s="121">
        <v>167571</v>
      </c>
      <c r="Z20" s="121">
        <v>7153</v>
      </c>
      <c r="AA20" s="121">
        <v>169752</v>
      </c>
      <c r="AB20" s="121">
        <v>725047</v>
      </c>
      <c r="AC20" s="121">
        <v>0</v>
      </c>
      <c r="AD20" s="121">
        <v>54105</v>
      </c>
      <c r="AE20" s="121">
        <f t="shared" si="8"/>
        <v>2621463</v>
      </c>
      <c r="AF20" s="121">
        <f t="shared" si="9"/>
        <v>58397</v>
      </c>
      <c r="AG20" s="121">
        <f t="shared" si="10"/>
        <v>58397</v>
      </c>
      <c r="AH20" s="121">
        <v>0</v>
      </c>
      <c r="AI20" s="121">
        <v>58397</v>
      </c>
      <c r="AJ20" s="121">
        <v>0</v>
      </c>
      <c r="AK20" s="121">
        <v>0</v>
      </c>
      <c r="AL20" s="121">
        <v>0</v>
      </c>
      <c r="AM20" s="121">
        <v>0</v>
      </c>
      <c r="AN20" s="121">
        <f t="shared" si="12"/>
        <v>610378</v>
      </c>
      <c r="AO20" s="121">
        <f t="shared" si="13"/>
        <v>434836</v>
      </c>
      <c r="AP20" s="121">
        <v>34105</v>
      </c>
      <c r="AQ20" s="121">
        <v>400731</v>
      </c>
      <c r="AR20" s="121">
        <v>0</v>
      </c>
      <c r="AS20" s="121">
        <v>0</v>
      </c>
      <c r="AT20" s="121">
        <f t="shared" si="14"/>
        <v>103407</v>
      </c>
      <c r="AU20" s="121">
        <v>23598</v>
      </c>
      <c r="AV20" s="121">
        <v>79809</v>
      </c>
      <c r="AW20" s="121">
        <v>0</v>
      </c>
      <c r="AX20" s="121">
        <v>13750</v>
      </c>
      <c r="AY20" s="121">
        <f t="shared" si="15"/>
        <v>58385</v>
      </c>
      <c r="AZ20" s="121">
        <v>0</v>
      </c>
      <c r="BA20" s="121">
        <v>52671</v>
      </c>
      <c r="BB20" s="121">
        <v>5714</v>
      </c>
      <c r="BC20" s="121">
        <v>0</v>
      </c>
      <c r="BD20" s="121">
        <v>0</v>
      </c>
      <c r="BE20" s="121">
        <v>0</v>
      </c>
      <c r="BF20" s="121">
        <v>17392</v>
      </c>
      <c r="BG20" s="121">
        <f t="shared" si="17"/>
        <v>686167</v>
      </c>
      <c r="BH20" s="121">
        <f t="shared" si="19"/>
        <v>69641</v>
      </c>
      <c r="BI20" s="121">
        <f t="shared" si="20"/>
        <v>69641</v>
      </c>
      <c r="BJ20" s="121">
        <f t="shared" si="21"/>
        <v>0</v>
      </c>
      <c r="BK20" s="121">
        <f t="shared" si="22"/>
        <v>58397</v>
      </c>
      <c r="BL20" s="121">
        <f t="shared" si="23"/>
        <v>11244</v>
      </c>
      <c r="BM20" s="121">
        <f t="shared" si="24"/>
        <v>0</v>
      </c>
      <c r="BN20" s="121">
        <f t="shared" si="25"/>
        <v>0</v>
      </c>
      <c r="BO20" s="121">
        <f t="shared" si="26"/>
        <v>0</v>
      </c>
      <c r="BP20" s="121">
        <f t="shared" si="27"/>
        <v>3166492</v>
      </c>
      <c r="BQ20" s="121">
        <f t="shared" si="28"/>
        <v>2348892</v>
      </c>
      <c r="BR20" s="121">
        <f t="shared" si="29"/>
        <v>198363</v>
      </c>
      <c r="BS20" s="121">
        <f t="shared" si="30"/>
        <v>1946859</v>
      </c>
      <c r="BT20" s="121">
        <f t="shared" si="31"/>
        <v>142491</v>
      </c>
      <c r="BU20" s="121">
        <f t="shared" si="32"/>
        <v>61179</v>
      </c>
      <c r="BV20" s="121">
        <f t="shared" si="33"/>
        <v>325999</v>
      </c>
      <c r="BW20" s="121">
        <f t="shared" si="34"/>
        <v>119114</v>
      </c>
      <c r="BX20" s="121">
        <f t="shared" si="35"/>
        <v>197668</v>
      </c>
      <c r="BY20" s="121">
        <f t="shared" si="36"/>
        <v>9217</v>
      </c>
      <c r="BZ20" s="121">
        <f t="shared" si="37"/>
        <v>66558</v>
      </c>
      <c r="CA20" s="121">
        <f t="shared" si="38"/>
        <v>425043</v>
      </c>
      <c r="CB20" s="121">
        <f t="shared" si="39"/>
        <v>22182</v>
      </c>
      <c r="CC20" s="121">
        <f t="shared" si="40"/>
        <v>220242</v>
      </c>
      <c r="CD20" s="121">
        <f t="shared" si="41"/>
        <v>12867</v>
      </c>
      <c r="CE20" s="121">
        <f t="shared" si="42"/>
        <v>169752</v>
      </c>
      <c r="CF20" s="121">
        <f t="shared" si="43"/>
        <v>725047</v>
      </c>
      <c r="CG20" s="121">
        <f t="shared" si="44"/>
        <v>0</v>
      </c>
      <c r="CH20" s="121">
        <f t="shared" si="45"/>
        <v>71497</v>
      </c>
      <c r="CI20" s="121">
        <f t="shared" si="46"/>
        <v>3307630</v>
      </c>
    </row>
    <row r="21" spans="1:87" s="136" customFormat="1" ht="13.5" customHeight="1" x14ac:dyDescent="0.15">
      <c r="A21" s="119" t="s">
        <v>29</v>
      </c>
      <c r="B21" s="120" t="s">
        <v>363</v>
      </c>
      <c r="C21" s="119" t="s">
        <v>364</v>
      </c>
      <c r="D21" s="121">
        <f t="shared" si="0"/>
        <v>0</v>
      </c>
      <c r="E21" s="121">
        <f t="shared" si="1"/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3421</v>
      </c>
      <c r="L21" s="121">
        <f t="shared" si="3"/>
        <v>1025220</v>
      </c>
      <c r="M21" s="121">
        <f t="shared" si="4"/>
        <v>103023</v>
      </c>
      <c r="N21" s="121">
        <v>0</v>
      </c>
      <c r="O21" s="121">
        <v>103023</v>
      </c>
      <c r="P21" s="121">
        <v>0</v>
      </c>
      <c r="Q21" s="121">
        <v>0</v>
      </c>
      <c r="R21" s="121">
        <f t="shared" si="5"/>
        <v>3343</v>
      </c>
      <c r="S21" s="121">
        <v>3343</v>
      </c>
      <c r="T21" s="121">
        <v>0</v>
      </c>
      <c r="U21" s="121">
        <v>0</v>
      </c>
      <c r="V21" s="121">
        <v>0</v>
      </c>
      <c r="W21" s="121">
        <f t="shared" si="6"/>
        <v>918854</v>
      </c>
      <c r="X21" s="121">
        <v>847864</v>
      </c>
      <c r="Y21" s="121">
        <v>56623</v>
      </c>
      <c r="Z21" s="121">
        <v>0</v>
      </c>
      <c r="AA21" s="121">
        <v>14367</v>
      </c>
      <c r="AB21" s="121">
        <v>855893</v>
      </c>
      <c r="AC21" s="121">
        <v>0</v>
      </c>
      <c r="AD21" s="121">
        <v>86345</v>
      </c>
      <c r="AE21" s="121">
        <f t="shared" si="8"/>
        <v>1111565</v>
      </c>
      <c r="AF21" s="121">
        <f t="shared" si="9"/>
        <v>0</v>
      </c>
      <c r="AG21" s="121">
        <f t="shared" si="10"/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22451</v>
      </c>
      <c r="AN21" s="121">
        <f t="shared" si="12"/>
        <v>16857</v>
      </c>
      <c r="AO21" s="121">
        <f t="shared" si="13"/>
        <v>16857</v>
      </c>
      <c r="AP21" s="121">
        <v>16857</v>
      </c>
      <c r="AQ21" s="121">
        <v>0</v>
      </c>
      <c r="AR21" s="121">
        <v>0</v>
      </c>
      <c r="AS21" s="121">
        <v>0</v>
      </c>
      <c r="AT21" s="121">
        <f t="shared" si="14"/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 t="shared" si="15"/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215677</v>
      </c>
      <c r="BE21" s="121">
        <v>0</v>
      </c>
      <c r="BF21" s="121">
        <v>0</v>
      </c>
      <c r="BG21" s="121">
        <f t="shared" si="17"/>
        <v>16857</v>
      </c>
      <c r="BH21" s="121">
        <f t="shared" si="19"/>
        <v>0</v>
      </c>
      <c r="BI21" s="121">
        <f t="shared" si="20"/>
        <v>0</v>
      </c>
      <c r="BJ21" s="121">
        <f t="shared" si="21"/>
        <v>0</v>
      </c>
      <c r="BK21" s="121">
        <f t="shared" si="22"/>
        <v>0</v>
      </c>
      <c r="BL21" s="121">
        <f t="shared" si="23"/>
        <v>0</v>
      </c>
      <c r="BM21" s="121">
        <f t="shared" si="24"/>
        <v>0</v>
      </c>
      <c r="BN21" s="121">
        <f t="shared" si="25"/>
        <v>0</v>
      </c>
      <c r="BO21" s="121">
        <f t="shared" si="26"/>
        <v>25872</v>
      </c>
      <c r="BP21" s="121">
        <f t="shared" si="27"/>
        <v>1042077</v>
      </c>
      <c r="BQ21" s="121">
        <f t="shared" si="28"/>
        <v>119880</v>
      </c>
      <c r="BR21" s="121">
        <f t="shared" si="29"/>
        <v>16857</v>
      </c>
      <c r="BS21" s="121">
        <f t="shared" si="30"/>
        <v>103023</v>
      </c>
      <c r="BT21" s="121">
        <f t="shared" si="31"/>
        <v>0</v>
      </c>
      <c r="BU21" s="121">
        <f t="shared" si="32"/>
        <v>0</v>
      </c>
      <c r="BV21" s="121">
        <f t="shared" si="33"/>
        <v>3343</v>
      </c>
      <c r="BW21" s="121">
        <f t="shared" si="34"/>
        <v>3343</v>
      </c>
      <c r="BX21" s="121">
        <f t="shared" si="35"/>
        <v>0</v>
      </c>
      <c r="BY21" s="121">
        <f t="shared" si="36"/>
        <v>0</v>
      </c>
      <c r="BZ21" s="121">
        <f t="shared" si="37"/>
        <v>0</v>
      </c>
      <c r="CA21" s="121">
        <f t="shared" si="38"/>
        <v>918854</v>
      </c>
      <c r="CB21" s="121">
        <f t="shared" si="39"/>
        <v>847864</v>
      </c>
      <c r="CC21" s="121">
        <f t="shared" si="40"/>
        <v>56623</v>
      </c>
      <c r="CD21" s="121">
        <f t="shared" si="41"/>
        <v>0</v>
      </c>
      <c r="CE21" s="121">
        <f t="shared" si="42"/>
        <v>14367</v>
      </c>
      <c r="CF21" s="121">
        <f t="shared" si="43"/>
        <v>1071570</v>
      </c>
      <c r="CG21" s="121">
        <f t="shared" si="44"/>
        <v>0</v>
      </c>
      <c r="CH21" s="121">
        <f t="shared" si="45"/>
        <v>86345</v>
      </c>
      <c r="CI21" s="121">
        <f t="shared" si="46"/>
        <v>1128422</v>
      </c>
    </row>
    <row r="22" spans="1:87" s="136" customFormat="1" ht="13.5" customHeight="1" x14ac:dyDescent="0.15">
      <c r="A22" s="119" t="s">
        <v>29</v>
      </c>
      <c r="B22" s="120" t="s">
        <v>367</v>
      </c>
      <c r="C22" s="119" t="s">
        <v>368</v>
      </c>
      <c r="D22" s="121">
        <f t="shared" si="0"/>
        <v>0</v>
      </c>
      <c r="E22" s="121">
        <f t="shared" si="1"/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55690</v>
      </c>
      <c r="L22" s="121">
        <f t="shared" si="3"/>
        <v>1031954</v>
      </c>
      <c r="M22" s="121">
        <f t="shared" si="4"/>
        <v>165301</v>
      </c>
      <c r="N22" s="121">
        <v>33809</v>
      </c>
      <c r="O22" s="121">
        <v>131492</v>
      </c>
      <c r="P22" s="121">
        <v>0</v>
      </c>
      <c r="Q22" s="121">
        <v>0</v>
      </c>
      <c r="R22" s="121">
        <f t="shared" si="5"/>
        <v>7275</v>
      </c>
      <c r="S22" s="121">
        <v>7275</v>
      </c>
      <c r="T22" s="121">
        <v>0</v>
      </c>
      <c r="U22" s="121">
        <v>0</v>
      </c>
      <c r="V22" s="121">
        <v>0</v>
      </c>
      <c r="W22" s="121">
        <f t="shared" si="6"/>
        <v>859378</v>
      </c>
      <c r="X22" s="121">
        <v>723607</v>
      </c>
      <c r="Y22" s="121">
        <v>134903</v>
      </c>
      <c r="Z22" s="121">
        <v>0</v>
      </c>
      <c r="AA22" s="121">
        <v>868</v>
      </c>
      <c r="AB22" s="121">
        <v>434111</v>
      </c>
      <c r="AC22" s="121">
        <v>0</v>
      </c>
      <c r="AD22" s="121">
        <v>185590</v>
      </c>
      <c r="AE22" s="121">
        <f t="shared" si="8"/>
        <v>1217544</v>
      </c>
      <c r="AF22" s="121">
        <f t="shared" si="9"/>
        <v>0</v>
      </c>
      <c r="AG22" s="121">
        <f t="shared" si="10"/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3436</v>
      </c>
      <c r="AN22" s="121">
        <f t="shared" si="12"/>
        <v>47579</v>
      </c>
      <c r="AO22" s="121">
        <f t="shared" si="13"/>
        <v>6925</v>
      </c>
      <c r="AP22" s="121">
        <v>6925</v>
      </c>
      <c r="AQ22" s="121">
        <v>0</v>
      </c>
      <c r="AR22" s="121">
        <v>0</v>
      </c>
      <c r="AS22" s="121">
        <v>0</v>
      </c>
      <c r="AT22" s="121">
        <f t="shared" si="14"/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 t="shared" si="15"/>
        <v>40654</v>
      </c>
      <c r="AZ22" s="121">
        <v>40654</v>
      </c>
      <c r="BA22" s="121">
        <v>0</v>
      </c>
      <c r="BB22" s="121">
        <v>0</v>
      </c>
      <c r="BC22" s="121">
        <v>0</v>
      </c>
      <c r="BD22" s="121">
        <v>80590</v>
      </c>
      <c r="BE22" s="121">
        <v>0</v>
      </c>
      <c r="BF22" s="121">
        <v>116656</v>
      </c>
      <c r="BG22" s="121">
        <f t="shared" si="17"/>
        <v>164235</v>
      </c>
      <c r="BH22" s="121">
        <f t="shared" si="19"/>
        <v>0</v>
      </c>
      <c r="BI22" s="121">
        <f t="shared" si="20"/>
        <v>0</v>
      </c>
      <c r="BJ22" s="121">
        <f t="shared" si="21"/>
        <v>0</v>
      </c>
      <c r="BK22" s="121">
        <f t="shared" si="22"/>
        <v>0</v>
      </c>
      <c r="BL22" s="121">
        <f t="shared" si="23"/>
        <v>0</v>
      </c>
      <c r="BM22" s="121">
        <f t="shared" si="24"/>
        <v>0</v>
      </c>
      <c r="BN22" s="121">
        <f t="shared" si="25"/>
        <v>0</v>
      </c>
      <c r="BO22" s="121">
        <f t="shared" si="26"/>
        <v>59126</v>
      </c>
      <c r="BP22" s="121">
        <f t="shared" si="27"/>
        <v>1079533</v>
      </c>
      <c r="BQ22" s="121">
        <f t="shared" si="28"/>
        <v>172226</v>
      </c>
      <c r="BR22" s="121">
        <f t="shared" si="29"/>
        <v>40734</v>
      </c>
      <c r="BS22" s="121">
        <f t="shared" si="30"/>
        <v>131492</v>
      </c>
      <c r="BT22" s="121">
        <f t="shared" si="31"/>
        <v>0</v>
      </c>
      <c r="BU22" s="121">
        <f t="shared" si="32"/>
        <v>0</v>
      </c>
      <c r="BV22" s="121">
        <f t="shared" si="33"/>
        <v>7275</v>
      </c>
      <c r="BW22" s="121">
        <f t="shared" si="34"/>
        <v>7275</v>
      </c>
      <c r="BX22" s="121">
        <f t="shared" si="35"/>
        <v>0</v>
      </c>
      <c r="BY22" s="121">
        <f t="shared" si="36"/>
        <v>0</v>
      </c>
      <c r="BZ22" s="121">
        <f t="shared" si="37"/>
        <v>0</v>
      </c>
      <c r="CA22" s="121">
        <f t="shared" si="38"/>
        <v>900032</v>
      </c>
      <c r="CB22" s="121">
        <f t="shared" si="39"/>
        <v>764261</v>
      </c>
      <c r="CC22" s="121">
        <f t="shared" si="40"/>
        <v>134903</v>
      </c>
      <c r="CD22" s="121">
        <f t="shared" si="41"/>
        <v>0</v>
      </c>
      <c r="CE22" s="121">
        <f t="shared" si="42"/>
        <v>868</v>
      </c>
      <c r="CF22" s="121">
        <f t="shared" si="43"/>
        <v>514701</v>
      </c>
      <c r="CG22" s="121">
        <f t="shared" si="44"/>
        <v>0</v>
      </c>
      <c r="CH22" s="121">
        <f t="shared" si="45"/>
        <v>302246</v>
      </c>
      <c r="CI22" s="121">
        <f t="shared" si="46"/>
        <v>1381779</v>
      </c>
    </row>
    <row r="23" spans="1:87" s="136" customFormat="1" ht="13.5" customHeight="1" x14ac:dyDescent="0.15">
      <c r="A23" s="119" t="s">
        <v>29</v>
      </c>
      <c r="B23" s="120" t="s">
        <v>371</v>
      </c>
      <c r="C23" s="119" t="s">
        <v>372</v>
      </c>
      <c r="D23" s="121">
        <f t="shared" si="0"/>
        <v>76150</v>
      </c>
      <c r="E23" s="121">
        <f t="shared" si="1"/>
        <v>76150</v>
      </c>
      <c r="F23" s="121">
        <v>0</v>
      </c>
      <c r="G23" s="121">
        <v>67224</v>
      </c>
      <c r="H23" s="121">
        <v>8926</v>
      </c>
      <c r="I23" s="121">
        <v>0</v>
      </c>
      <c r="J23" s="121">
        <v>0</v>
      </c>
      <c r="K23" s="121">
        <v>0</v>
      </c>
      <c r="L23" s="121">
        <f t="shared" si="3"/>
        <v>1738823</v>
      </c>
      <c r="M23" s="121">
        <f t="shared" si="4"/>
        <v>712402</v>
      </c>
      <c r="N23" s="121">
        <v>242268</v>
      </c>
      <c r="O23" s="121">
        <v>442463</v>
      </c>
      <c r="P23" s="121">
        <v>27671</v>
      </c>
      <c r="Q23" s="121">
        <v>0</v>
      </c>
      <c r="R23" s="121">
        <f t="shared" si="5"/>
        <v>159177</v>
      </c>
      <c r="S23" s="121">
        <v>32594</v>
      </c>
      <c r="T23" s="121">
        <v>126583</v>
      </c>
      <c r="U23" s="121">
        <v>0</v>
      </c>
      <c r="V23" s="121">
        <v>6930</v>
      </c>
      <c r="W23" s="121">
        <f t="shared" si="6"/>
        <v>853538</v>
      </c>
      <c r="X23" s="121">
        <v>474955</v>
      </c>
      <c r="Y23" s="121">
        <v>286785</v>
      </c>
      <c r="Z23" s="121">
        <v>91798</v>
      </c>
      <c r="AA23" s="121">
        <v>0</v>
      </c>
      <c r="AB23" s="121">
        <v>76135</v>
      </c>
      <c r="AC23" s="121">
        <v>6776</v>
      </c>
      <c r="AD23" s="121">
        <v>54178</v>
      </c>
      <c r="AE23" s="121">
        <f t="shared" si="8"/>
        <v>1869151</v>
      </c>
      <c r="AF23" s="121">
        <f t="shared" si="9"/>
        <v>0</v>
      </c>
      <c r="AG23" s="121">
        <f t="shared" si="10"/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 t="shared" si="12"/>
        <v>101685</v>
      </c>
      <c r="AO23" s="121">
        <f t="shared" si="13"/>
        <v>19048</v>
      </c>
      <c r="AP23" s="121">
        <v>19048</v>
      </c>
      <c r="AQ23" s="121">
        <v>0</v>
      </c>
      <c r="AR23" s="121">
        <v>0</v>
      </c>
      <c r="AS23" s="121">
        <v>0</v>
      </c>
      <c r="AT23" s="121">
        <f t="shared" si="14"/>
        <v>36908</v>
      </c>
      <c r="AU23" s="121">
        <v>0</v>
      </c>
      <c r="AV23" s="121">
        <v>36908</v>
      </c>
      <c r="AW23" s="121">
        <v>0</v>
      </c>
      <c r="AX23" s="121">
        <v>0</v>
      </c>
      <c r="AY23" s="121">
        <f t="shared" si="15"/>
        <v>45198</v>
      </c>
      <c r="AZ23" s="121">
        <v>29763</v>
      </c>
      <c r="BA23" s="121">
        <v>15435</v>
      </c>
      <c r="BB23" s="121">
        <v>0</v>
      </c>
      <c r="BC23" s="121">
        <v>0</v>
      </c>
      <c r="BD23" s="121">
        <v>0</v>
      </c>
      <c r="BE23" s="121">
        <v>531</v>
      </c>
      <c r="BF23" s="121">
        <v>105</v>
      </c>
      <c r="BG23" s="121">
        <f t="shared" si="17"/>
        <v>101790</v>
      </c>
      <c r="BH23" s="121">
        <f t="shared" si="19"/>
        <v>76150</v>
      </c>
      <c r="BI23" s="121">
        <f t="shared" si="20"/>
        <v>76150</v>
      </c>
      <c r="BJ23" s="121">
        <f t="shared" si="21"/>
        <v>0</v>
      </c>
      <c r="BK23" s="121">
        <f t="shared" si="22"/>
        <v>67224</v>
      </c>
      <c r="BL23" s="121">
        <f t="shared" si="23"/>
        <v>8926</v>
      </c>
      <c r="BM23" s="121">
        <f t="shared" si="24"/>
        <v>0</v>
      </c>
      <c r="BN23" s="121">
        <f t="shared" si="25"/>
        <v>0</v>
      </c>
      <c r="BO23" s="121">
        <f t="shared" si="26"/>
        <v>0</v>
      </c>
      <c r="BP23" s="121">
        <f t="shared" si="27"/>
        <v>1840508</v>
      </c>
      <c r="BQ23" s="121">
        <f t="shared" si="28"/>
        <v>731450</v>
      </c>
      <c r="BR23" s="121">
        <f t="shared" si="29"/>
        <v>261316</v>
      </c>
      <c r="BS23" s="121">
        <f t="shared" si="30"/>
        <v>442463</v>
      </c>
      <c r="BT23" s="121">
        <f t="shared" si="31"/>
        <v>27671</v>
      </c>
      <c r="BU23" s="121">
        <f t="shared" si="32"/>
        <v>0</v>
      </c>
      <c r="BV23" s="121">
        <f t="shared" si="33"/>
        <v>196085</v>
      </c>
      <c r="BW23" s="121">
        <f t="shared" si="34"/>
        <v>32594</v>
      </c>
      <c r="BX23" s="121">
        <f t="shared" si="35"/>
        <v>163491</v>
      </c>
      <c r="BY23" s="121">
        <f t="shared" si="36"/>
        <v>0</v>
      </c>
      <c r="BZ23" s="121">
        <f t="shared" si="37"/>
        <v>6930</v>
      </c>
      <c r="CA23" s="121">
        <f t="shared" si="38"/>
        <v>898736</v>
      </c>
      <c r="CB23" s="121">
        <f t="shared" si="39"/>
        <v>504718</v>
      </c>
      <c r="CC23" s="121">
        <f t="shared" si="40"/>
        <v>302220</v>
      </c>
      <c r="CD23" s="121">
        <f t="shared" si="41"/>
        <v>91798</v>
      </c>
      <c r="CE23" s="121">
        <f t="shared" si="42"/>
        <v>0</v>
      </c>
      <c r="CF23" s="121">
        <f t="shared" si="43"/>
        <v>76135</v>
      </c>
      <c r="CG23" s="121">
        <f t="shared" si="44"/>
        <v>7307</v>
      </c>
      <c r="CH23" s="121">
        <f t="shared" si="45"/>
        <v>54283</v>
      </c>
      <c r="CI23" s="121">
        <f t="shared" si="46"/>
        <v>1970941</v>
      </c>
    </row>
    <row r="24" spans="1:87" s="136" customFormat="1" ht="13.5" customHeight="1" x14ac:dyDescent="0.15">
      <c r="A24" s="119" t="s">
        <v>29</v>
      </c>
      <c r="B24" s="120" t="s">
        <v>374</v>
      </c>
      <c r="C24" s="119" t="s">
        <v>375</v>
      </c>
      <c r="D24" s="121">
        <f t="shared" si="0"/>
        <v>0</v>
      </c>
      <c r="E24" s="121">
        <f t="shared" si="1"/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44346</v>
      </c>
      <c r="L24" s="121">
        <f t="shared" si="3"/>
        <v>860278</v>
      </c>
      <c r="M24" s="121">
        <f t="shared" si="4"/>
        <v>60767</v>
      </c>
      <c r="N24" s="121">
        <v>60767</v>
      </c>
      <c r="O24" s="121">
        <v>0</v>
      </c>
      <c r="P24" s="121">
        <v>0</v>
      </c>
      <c r="Q24" s="121">
        <v>0</v>
      </c>
      <c r="R24" s="121">
        <f t="shared" si="5"/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 t="shared" si="6"/>
        <v>799511</v>
      </c>
      <c r="X24" s="121">
        <v>705308</v>
      </c>
      <c r="Y24" s="121">
        <v>89224</v>
      </c>
      <c r="Z24" s="121">
        <v>0</v>
      </c>
      <c r="AA24" s="121">
        <v>4979</v>
      </c>
      <c r="AB24" s="121">
        <v>345679</v>
      </c>
      <c r="AC24" s="121">
        <v>0</v>
      </c>
      <c r="AD24" s="121">
        <v>0</v>
      </c>
      <c r="AE24" s="121">
        <f t="shared" si="8"/>
        <v>860278</v>
      </c>
      <c r="AF24" s="121">
        <f t="shared" si="9"/>
        <v>80</v>
      </c>
      <c r="AG24" s="121">
        <f t="shared" si="10"/>
        <v>16</v>
      </c>
      <c r="AH24" s="121">
        <v>0</v>
      </c>
      <c r="AI24" s="121">
        <v>0</v>
      </c>
      <c r="AJ24" s="121">
        <v>16</v>
      </c>
      <c r="AK24" s="121">
        <v>0</v>
      </c>
      <c r="AL24" s="121">
        <v>64</v>
      </c>
      <c r="AM24" s="121">
        <v>0</v>
      </c>
      <c r="AN24" s="121">
        <f t="shared" si="12"/>
        <v>144782</v>
      </c>
      <c r="AO24" s="121">
        <f t="shared" si="13"/>
        <v>11459</v>
      </c>
      <c r="AP24" s="121">
        <v>11459</v>
      </c>
      <c r="AQ24" s="121">
        <v>0</v>
      </c>
      <c r="AR24" s="121">
        <v>0</v>
      </c>
      <c r="AS24" s="121">
        <v>0</v>
      </c>
      <c r="AT24" s="121">
        <f t="shared" si="14"/>
        <v>27258</v>
      </c>
      <c r="AU24" s="121">
        <v>0</v>
      </c>
      <c r="AV24" s="121">
        <v>27258</v>
      </c>
      <c r="AW24" s="121">
        <v>0</v>
      </c>
      <c r="AX24" s="121">
        <v>0</v>
      </c>
      <c r="AY24" s="121">
        <f t="shared" si="15"/>
        <v>105062</v>
      </c>
      <c r="AZ24" s="121">
        <v>34957</v>
      </c>
      <c r="BA24" s="121">
        <v>65478</v>
      </c>
      <c r="BB24" s="121">
        <v>4627</v>
      </c>
      <c r="BC24" s="121">
        <v>0</v>
      </c>
      <c r="BD24" s="121">
        <v>0</v>
      </c>
      <c r="BE24" s="121">
        <v>1003</v>
      </c>
      <c r="BF24" s="121">
        <v>1351</v>
      </c>
      <c r="BG24" s="121">
        <f t="shared" si="17"/>
        <v>146213</v>
      </c>
      <c r="BH24" s="121">
        <f t="shared" si="19"/>
        <v>80</v>
      </c>
      <c r="BI24" s="121">
        <f t="shared" si="20"/>
        <v>16</v>
      </c>
      <c r="BJ24" s="121">
        <f t="shared" si="21"/>
        <v>0</v>
      </c>
      <c r="BK24" s="121">
        <f t="shared" si="22"/>
        <v>0</v>
      </c>
      <c r="BL24" s="121">
        <f t="shared" si="23"/>
        <v>16</v>
      </c>
      <c r="BM24" s="121">
        <f t="shared" si="24"/>
        <v>0</v>
      </c>
      <c r="BN24" s="121">
        <f t="shared" si="25"/>
        <v>64</v>
      </c>
      <c r="BO24" s="121">
        <f t="shared" si="26"/>
        <v>44346</v>
      </c>
      <c r="BP24" s="121">
        <f t="shared" si="27"/>
        <v>1005060</v>
      </c>
      <c r="BQ24" s="121">
        <f t="shared" si="28"/>
        <v>72226</v>
      </c>
      <c r="BR24" s="121">
        <f t="shared" si="29"/>
        <v>72226</v>
      </c>
      <c r="BS24" s="121">
        <f t="shared" si="30"/>
        <v>0</v>
      </c>
      <c r="BT24" s="121">
        <f t="shared" si="31"/>
        <v>0</v>
      </c>
      <c r="BU24" s="121">
        <f t="shared" si="32"/>
        <v>0</v>
      </c>
      <c r="BV24" s="121">
        <f t="shared" si="33"/>
        <v>27258</v>
      </c>
      <c r="BW24" s="121">
        <f t="shared" si="34"/>
        <v>0</v>
      </c>
      <c r="BX24" s="121">
        <f t="shared" si="35"/>
        <v>27258</v>
      </c>
      <c r="BY24" s="121">
        <f t="shared" si="36"/>
        <v>0</v>
      </c>
      <c r="BZ24" s="121">
        <f t="shared" si="37"/>
        <v>0</v>
      </c>
      <c r="CA24" s="121">
        <f t="shared" si="38"/>
        <v>904573</v>
      </c>
      <c r="CB24" s="121">
        <f t="shared" si="39"/>
        <v>740265</v>
      </c>
      <c r="CC24" s="121">
        <f t="shared" si="40"/>
        <v>154702</v>
      </c>
      <c r="CD24" s="121">
        <f t="shared" si="41"/>
        <v>4627</v>
      </c>
      <c r="CE24" s="121">
        <f t="shared" si="42"/>
        <v>4979</v>
      </c>
      <c r="CF24" s="121">
        <f t="shared" si="43"/>
        <v>345679</v>
      </c>
      <c r="CG24" s="121">
        <f t="shared" si="44"/>
        <v>1003</v>
      </c>
      <c r="CH24" s="121">
        <f t="shared" si="45"/>
        <v>1351</v>
      </c>
      <c r="CI24" s="121">
        <f t="shared" si="46"/>
        <v>1006491</v>
      </c>
    </row>
    <row r="25" spans="1:87" s="136" customFormat="1" ht="13.5" customHeight="1" x14ac:dyDescent="0.15">
      <c r="A25" s="119" t="s">
        <v>29</v>
      </c>
      <c r="B25" s="120" t="s">
        <v>376</v>
      </c>
      <c r="C25" s="119" t="s">
        <v>377</v>
      </c>
      <c r="D25" s="121">
        <f t="shared" si="0"/>
        <v>3806</v>
      </c>
      <c r="E25" s="121">
        <f t="shared" si="1"/>
        <v>3736</v>
      </c>
      <c r="F25" s="121">
        <v>0</v>
      </c>
      <c r="G25" s="121">
        <v>0</v>
      </c>
      <c r="H25" s="121">
        <v>3736</v>
      </c>
      <c r="I25" s="121">
        <v>0</v>
      </c>
      <c r="J25" s="121">
        <v>70</v>
      </c>
      <c r="K25" s="121">
        <v>0</v>
      </c>
      <c r="L25" s="121">
        <f t="shared" si="3"/>
        <v>1147965</v>
      </c>
      <c r="M25" s="121">
        <f t="shared" si="4"/>
        <v>466263</v>
      </c>
      <c r="N25" s="121">
        <v>118018</v>
      </c>
      <c r="O25" s="121">
        <v>348245</v>
      </c>
      <c r="P25" s="121">
        <v>0</v>
      </c>
      <c r="Q25" s="121">
        <v>0</v>
      </c>
      <c r="R25" s="121">
        <f t="shared" si="5"/>
        <v>34776</v>
      </c>
      <c r="S25" s="121">
        <v>29511</v>
      </c>
      <c r="T25" s="121">
        <v>4272</v>
      </c>
      <c r="U25" s="121">
        <v>993</v>
      </c>
      <c r="V25" s="121">
        <v>1230</v>
      </c>
      <c r="W25" s="121">
        <f t="shared" si="6"/>
        <v>645696</v>
      </c>
      <c r="X25" s="121">
        <v>505913</v>
      </c>
      <c r="Y25" s="121">
        <v>63351</v>
      </c>
      <c r="Z25" s="121">
        <v>48614</v>
      </c>
      <c r="AA25" s="121">
        <v>27818</v>
      </c>
      <c r="AB25" s="121">
        <v>398858</v>
      </c>
      <c r="AC25" s="121">
        <v>0</v>
      </c>
      <c r="AD25" s="121">
        <v>7368</v>
      </c>
      <c r="AE25" s="121">
        <f t="shared" si="8"/>
        <v>1159139</v>
      </c>
      <c r="AF25" s="121">
        <f t="shared" si="9"/>
        <v>0</v>
      </c>
      <c r="AG25" s="121">
        <f t="shared" si="10"/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 t="shared" si="12"/>
        <v>208116</v>
      </c>
      <c r="AO25" s="121">
        <f t="shared" si="13"/>
        <v>31834</v>
      </c>
      <c r="AP25" s="121">
        <v>31834</v>
      </c>
      <c r="AQ25" s="121">
        <v>0</v>
      </c>
      <c r="AR25" s="121">
        <v>0</v>
      </c>
      <c r="AS25" s="121">
        <v>0</v>
      </c>
      <c r="AT25" s="121">
        <f t="shared" si="14"/>
        <v>43817</v>
      </c>
      <c r="AU25" s="121">
        <v>10016</v>
      </c>
      <c r="AV25" s="121">
        <v>33694</v>
      </c>
      <c r="AW25" s="121">
        <v>107</v>
      </c>
      <c r="AX25" s="121">
        <v>0</v>
      </c>
      <c r="AY25" s="121">
        <f t="shared" si="15"/>
        <v>132465</v>
      </c>
      <c r="AZ25" s="121">
        <v>2293</v>
      </c>
      <c r="BA25" s="121">
        <v>50963</v>
      </c>
      <c r="BB25" s="121">
        <v>79209</v>
      </c>
      <c r="BC25" s="121">
        <v>0</v>
      </c>
      <c r="BD25" s="121">
        <v>0</v>
      </c>
      <c r="BE25" s="121">
        <v>0</v>
      </c>
      <c r="BF25" s="121">
        <v>0</v>
      </c>
      <c r="BG25" s="121">
        <f t="shared" si="17"/>
        <v>208116</v>
      </c>
      <c r="BH25" s="121">
        <f t="shared" si="19"/>
        <v>3806</v>
      </c>
      <c r="BI25" s="121">
        <f t="shared" si="20"/>
        <v>3736</v>
      </c>
      <c r="BJ25" s="121">
        <f t="shared" si="21"/>
        <v>0</v>
      </c>
      <c r="BK25" s="121">
        <f t="shared" si="22"/>
        <v>0</v>
      </c>
      <c r="BL25" s="121">
        <f t="shared" si="23"/>
        <v>3736</v>
      </c>
      <c r="BM25" s="121">
        <f t="shared" si="24"/>
        <v>0</v>
      </c>
      <c r="BN25" s="121">
        <f t="shared" si="25"/>
        <v>70</v>
      </c>
      <c r="BO25" s="121">
        <f t="shared" si="26"/>
        <v>0</v>
      </c>
      <c r="BP25" s="121">
        <f t="shared" si="27"/>
        <v>1356081</v>
      </c>
      <c r="BQ25" s="121">
        <f t="shared" si="28"/>
        <v>498097</v>
      </c>
      <c r="BR25" s="121">
        <f t="shared" si="29"/>
        <v>149852</v>
      </c>
      <c r="BS25" s="121">
        <f t="shared" si="30"/>
        <v>348245</v>
      </c>
      <c r="BT25" s="121">
        <f t="shared" si="31"/>
        <v>0</v>
      </c>
      <c r="BU25" s="121">
        <f t="shared" si="32"/>
        <v>0</v>
      </c>
      <c r="BV25" s="121">
        <f t="shared" si="33"/>
        <v>78593</v>
      </c>
      <c r="BW25" s="121">
        <f t="shared" si="34"/>
        <v>39527</v>
      </c>
      <c r="BX25" s="121">
        <f t="shared" si="35"/>
        <v>37966</v>
      </c>
      <c r="BY25" s="121">
        <f t="shared" si="36"/>
        <v>1100</v>
      </c>
      <c r="BZ25" s="121">
        <f t="shared" si="37"/>
        <v>1230</v>
      </c>
      <c r="CA25" s="121">
        <f t="shared" si="38"/>
        <v>778161</v>
      </c>
      <c r="CB25" s="121">
        <f t="shared" si="39"/>
        <v>508206</v>
      </c>
      <c r="CC25" s="121">
        <f t="shared" si="40"/>
        <v>114314</v>
      </c>
      <c r="CD25" s="121">
        <f t="shared" si="41"/>
        <v>127823</v>
      </c>
      <c r="CE25" s="121">
        <f t="shared" si="42"/>
        <v>27818</v>
      </c>
      <c r="CF25" s="121">
        <f t="shared" si="43"/>
        <v>398858</v>
      </c>
      <c r="CG25" s="121">
        <f t="shared" si="44"/>
        <v>0</v>
      </c>
      <c r="CH25" s="121">
        <f t="shared" si="45"/>
        <v>7368</v>
      </c>
      <c r="CI25" s="121">
        <f t="shared" si="46"/>
        <v>1367255</v>
      </c>
    </row>
    <row r="26" spans="1:87" s="136" customFormat="1" ht="13.5" customHeight="1" x14ac:dyDescent="0.15">
      <c r="A26" s="119" t="s">
        <v>29</v>
      </c>
      <c r="B26" s="120" t="s">
        <v>378</v>
      </c>
      <c r="C26" s="119" t="s">
        <v>379</v>
      </c>
      <c r="D26" s="121">
        <f t="shared" si="0"/>
        <v>0</v>
      </c>
      <c r="E26" s="121">
        <f t="shared" si="1"/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87928</v>
      </c>
      <c r="L26" s="121">
        <f t="shared" si="3"/>
        <v>1241831</v>
      </c>
      <c r="M26" s="121">
        <f t="shared" si="4"/>
        <v>41409</v>
      </c>
      <c r="N26" s="121">
        <v>27607</v>
      </c>
      <c r="O26" s="121">
        <v>13802</v>
      </c>
      <c r="P26" s="121">
        <v>0</v>
      </c>
      <c r="Q26" s="121">
        <v>0</v>
      </c>
      <c r="R26" s="121">
        <f t="shared" si="5"/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 t="shared" si="6"/>
        <v>1200422</v>
      </c>
      <c r="X26" s="121">
        <v>1179142</v>
      </c>
      <c r="Y26" s="121">
        <v>4301</v>
      </c>
      <c r="Z26" s="121">
        <v>0</v>
      </c>
      <c r="AA26" s="121">
        <v>16979</v>
      </c>
      <c r="AB26" s="121">
        <v>329289</v>
      </c>
      <c r="AC26" s="121">
        <v>0</v>
      </c>
      <c r="AD26" s="121">
        <v>0</v>
      </c>
      <c r="AE26" s="121">
        <f t="shared" si="8"/>
        <v>1241831</v>
      </c>
      <c r="AF26" s="121">
        <f t="shared" si="9"/>
        <v>0</v>
      </c>
      <c r="AG26" s="121">
        <f t="shared" si="10"/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 t="shared" si="12"/>
        <v>49659</v>
      </c>
      <c r="AO26" s="121">
        <f t="shared" si="13"/>
        <v>9482</v>
      </c>
      <c r="AP26" s="121">
        <v>9482</v>
      </c>
      <c r="AQ26" s="121">
        <v>0</v>
      </c>
      <c r="AR26" s="121">
        <v>0</v>
      </c>
      <c r="AS26" s="121">
        <v>0</v>
      </c>
      <c r="AT26" s="121">
        <f t="shared" si="14"/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 t="shared" si="15"/>
        <v>40177</v>
      </c>
      <c r="AZ26" s="121">
        <v>26160</v>
      </c>
      <c r="BA26" s="121">
        <v>13924</v>
      </c>
      <c r="BB26" s="121">
        <v>0</v>
      </c>
      <c r="BC26" s="121">
        <v>93</v>
      </c>
      <c r="BD26" s="121">
        <v>0</v>
      </c>
      <c r="BE26" s="121">
        <v>0</v>
      </c>
      <c r="BF26" s="121">
        <v>0</v>
      </c>
      <c r="BG26" s="121">
        <f t="shared" si="17"/>
        <v>49659</v>
      </c>
      <c r="BH26" s="121">
        <f t="shared" si="19"/>
        <v>0</v>
      </c>
      <c r="BI26" s="121">
        <f t="shared" si="20"/>
        <v>0</v>
      </c>
      <c r="BJ26" s="121">
        <f t="shared" si="21"/>
        <v>0</v>
      </c>
      <c r="BK26" s="121">
        <f t="shared" si="22"/>
        <v>0</v>
      </c>
      <c r="BL26" s="121">
        <f t="shared" si="23"/>
        <v>0</v>
      </c>
      <c r="BM26" s="121">
        <f t="shared" si="24"/>
        <v>0</v>
      </c>
      <c r="BN26" s="121">
        <f t="shared" si="25"/>
        <v>0</v>
      </c>
      <c r="BO26" s="121">
        <f t="shared" si="26"/>
        <v>87928</v>
      </c>
      <c r="BP26" s="121">
        <f t="shared" si="27"/>
        <v>1291490</v>
      </c>
      <c r="BQ26" s="121">
        <f t="shared" si="28"/>
        <v>50891</v>
      </c>
      <c r="BR26" s="121">
        <f t="shared" si="29"/>
        <v>37089</v>
      </c>
      <c r="BS26" s="121">
        <f t="shared" si="30"/>
        <v>13802</v>
      </c>
      <c r="BT26" s="121">
        <f t="shared" si="31"/>
        <v>0</v>
      </c>
      <c r="BU26" s="121">
        <f t="shared" si="32"/>
        <v>0</v>
      </c>
      <c r="BV26" s="121">
        <f t="shared" si="33"/>
        <v>0</v>
      </c>
      <c r="BW26" s="121">
        <f t="shared" si="34"/>
        <v>0</v>
      </c>
      <c r="BX26" s="121">
        <f t="shared" si="35"/>
        <v>0</v>
      </c>
      <c r="BY26" s="121">
        <f t="shared" si="36"/>
        <v>0</v>
      </c>
      <c r="BZ26" s="121">
        <f t="shared" si="37"/>
        <v>0</v>
      </c>
      <c r="CA26" s="121">
        <f t="shared" si="38"/>
        <v>1240599</v>
      </c>
      <c r="CB26" s="121">
        <f t="shared" si="39"/>
        <v>1205302</v>
      </c>
      <c r="CC26" s="121">
        <f t="shared" si="40"/>
        <v>18225</v>
      </c>
      <c r="CD26" s="121">
        <f t="shared" si="41"/>
        <v>0</v>
      </c>
      <c r="CE26" s="121">
        <f t="shared" si="42"/>
        <v>17072</v>
      </c>
      <c r="CF26" s="121">
        <f t="shared" si="43"/>
        <v>329289</v>
      </c>
      <c r="CG26" s="121">
        <f t="shared" si="44"/>
        <v>0</v>
      </c>
      <c r="CH26" s="121">
        <f t="shared" si="45"/>
        <v>0</v>
      </c>
      <c r="CI26" s="121">
        <f t="shared" si="46"/>
        <v>1291490</v>
      </c>
    </row>
    <row r="27" spans="1:87" s="136" customFormat="1" ht="13.5" customHeight="1" x14ac:dyDescent="0.15">
      <c r="A27" s="119" t="s">
        <v>29</v>
      </c>
      <c r="B27" s="120" t="s">
        <v>382</v>
      </c>
      <c r="C27" s="119" t="s">
        <v>383</v>
      </c>
      <c r="D27" s="121">
        <f t="shared" si="0"/>
        <v>105</v>
      </c>
      <c r="E27" s="121">
        <f t="shared" si="1"/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105</v>
      </c>
      <c r="K27" s="121">
        <v>10112</v>
      </c>
      <c r="L27" s="121">
        <f t="shared" si="3"/>
        <v>1107962</v>
      </c>
      <c r="M27" s="121">
        <f t="shared" si="4"/>
        <v>75329</v>
      </c>
      <c r="N27" s="121">
        <v>75329</v>
      </c>
      <c r="O27" s="121">
        <v>0</v>
      </c>
      <c r="P27" s="121">
        <v>0</v>
      </c>
      <c r="Q27" s="121">
        <v>0</v>
      </c>
      <c r="R27" s="121">
        <f t="shared" si="5"/>
        <v>0</v>
      </c>
      <c r="S27" s="121">
        <v>0</v>
      </c>
      <c r="T27" s="121">
        <v>0</v>
      </c>
      <c r="U27" s="121">
        <v>0</v>
      </c>
      <c r="V27" s="121">
        <v>14754</v>
      </c>
      <c r="W27" s="121">
        <f t="shared" si="6"/>
        <v>1017879</v>
      </c>
      <c r="X27" s="121">
        <v>1017879</v>
      </c>
      <c r="Y27" s="121">
        <v>0</v>
      </c>
      <c r="Z27" s="121">
        <v>0</v>
      </c>
      <c r="AA27" s="121">
        <v>0</v>
      </c>
      <c r="AB27" s="121">
        <v>252858</v>
      </c>
      <c r="AC27" s="121">
        <v>0</v>
      </c>
      <c r="AD27" s="121">
        <v>169705</v>
      </c>
      <c r="AE27" s="121">
        <f t="shared" si="8"/>
        <v>1277772</v>
      </c>
      <c r="AF27" s="121">
        <f t="shared" si="9"/>
        <v>6660</v>
      </c>
      <c r="AG27" s="121">
        <f t="shared" si="10"/>
        <v>6660</v>
      </c>
      <c r="AH27" s="121">
        <v>0</v>
      </c>
      <c r="AI27" s="121">
        <v>6660</v>
      </c>
      <c r="AJ27" s="121">
        <v>0</v>
      </c>
      <c r="AK27" s="121">
        <v>0</v>
      </c>
      <c r="AL27" s="121">
        <v>0</v>
      </c>
      <c r="AM27" s="121">
        <v>0</v>
      </c>
      <c r="AN27" s="121">
        <f t="shared" si="12"/>
        <v>31620</v>
      </c>
      <c r="AO27" s="121">
        <f t="shared" si="13"/>
        <v>24520</v>
      </c>
      <c r="AP27" s="121">
        <v>24520</v>
      </c>
      <c r="AQ27" s="121">
        <v>0</v>
      </c>
      <c r="AR27" s="121">
        <v>0</v>
      </c>
      <c r="AS27" s="121">
        <v>0</v>
      </c>
      <c r="AT27" s="121">
        <f t="shared" si="14"/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 t="shared" si="15"/>
        <v>7100</v>
      </c>
      <c r="AZ27" s="121">
        <v>3579</v>
      </c>
      <c r="BA27" s="121">
        <v>3030</v>
      </c>
      <c r="BB27" s="121">
        <v>0</v>
      </c>
      <c r="BC27" s="121">
        <v>491</v>
      </c>
      <c r="BD27" s="121">
        <v>117377</v>
      </c>
      <c r="BE27" s="121">
        <v>0</v>
      </c>
      <c r="BF27" s="121">
        <v>31430</v>
      </c>
      <c r="BG27" s="121">
        <f t="shared" si="17"/>
        <v>69710</v>
      </c>
      <c r="BH27" s="121">
        <f t="shared" si="19"/>
        <v>6765</v>
      </c>
      <c r="BI27" s="121">
        <f t="shared" si="20"/>
        <v>6660</v>
      </c>
      <c r="BJ27" s="121">
        <f t="shared" si="21"/>
        <v>0</v>
      </c>
      <c r="BK27" s="121">
        <f t="shared" si="22"/>
        <v>6660</v>
      </c>
      <c r="BL27" s="121">
        <f t="shared" si="23"/>
        <v>0</v>
      </c>
      <c r="BM27" s="121">
        <f t="shared" si="24"/>
        <v>0</v>
      </c>
      <c r="BN27" s="121">
        <f t="shared" si="25"/>
        <v>105</v>
      </c>
      <c r="BO27" s="121">
        <f t="shared" si="26"/>
        <v>10112</v>
      </c>
      <c r="BP27" s="121">
        <f t="shared" si="27"/>
        <v>1139582</v>
      </c>
      <c r="BQ27" s="121">
        <f t="shared" si="28"/>
        <v>99849</v>
      </c>
      <c r="BR27" s="121">
        <f t="shared" si="29"/>
        <v>99849</v>
      </c>
      <c r="BS27" s="121">
        <f t="shared" si="30"/>
        <v>0</v>
      </c>
      <c r="BT27" s="121">
        <f t="shared" si="31"/>
        <v>0</v>
      </c>
      <c r="BU27" s="121">
        <f t="shared" si="32"/>
        <v>0</v>
      </c>
      <c r="BV27" s="121">
        <f t="shared" si="33"/>
        <v>0</v>
      </c>
      <c r="BW27" s="121">
        <f t="shared" si="34"/>
        <v>0</v>
      </c>
      <c r="BX27" s="121">
        <f t="shared" si="35"/>
        <v>0</v>
      </c>
      <c r="BY27" s="121">
        <f t="shared" si="36"/>
        <v>0</v>
      </c>
      <c r="BZ27" s="121">
        <f t="shared" si="37"/>
        <v>14754</v>
      </c>
      <c r="CA27" s="121">
        <f t="shared" si="38"/>
        <v>1024979</v>
      </c>
      <c r="CB27" s="121">
        <f t="shared" si="39"/>
        <v>1021458</v>
      </c>
      <c r="CC27" s="121">
        <f t="shared" si="40"/>
        <v>3030</v>
      </c>
      <c r="CD27" s="121">
        <f t="shared" si="41"/>
        <v>0</v>
      </c>
      <c r="CE27" s="121">
        <f t="shared" si="42"/>
        <v>491</v>
      </c>
      <c r="CF27" s="121">
        <f t="shared" si="43"/>
        <v>370235</v>
      </c>
      <c r="CG27" s="121">
        <f t="shared" si="44"/>
        <v>0</v>
      </c>
      <c r="CH27" s="121">
        <f t="shared" si="45"/>
        <v>201135</v>
      </c>
      <c r="CI27" s="121">
        <f t="shared" si="46"/>
        <v>1347482</v>
      </c>
    </row>
    <row r="28" spans="1:87" s="136" customFormat="1" ht="13.5" customHeight="1" x14ac:dyDescent="0.15">
      <c r="A28" s="119" t="s">
        <v>29</v>
      </c>
      <c r="B28" s="120" t="s">
        <v>384</v>
      </c>
      <c r="C28" s="119" t="s">
        <v>385</v>
      </c>
      <c r="D28" s="121">
        <f t="shared" si="0"/>
        <v>1739512</v>
      </c>
      <c r="E28" s="121">
        <f t="shared" si="1"/>
        <v>1739512</v>
      </c>
      <c r="F28" s="121">
        <v>0</v>
      </c>
      <c r="G28" s="121">
        <v>1736942</v>
      </c>
      <c r="H28" s="121">
        <v>2570</v>
      </c>
      <c r="I28" s="121">
        <v>0</v>
      </c>
      <c r="J28" s="121">
        <v>0</v>
      </c>
      <c r="K28" s="121">
        <v>0</v>
      </c>
      <c r="L28" s="121">
        <f t="shared" si="3"/>
        <v>1787970</v>
      </c>
      <c r="M28" s="121">
        <f t="shared" si="4"/>
        <v>458638</v>
      </c>
      <c r="N28" s="121">
        <v>30075</v>
      </c>
      <c r="O28" s="121">
        <v>345858</v>
      </c>
      <c r="P28" s="121">
        <v>82705</v>
      </c>
      <c r="Q28" s="121">
        <v>0</v>
      </c>
      <c r="R28" s="121">
        <f t="shared" si="5"/>
        <v>51954</v>
      </c>
      <c r="S28" s="121">
        <v>45795</v>
      </c>
      <c r="T28" s="121">
        <v>6159</v>
      </c>
      <c r="U28" s="121">
        <v>0</v>
      </c>
      <c r="V28" s="121">
        <v>0</v>
      </c>
      <c r="W28" s="121">
        <f t="shared" si="6"/>
        <v>1274155</v>
      </c>
      <c r="X28" s="121">
        <v>301124</v>
      </c>
      <c r="Y28" s="121">
        <v>905211</v>
      </c>
      <c r="Z28" s="121">
        <v>67820</v>
      </c>
      <c r="AA28" s="121">
        <v>0</v>
      </c>
      <c r="AB28" s="121">
        <v>0</v>
      </c>
      <c r="AC28" s="121">
        <v>3223</v>
      </c>
      <c r="AD28" s="121">
        <v>139387</v>
      </c>
      <c r="AE28" s="121">
        <f t="shared" si="8"/>
        <v>3666869</v>
      </c>
      <c r="AF28" s="121">
        <f t="shared" si="9"/>
        <v>0</v>
      </c>
      <c r="AG28" s="121">
        <f t="shared" si="10"/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 t="shared" si="12"/>
        <v>23360</v>
      </c>
      <c r="AO28" s="121">
        <f t="shared" si="13"/>
        <v>22556</v>
      </c>
      <c r="AP28" s="121">
        <v>0</v>
      </c>
      <c r="AQ28" s="121">
        <v>22556</v>
      </c>
      <c r="AR28" s="121">
        <v>0</v>
      </c>
      <c r="AS28" s="121">
        <v>0</v>
      </c>
      <c r="AT28" s="121">
        <f t="shared" si="14"/>
        <v>804</v>
      </c>
      <c r="AU28" s="121">
        <v>323</v>
      </c>
      <c r="AV28" s="121">
        <v>4</v>
      </c>
      <c r="AW28" s="121">
        <v>477</v>
      </c>
      <c r="AX28" s="121">
        <v>0</v>
      </c>
      <c r="AY28" s="121">
        <f t="shared" si="15"/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0</v>
      </c>
      <c r="BE28" s="121">
        <v>0</v>
      </c>
      <c r="BF28" s="121">
        <v>0</v>
      </c>
      <c r="BG28" s="121">
        <f t="shared" si="17"/>
        <v>23360</v>
      </c>
      <c r="BH28" s="121">
        <f t="shared" si="19"/>
        <v>1739512</v>
      </c>
      <c r="BI28" s="121">
        <f t="shared" si="20"/>
        <v>1739512</v>
      </c>
      <c r="BJ28" s="121">
        <f t="shared" si="21"/>
        <v>0</v>
      </c>
      <c r="BK28" s="121">
        <f t="shared" si="22"/>
        <v>1736942</v>
      </c>
      <c r="BL28" s="121">
        <f t="shared" si="23"/>
        <v>2570</v>
      </c>
      <c r="BM28" s="121">
        <f t="shared" si="24"/>
        <v>0</v>
      </c>
      <c r="BN28" s="121">
        <f t="shared" si="25"/>
        <v>0</v>
      </c>
      <c r="BO28" s="121">
        <f t="shared" si="26"/>
        <v>0</v>
      </c>
      <c r="BP28" s="121">
        <f t="shared" si="27"/>
        <v>1811330</v>
      </c>
      <c r="BQ28" s="121">
        <f t="shared" si="28"/>
        <v>481194</v>
      </c>
      <c r="BR28" s="121">
        <f t="shared" si="29"/>
        <v>30075</v>
      </c>
      <c r="BS28" s="121">
        <f t="shared" si="30"/>
        <v>368414</v>
      </c>
      <c r="BT28" s="121">
        <f t="shared" si="31"/>
        <v>82705</v>
      </c>
      <c r="BU28" s="121">
        <f t="shared" si="32"/>
        <v>0</v>
      </c>
      <c r="BV28" s="121">
        <f t="shared" si="33"/>
        <v>52758</v>
      </c>
      <c r="BW28" s="121">
        <f t="shared" si="34"/>
        <v>46118</v>
      </c>
      <c r="BX28" s="121">
        <f t="shared" si="35"/>
        <v>6163</v>
      </c>
      <c r="BY28" s="121">
        <f t="shared" si="36"/>
        <v>477</v>
      </c>
      <c r="BZ28" s="121">
        <f t="shared" si="37"/>
        <v>0</v>
      </c>
      <c r="CA28" s="121">
        <f t="shared" si="38"/>
        <v>1274155</v>
      </c>
      <c r="CB28" s="121">
        <f t="shared" si="39"/>
        <v>301124</v>
      </c>
      <c r="CC28" s="121">
        <f t="shared" si="40"/>
        <v>905211</v>
      </c>
      <c r="CD28" s="121">
        <f t="shared" si="41"/>
        <v>67820</v>
      </c>
      <c r="CE28" s="121">
        <f t="shared" si="42"/>
        <v>0</v>
      </c>
      <c r="CF28" s="121">
        <f t="shared" si="43"/>
        <v>0</v>
      </c>
      <c r="CG28" s="121">
        <f t="shared" si="44"/>
        <v>3223</v>
      </c>
      <c r="CH28" s="121">
        <f t="shared" si="45"/>
        <v>139387</v>
      </c>
      <c r="CI28" s="121">
        <f t="shared" si="46"/>
        <v>3690229</v>
      </c>
    </row>
    <row r="29" spans="1:87" s="136" customFormat="1" ht="13.5" customHeight="1" x14ac:dyDescent="0.15">
      <c r="A29" s="119" t="s">
        <v>29</v>
      </c>
      <c r="B29" s="120" t="s">
        <v>386</v>
      </c>
      <c r="C29" s="119" t="s">
        <v>387</v>
      </c>
      <c r="D29" s="121">
        <f t="shared" si="0"/>
        <v>0</v>
      </c>
      <c r="E29" s="121">
        <f t="shared" si="1"/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18747</v>
      </c>
      <c r="L29" s="121">
        <f t="shared" si="3"/>
        <v>326805</v>
      </c>
      <c r="M29" s="121">
        <f t="shared" si="4"/>
        <v>38951</v>
      </c>
      <c r="N29" s="121">
        <v>8075</v>
      </c>
      <c r="O29" s="121">
        <v>30876</v>
      </c>
      <c r="P29" s="121">
        <v>0</v>
      </c>
      <c r="Q29" s="121">
        <v>0</v>
      </c>
      <c r="R29" s="121">
        <f t="shared" si="5"/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 t="shared" si="6"/>
        <v>287854</v>
      </c>
      <c r="X29" s="121">
        <v>287498</v>
      </c>
      <c r="Y29" s="121">
        <v>356</v>
      </c>
      <c r="Z29" s="121">
        <v>0</v>
      </c>
      <c r="AA29" s="121">
        <v>0</v>
      </c>
      <c r="AB29" s="121">
        <v>430847</v>
      </c>
      <c r="AC29" s="121">
        <v>0</v>
      </c>
      <c r="AD29" s="121">
        <v>0</v>
      </c>
      <c r="AE29" s="121">
        <f t="shared" si="8"/>
        <v>326805</v>
      </c>
      <c r="AF29" s="121">
        <f t="shared" si="9"/>
        <v>0</v>
      </c>
      <c r="AG29" s="121">
        <f t="shared" si="10"/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10570</v>
      </c>
      <c r="AN29" s="121">
        <f t="shared" si="12"/>
        <v>31059</v>
      </c>
      <c r="AO29" s="121">
        <f t="shared" si="13"/>
        <v>6002</v>
      </c>
      <c r="AP29" s="121">
        <v>6002</v>
      </c>
      <c r="AQ29" s="121">
        <v>0</v>
      </c>
      <c r="AR29" s="121">
        <v>0</v>
      </c>
      <c r="AS29" s="121">
        <v>0</v>
      </c>
      <c r="AT29" s="121">
        <f t="shared" si="14"/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 t="shared" si="15"/>
        <v>25057</v>
      </c>
      <c r="AZ29" s="121">
        <v>25057</v>
      </c>
      <c r="BA29" s="121">
        <v>0</v>
      </c>
      <c r="BB29" s="121">
        <v>0</v>
      </c>
      <c r="BC29" s="121">
        <v>0</v>
      </c>
      <c r="BD29" s="121">
        <v>73564</v>
      </c>
      <c r="BE29" s="121">
        <v>0</v>
      </c>
      <c r="BF29" s="121">
        <v>0</v>
      </c>
      <c r="BG29" s="121">
        <f t="shared" si="17"/>
        <v>31059</v>
      </c>
      <c r="BH29" s="121">
        <f t="shared" si="19"/>
        <v>0</v>
      </c>
      <c r="BI29" s="121">
        <f t="shared" si="20"/>
        <v>0</v>
      </c>
      <c r="BJ29" s="121">
        <f t="shared" si="21"/>
        <v>0</v>
      </c>
      <c r="BK29" s="121">
        <f t="shared" si="22"/>
        <v>0</v>
      </c>
      <c r="BL29" s="121">
        <f t="shared" si="23"/>
        <v>0</v>
      </c>
      <c r="BM29" s="121">
        <f t="shared" si="24"/>
        <v>0</v>
      </c>
      <c r="BN29" s="121">
        <f t="shared" si="25"/>
        <v>0</v>
      </c>
      <c r="BO29" s="121">
        <f t="shared" si="26"/>
        <v>29317</v>
      </c>
      <c r="BP29" s="121">
        <f t="shared" si="27"/>
        <v>357864</v>
      </c>
      <c r="BQ29" s="121">
        <f t="shared" si="28"/>
        <v>44953</v>
      </c>
      <c r="BR29" s="121">
        <f t="shared" si="29"/>
        <v>14077</v>
      </c>
      <c r="BS29" s="121">
        <f t="shared" si="30"/>
        <v>30876</v>
      </c>
      <c r="BT29" s="121">
        <f t="shared" si="31"/>
        <v>0</v>
      </c>
      <c r="BU29" s="121">
        <f t="shared" si="32"/>
        <v>0</v>
      </c>
      <c r="BV29" s="121">
        <f t="shared" si="33"/>
        <v>0</v>
      </c>
      <c r="BW29" s="121">
        <f t="shared" si="34"/>
        <v>0</v>
      </c>
      <c r="BX29" s="121">
        <f t="shared" si="35"/>
        <v>0</v>
      </c>
      <c r="BY29" s="121">
        <f t="shared" si="36"/>
        <v>0</v>
      </c>
      <c r="BZ29" s="121">
        <f t="shared" si="37"/>
        <v>0</v>
      </c>
      <c r="CA29" s="121">
        <f t="shared" si="38"/>
        <v>312911</v>
      </c>
      <c r="CB29" s="121">
        <f t="shared" si="39"/>
        <v>312555</v>
      </c>
      <c r="CC29" s="121">
        <f t="shared" si="40"/>
        <v>356</v>
      </c>
      <c r="CD29" s="121">
        <f t="shared" si="41"/>
        <v>0</v>
      </c>
      <c r="CE29" s="121">
        <f t="shared" si="42"/>
        <v>0</v>
      </c>
      <c r="CF29" s="121">
        <f t="shared" si="43"/>
        <v>504411</v>
      </c>
      <c r="CG29" s="121">
        <f t="shared" si="44"/>
        <v>0</v>
      </c>
      <c r="CH29" s="121">
        <f t="shared" si="45"/>
        <v>0</v>
      </c>
      <c r="CI29" s="121">
        <f t="shared" si="46"/>
        <v>357864</v>
      </c>
    </row>
    <row r="30" spans="1:87" s="136" customFormat="1" ht="13.5" customHeight="1" x14ac:dyDescent="0.15">
      <c r="A30" s="119" t="s">
        <v>29</v>
      </c>
      <c r="B30" s="120" t="s">
        <v>390</v>
      </c>
      <c r="C30" s="119" t="s">
        <v>391</v>
      </c>
      <c r="D30" s="121">
        <f t="shared" si="0"/>
        <v>0</v>
      </c>
      <c r="E30" s="121">
        <f t="shared" si="1"/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26096</v>
      </c>
      <c r="L30" s="121">
        <f t="shared" si="3"/>
        <v>716034</v>
      </c>
      <c r="M30" s="121">
        <f t="shared" si="4"/>
        <v>26513</v>
      </c>
      <c r="N30" s="121">
        <v>26513</v>
      </c>
      <c r="O30" s="121">
        <v>0</v>
      </c>
      <c r="P30" s="121">
        <v>0</v>
      </c>
      <c r="Q30" s="121">
        <v>0</v>
      </c>
      <c r="R30" s="121">
        <f t="shared" si="5"/>
        <v>185</v>
      </c>
      <c r="S30" s="121">
        <v>185</v>
      </c>
      <c r="T30" s="121">
        <v>0</v>
      </c>
      <c r="U30" s="121">
        <v>0</v>
      </c>
      <c r="V30" s="121">
        <v>0</v>
      </c>
      <c r="W30" s="121">
        <f t="shared" si="6"/>
        <v>689336</v>
      </c>
      <c r="X30" s="121">
        <v>689336</v>
      </c>
      <c r="Y30" s="121">
        <v>0</v>
      </c>
      <c r="Z30" s="121">
        <v>0</v>
      </c>
      <c r="AA30" s="121">
        <v>0</v>
      </c>
      <c r="AB30" s="121">
        <v>599726</v>
      </c>
      <c r="AC30" s="121">
        <v>0</v>
      </c>
      <c r="AD30" s="121">
        <v>593099</v>
      </c>
      <c r="AE30" s="121">
        <f t="shared" si="8"/>
        <v>1309133</v>
      </c>
      <c r="AF30" s="121">
        <f t="shared" si="9"/>
        <v>0</v>
      </c>
      <c r="AG30" s="121">
        <f t="shared" si="10"/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14923</v>
      </c>
      <c r="AN30" s="121">
        <f t="shared" si="12"/>
        <v>38331</v>
      </c>
      <c r="AO30" s="121">
        <f t="shared" si="13"/>
        <v>20105</v>
      </c>
      <c r="AP30" s="121">
        <v>20105</v>
      </c>
      <c r="AQ30" s="121">
        <v>0</v>
      </c>
      <c r="AR30" s="121">
        <v>0</v>
      </c>
      <c r="AS30" s="121">
        <v>0</v>
      </c>
      <c r="AT30" s="121">
        <f t="shared" si="14"/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 t="shared" si="15"/>
        <v>18226</v>
      </c>
      <c r="AZ30" s="121">
        <v>18226</v>
      </c>
      <c r="BA30" s="121">
        <v>0</v>
      </c>
      <c r="BB30" s="121">
        <v>0</v>
      </c>
      <c r="BC30" s="121">
        <v>0</v>
      </c>
      <c r="BD30" s="121">
        <v>103857</v>
      </c>
      <c r="BE30" s="121">
        <v>0</v>
      </c>
      <c r="BF30" s="121">
        <v>197699</v>
      </c>
      <c r="BG30" s="121">
        <f t="shared" si="17"/>
        <v>236030</v>
      </c>
      <c r="BH30" s="121">
        <f t="shared" si="19"/>
        <v>0</v>
      </c>
      <c r="BI30" s="121">
        <f t="shared" si="20"/>
        <v>0</v>
      </c>
      <c r="BJ30" s="121">
        <f t="shared" si="21"/>
        <v>0</v>
      </c>
      <c r="BK30" s="121">
        <f t="shared" si="22"/>
        <v>0</v>
      </c>
      <c r="BL30" s="121">
        <f t="shared" si="23"/>
        <v>0</v>
      </c>
      <c r="BM30" s="121">
        <f t="shared" si="24"/>
        <v>0</v>
      </c>
      <c r="BN30" s="121">
        <f t="shared" si="25"/>
        <v>0</v>
      </c>
      <c r="BO30" s="121">
        <f t="shared" si="26"/>
        <v>41019</v>
      </c>
      <c r="BP30" s="121">
        <f t="shared" si="27"/>
        <v>754365</v>
      </c>
      <c r="BQ30" s="121">
        <f t="shared" si="28"/>
        <v>46618</v>
      </c>
      <c r="BR30" s="121">
        <f t="shared" si="29"/>
        <v>46618</v>
      </c>
      <c r="BS30" s="121">
        <f t="shared" si="30"/>
        <v>0</v>
      </c>
      <c r="BT30" s="121">
        <f t="shared" si="31"/>
        <v>0</v>
      </c>
      <c r="BU30" s="121">
        <f t="shared" si="32"/>
        <v>0</v>
      </c>
      <c r="BV30" s="121">
        <f t="shared" si="33"/>
        <v>185</v>
      </c>
      <c r="BW30" s="121">
        <f t="shared" si="34"/>
        <v>185</v>
      </c>
      <c r="BX30" s="121">
        <f t="shared" si="35"/>
        <v>0</v>
      </c>
      <c r="BY30" s="121">
        <f t="shared" si="36"/>
        <v>0</v>
      </c>
      <c r="BZ30" s="121">
        <f t="shared" si="37"/>
        <v>0</v>
      </c>
      <c r="CA30" s="121">
        <f t="shared" si="38"/>
        <v>707562</v>
      </c>
      <c r="CB30" s="121">
        <f t="shared" si="39"/>
        <v>707562</v>
      </c>
      <c r="CC30" s="121">
        <f t="shared" si="40"/>
        <v>0</v>
      </c>
      <c r="CD30" s="121">
        <f t="shared" si="41"/>
        <v>0</v>
      </c>
      <c r="CE30" s="121">
        <f t="shared" si="42"/>
        <v>0</v>
      </c>
      <c r="CF30" s="121">
        <f t="shared" si="43"/>
        <v>703583</v>
      </c>
      <c r="CG30" s="121">
        <f t="shared" si="44"/>
        <v>0</v>
      </c>
      <c r="CH30" s="121">
        <f t="shared" si="45"/>
        <v>790798</v>
      </c>
      <c r="CI30" s="121">
        <f t="shared" si="46"/>
        <v>1545163</v>
      </c>
    </row>
    <row r="31" spans="1:87" s="136" customFormat="1" ht="13.5" customHeight="1" x14ac:dyDescent="0.15">
      <c r="A31" s="119" t="s">
        <v>29</v>
      </c>
      <c r="B31" s="120" t="s">
        <v>393</v>
      </c>
      <c r="C31" s="119" t="s">
        <v>394</v>
      </c>
      <c r="D31" s="121">
        <f t="shared" si="0"/>
        <v>537237</v>
      </c>
      <c r="E31" s="121">
        <f t="shared" si="1"/>
        <v>537164</v>
      </c>
      <c r="F31" s="121">
        <v>0</v>
      </c>
      <c r="G31" s="121">
        <v>530347</v>
      </c>
      <c r="H31" s="121">
        <v>6817</v>
      </c>
      <c r="I31" s="121">
        <v>0</v>
      </c>
      <c r="J31" s="121">
        <v>73</v>
      </c>
      <c r="K31" s="121">
        <v>0</v>
      </c>
      <c r="L31" s="121">
        <f t="shared" si="3"/>
        <v>1991270</v>
      </c>
      <c r="M31" s="121">
        <f t="shared" si="4"/>
        <v>686919</v>
      </c>
      <c r="N31" s="121">
        <v>184295</v>
      </c>
      <c r="O31" s="121">
        <v>326706</v>
      </c>
      <c r="P31" s="121">
        <v>175918</v>
      </c>
      <c r="Q31" s="121">
        <v>0</v>
      </c>
      <c r="R31" s="121">
        <f t="shared" si="5"/>
        <v>277535</v>
      </c>
      <c r="S31" s="121">
        <v>13041</v>
      </c>
      <c r="T31" s="121">
        <v>264494</v>
      </c>
      <c r="U31" s="121">
        <v>0</v>
      </c>
      <c r="V31" s="121">
        <v>20087</v>
      </c>
      <c r="W31" s="121">
        <f t="shared" si="6"/>
        <v>1006729</v>
      </c>
      <c r="X31" s="121">
        <v>272505</v>
      </c>
      <c r="Y31" s="121">
        <v>647291</v>
      </c>
      <c r="Z31" s="121">
        <v>86933</v>
      </c>
      <c r="AA31" s="121">
        <v>0</v>
      </c>
      <c r="AB31" s="121">
        <v>0</v>
      </c>
      <c r="AC31" s="121">
        <v>0</v>
      </c>
      <c r="AD31" s="121">
        <v>0</v>
      </c>
      <c r="AE31" s="121">
        <f t="shared" si="8"/>
        <v>2528507</v>
      </c>
      <c r="AF31" s="121">
        <f t="shared" si="9"/>
        <v>3080</v>
      </c>
      <c r="AG31" s="121">
        <f t="shared" si="10"/>
        <v>3080</v>
      </c>
      <c r="AH31" s="121">
        <v>0</v>
      </c>
      <c r="AI31" s="121">
        <v>3080</v>
      </c>
      <c r="AJ31" s="121">
        <v>0</v>
      </c>
      <c r="AK31" s="121">
        <v>0</v>
      </c>
      <c r="AL31" s="121">
        <v>0</v>
      </c>
      <c r="AM31" s="121">
        <v>0</v>
      </c>
      <c r="AN31" s="121">
        <f t="shared" si="12"/>
        <v>194652</v>
      </c>
      <c r="AO31" s="121">
        <f t="shared" si="13"/>
        <v>34947</v>
      </c>
      <c r="AP31" s="121">
        <v>26210</v>
      </c>
      <c r="AQ31" s="121">
        <v>8737</v>
      </c>
      <c r="AR31" s="121">
        <v>0</v>
      </c>
      <c r="AS31" s="121">
        <v>0</v>
      </c>
      <c r="AT31" s="121">
        <f t="shared" si="14"/>
        <v>79852</v>
      </c>
      <c r="AU31" s="121">
        <v>0</v>
      </c>
      <c r="AV31" s="121">
        <v>79852</v>
      </c>
      <c r="AW31" s="121">
        <v>0</v>
      </c>
      <c r="AX31" s="121">
        <v>0</v>
      </c>
      <c r="AY31" s="121">
        <f t="shared" si="15"/>
        <v>79853</v>
      </c>
      <c r="AZ31" s="121">
        <v>27384</v>
      </c>
      <c r="BA31" s="121">
        <v>9561</v>
      </c>
      <c r="BB31" s="121">
        <v>42908</v>
      </c>
      <c r="BC31" s="121">
        <v>0</v>
      </c>
      <c r="BD31" s="121">
        <v>0</v>
      </c>
      <c r="BE31" s="121">
        <v>0</v>
      </c>
      <c r="BF31" s="121">
        <v>0</v>
      </c>
      <c r="BG31" s="121">
        <f t="shared" si="17"/>
        <v>197732</v>
      </c>
      <c r="BH31" s="121">
        <f t="shared" si="19"/>
        <v>540317</v>
      </c>
      <c r="BI31" s="121">
        <f t="shared" si="20"/>
        <v>540244</v>
      </c>
      <c r="BJ31" s="121">
        <f t="shared" si="21"/>
        <v>0</v>
      </c>
      <c r="BK31" s="121">
        <f t="shared" si="22"/>
        <v>533427</v>
      </c>
      <c r="BL31" s="121">
        <f t="shared" si="23"/>
        <v>6817</v>
      </c>
      <c r="BM31" s="121">
        <f t="shared" si="24"/>
        <v>0</v>
      </c>
      <c r="BN31" s="121">
        <f t="shared" si="25"/>
        <v>73</v>
      </c>
      <c r="BO31" s="121">
        <f t="shared" si="26"/>
        <v>0</v>
      </c>
      <c r="BP31" s="121">
        <f t="shared" si="27"/>
        <v>2185922</v>
      </c>
      <c r="BQ31" s="121">
        <f t="shared" si="28"/>
        <v>721866</v>
      </c>
      <c r="BR31" s="121">
        <f t="shared" si="29"/>
        <v>210505</v>
      </c>
      <c r="BS31" s="121">
        <f t="shared" si="30"/>
        <v>335443</v>
      </c>
      <c r="BT31" s="121">
        <f t="shared" si="31"/>
        <v>175918</v>
      </c>
      <c r="BU31" s="121">
        <f t="shared" si="32"/>
        <v>0</v>
      </c>
      <c r="BV31" s="121">
        <f t="shared" si="33"/>
        <v>357387</v>
      </c>
      <c r="BW31" s="121">
        <f t="shared" si="34"/>
        <v>13041</v>
      </c>
      <c r="BX31" s="121">
        <f t="shared" si="35"/>
        <v>344346</v>
      </c>
      <c r="BY31" s="121">
        <f t="shared" si="36"/>
        <v>0</v>
      </c>
      <c r="BZ31" s="121">
        <f t="shared" si="37"/>
        <v>20087</v>
      </c>
      <c r="CA31" s="121">
        <f t="shared" si="38"/>
        <v>1086582</v>
      </c>
      <c r="CB31" s="121">
        <f t="shared" si="39"/>
        <v>299889</v>
      </c>
      <c r="CC31" s="121">
        <f t="shared" si="40"/>
        <v>656852</v>
      </c>
      <c r="CD31" s="121">
        <f t="shared" si="41"/>
        <v>129841</v>
      </c>
      <c r="CE31" s="121">
        <f t="shared" si="42"/>
        <v>0</v>
      </c>
      <c r="CF31" s="121">
        <f t="shared" si="43"/>
        <v>0</v>
      </c>
      <c r="CG31" s="121">
        <f t="shared" si="44"/>
        <v>0</v>
      </c>
      <c r="CH31" s="121">
        <f t="shared" si="45"/>
        <v>0</v>
      </c>
      <c r="CI31" s="121">
        <f t="shared" si="46"/>
        <v>2726239</v>
      </c>
    </row>
    <row r="32" spans="1:87" s="136" customFormat="1" ht="13.5" customHeight="1" x14ac:dyDescent="0.15">
      <c r="A32" s="119" t="s">
        <v>29</v>
      </c>
      <c r="B32" s="120" t="s">
        <v>395</v>
      </c>
      <c r="C32" s="119" t="s">
        <v>396</v>
      </c>
      <c r="D32" s="121">
        <f t="shared" si="0"/>
        <v>3222</v>
      </c>
      <c r="E32" s="121">
        <f t="shared" si="1"/>
        <v>3222</v>
      </c>
      <c r="F32" s="121">
        <v>0</v>
      </c>
      <c r="G32" s="121">
        <v>0</v>
      </c>
      <c r="H32" s="121">
        <v>3222</v>
      </c>
      <c r="I32" s="121">
        <v>0</v>
      </c>
      <c r="J32" s="121">
        <v>0</v>
      </c>
      <c r="K32" s="121">
        <v>0</v>
      </c>
      <c r="L32" s="121">
        <f t="shared" si="3"/>
        <v>1306318</v>
      </c>
      <c r="M32" s="121">
        <f t="shared" si="4"/>
        <v>392420</v>
      </c>
      <c r="N32" s="121">
        <v>73250</v>
      </c>
      <c r="O32" s="121">
        <v>204563</v>
      </c>
      <c r="P32" s="121">
        <v>114607</v>
      </c>
      <c r="Q32" s="121">
        <v>0</v>
      </c>
      <c r="R32" s="121">
        <f t="shared" si="5"/>
        <v>361855</v>
      </c>
      <c r="S32" s="121">
        <v>31921</v>
      </c>
      <c r="T32" s="121">
        <v>329934</v>
      </c>
      <c r="U32" s="121">
        <v>0</v>
      </c>
      <c r="V32" s="121">
        <v>0</v>
      </c>
      <c r="W32" s="121">
        <f t="shared" si="6"/>
        <v>552043</v>
      </c>
      <c r="X32" s="121">
        <v>296271</v>
      </c>
      <c r="Y32" s="121">
        <v>197320</v>
      </c>
      <c r="Z32" s="121">
        <v>41386</v>
      </c>
      <c r="AA32" s="121">
        <v>17066</v>
      </c>
      <c r="AB32" s="121">
        <v>0</v>
      </c>
      <c r="AC32" s="121">
        <v>0</v>
      </c>
      <c r="AD32" s="121">
        <v>0</v>
      </c>
      <c r="AE32" s="121">
        <f t="shared" si="8"/>
        <v>1309540</v>
      </c>
      <c r="AF32" s="121">
        <f t="shared" si="9"/>
        <v>0</v>
      </c>
      <c r="AG32" s="121">
        <f t="shared" si="10"/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 t="shared" si="12"/>
        <v>117490</v>
      </c>
      <c r="AO32" s="121">
        <f t="shared" si="13"/>
        <v>18897</v>
      </c>
      <c r="AP32" s="121">
        <v>18897</v>
      </c>
      <c r="AQ32" s="121">
        <v>0</v>
      </c>
      <c r="AR32" s="121">
        <v>0</v>
      </c>
      <c r="AS32" s="121">
        <v>0</v>
      </c>
      <c r="AT32" s="121">
        <f t="shared" si="14"/>
        <v>281</v>
      </c>
      <c r="AU32" s="121">
        <v>281</v>
      </c>
      <c r="AV32" s="121">
        <v>0</v>
      </c>
      <c r="AW32" s="121">
        <v>0</v>
      </c>
      <c r="AX32" s="121">
        <v>0</v>
      </c>
      <c r="AY32" s="121">
        <f t="shared" si="15"/>
        <v>98312</v>
      </c>
      <c r="AZ32" s="121">
        <v>40469</v>
      </c>
      <c r="BA32" s="121">
        <v>57843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 t="shared" si="17"/>
        <v>117490</v>
      </c>
      <c r="BH32" s="121">
        <f t="shared" si="19"/>
        <v>3222</v>
      </c>
      <c r="BI32" s="121">
        <f t="shared" si="20"/>
        <v>3222</v>
      </c>
      <c r="BJ32" s="121">
        <f t="shared" si="21"/>
        <v>0</v>
      </c>
      <c r="BK32" s="121">
        <f t="shared" si="22"/>
        <v>0</v>
      </c>
      <c r="BL32" s="121">
        <f t="shared" si="23"/>
        <v>3222</v>
      </c>
      <c r="BM32" s="121">
        <f t="shared" si="24"/>
        <v>0</v>
      </c>
      <c r="BN32" s="121">
        <f t="shared" si="25"/>
        <v>0</v>
      </c>
      <c r="BO32" s="121">
        <f t="shared" si="26"/>
        <v>0</v>
      </c>
      <c r="BP32" s="121">
        <f t="shared" si="27"/>
        <v>1423808</v>
      </c>
      <c r="BQ32" s="121">
        <f t="shared" si="28"/>
        <v>411317</v>
      </c>
      <c r="BR32" s="121">
        <f t="shared" si="29"/>
        <v>92147</v>
      </c>
      <c r="BS32" s="121">
        <f t="shared" si="30"/>
        <v>204563</v>
      </c>
      <c r="BT32" s="121">
        <f t="shared" si="31"/>
        <v>114607</v>
      </c>
      <c r="BU32" s="121">
        <f t="shared" si="32"/>
        <v>0</v>
      </c>
      <c r="BV32" s="121">
        <f t="shared" si="33"/>
        <v>362136</v>
      </c>
      <c r="BW32" s="121">
        <f t="shared" si="34"/>
        <v>32202</v>
      </c>
      <c r="BX32" s="121">
        <f t="shared" si="35"/>
        <v>329934</v>
      </c>
      <c r="BY32" s="121">
        <f t="shared" si="36"/>
        <v>0</v>
      </c>
      <c r="BZ32" s="121">
        <f t="shared" si="37"/>
        <v>0</v>
      </c>
      <c r="CA32" s="121">
        <f t="shared" si="38"/>
        <v>650355</v>
      </c>
      <c r="CB32" s="121">
        <f t="shared" si="39"/>
        <v>336740</v>
      </c>
      <c r="CC32" s="121">
        <f t="shared" si="40"/>
        <v>255163</v>
      </c>
      <c r="CD32" s="121">
        <f t="shared" si="41"/>
        <v>41386</v>
      </c>
      <c r="CE32" s="121">
        <f t="shared" si="42"/>
        <v>17066</v>
      </c>
      <c r="CF32" s="121">
        <f t="shared" si="43"/>
        <v>0</v>
      </c>
      <c r="CG32" s="121">
        <f t="shared" si="44"/>
        <v>0</v>
      </c>
      <c r="CH32" s="121">
        <f t="shared" si="45"/>
        <v>0</v>
      </c>
      <c r="CI32" s="121">
        <f t="shared" si="46"/>
        <v>1427030</v>
      </c>
    </row>
    <row r="33" spans="1:87" s="136" customFormat="1" ht="13.5" customHeight="1" x14ac:dyDescent="0.15">
      <c r="A33" s="119" t="s">
        <v>29</v>
      </c>
      <c r="B33" s="120" t="s">
        <v>397</v>
      </c>
      <c r="C33" s="119" t="s">
        <v>398</v>
      </c>
      <c r="D33" s="121">
        <f t="shared" si="0"/>
        <v>0</v>
      </c>
      <c r="E33" s="121">
        <f t="shared" si="1"/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4636</v>
      </c>
      <c r="L33" s="121">
        <f t="shared" si="3"/>
        <v>340900</v>
      </c>
      <c r="M33" s="121">
        <f t="shared" si="4"/>
        <v>9804</v>
      </c>
      <c r="N33" s="121">
        <v>9804</v>
      </c>
      <c r="O33" s="121">
        <v>0</v>
      </c>
      <c r="P33" s="121">
        <v>0</v>
      </c>
      <c r="Q33" s="121">
        <v>0</v>
      </c>
      <c r="R33" s="121">
        <f t="shared" si="5"/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 t="shared" si="6"/>
        <v>331096</v>
      </c>
      <c r="X33" s="121">
        <v>329290</v>
      </c>
      <c r="Y33" s="121">
        <v>0</v>
      </c>
      <c r="Z33" s="121">
        <v>0</v>
      </c>
      <c r="AA33" s="121">
        <v>1806</v>
      </c>
      <c r="AB33" s="121">
        <v>72234</v>
      </c>
      <c r="AC33" s="121">
        <v>0</v>
      </c>
      <c r="AD33" s="121">
        <v>0</v>
      </c>
      <c r="AE33" s="121">
        <f t="shared" si="8"/>
        <v>340900</v>
      </c>
      <c r="AF33" s="121">
        <f t="shared" si="9"/>
        <v>0</v>
      </c>
      <c r="AG33" s="121">
        <f t="shared" si="10"/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 t="shared" si="12"/>
        <v>44870</v>
      </c>
      <c r="AO33" s="121">
        <f t="shared" si="13"/>
        <v>4902</v>
      </c>
      <c r="AP33" s="121">
        <v>4902</v>
      </c>
      <c r="AQ33" s="121">
        <v>0</v>
      </c>
      <c r="AR33" s="121">
        <v>0</v>
      </c>
      <c r="AS33" s="121">
        <v>0</v>
      </c>
      <c r="AT33" s="121">
        <f t="shared" si="14"/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 t="shared" si="15"/>
        <v>39968</v>
      </c>
      <c r="AZ33" s="121">
        <v>36335</v>
      </c>
      <c r="BA33" s="121">
        <v>0</v>
      </c>
      <c r="BB33" s="121">
        <v>0</v>
      </c>
      <c r="BC33" s="121">
        <v>3633</v>
      </c>
      <c r="BD33" s="121">
        <v>27883</v>
      </c>
      <c r="BE33" s="121">
        <v>0</v>
      </c>
      <c r="BF33" s="121">
        <v>0</v>
      </c>
      <c r="BG33" s="121">
        <f t="shared" si="17"/>
        <v>44870</v>
      </c>
      <c r="BH33" s="121">
        <f t="shared" si="19"/>
        <v>0</v>
      </c>
      <c r="BI33" s="121">
        <f t="shared" si="20"/>
        <v>0</v>
      </c>
      <c r="BJ33" s="121">
        <f t="shared" si="21"/>
        <v>0</v>
      </c>
      <c r="BK33" s="121">
        <f t="shared" si="22"/>
        <v>0</v>
      </c>
      <c r="BL33" s="121">
        <f t="shared" si="23"/>
        <v>0</v>
      </c>
      <c r="BM33" s="121">
        <f t="shared" si="24"/>
        <v>0</v>
      </c>
      <c r="BN33" s="121">
        <f t="shared" si="25"/>
        <v>0</v>
      </c>
      <c r="BO33" s="121">
        <f t="shared" si="26"/>
        <v>4636</v>
      </c>
      <c r="BP33" s="121">
        <f t="shared" si="27"/>
        <v>385770</v>
      </c>
      <c r="BQ33" s="121">
        <f t="shared" si="28"/>
        <v>14706</v>
      </c>
      <c r="BR33" s="121">
        <f t="shared" si="29"/>
        <v>14706</v>
      </c>
      <c r="BS33" s="121">
        <f t="shared" si="30"/>
        <v>0</v>
      </c>
      <c r="BT33" s="121">
        <f t="shared" si="31"/>
        <v>0</v>
      </c>
      <c r="BU33" s="121">
        <f t="shared" si="32"/>
        <v>0</v>
      </c>
      <c r="BV33" s="121">
        <f t="shared" si="33"/>
        <v>0</v>
      </c>
      <c r="BW33" s="121">
        <f t="shared" si="34"/>
        <v>0</v>
      </c>
      <c r="BX33" s="121">
        <f t="shared" si="35"/>
        <v>0</v>
      </c>
      <c r="BY33" s="121">
        <f t="shared" si="36"/>
        <v>0</v>
      </c>
      <c r="BZ33" s="121">
        <f t="shared" si="37"/>
        <v>0</v>
      </c>
      <c r="CA33" s="121">
        <f t="shared" si="38"/>
        <v>371064</v>
      </c>
      <c r="CB33" s="121">
        <f t="shared" si="39"/>
        <v>365625</v>
      </c>
      <c r="CC33" s="121">
        <f t="shared" si="40"/>
        <v>0</v>
      </c>
      <c r="CD33" s="121">
        <f t="shared" si="41"/>
        <v>0</v>
      </c>
      <c r="CE33" s="121">
        <f t="shared" si="42"/>
        <v>5439</v>
      </c>
      <c r="CF33" s="121">
        <f t="shared" si="43"/>
        <v>100117</v>
      </c>
      <c r="CG33" s="121">
        <f t="shared" si="44"/>
        <v>0</v>
      </c>
      <c r="CH33" s="121">
        <f t="shared" si="45"/>
        <v>0</v>
      </c>
      <c r="CI33" s="121">
        <f t="shared" si="46"/>
        <v>385770</v>
      </c>
    </row>
    <row r="34" spans="1:87" s="136" customFormat="1" ht="13.5" customHeight="1" x14ac:dyDescent="0.15">
      <c r="A34" s="119" t="s">
        <v>29</v>
      </c>
      <c r="B34" s="120" t="s">
        <v>399</v>
      </c>
      <c r="C34" s="119" t="s">
        <v>400</v>
      </c>
      <c r="D34" s="121">
        <f t="shared" si="0"/>
        <v>0</v>
      </c>
      <c r="E34" s="121">
        <f t="shared" si="1"/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18945</v>
      </c>
      <c r="L34" s="121">
        <f t="shared" si="3"/>
        <v>460621</v>
      </c>
      <c r="M34" s="121">
        <f t="shared" si="4"/>
        <v>108061</v>
      </c>
      <c r="N34" s="121">
        <v>27008</v>
      </c>
      <c r="O34" s="121">
        <v>64843</v>
      </c>
      <c r="P34" s="121">
        <v>16210</v>
      </c>
      <c r="Q34" s="121">
        <v>0</v>
      </c>
      <c r="R34" s="121">
        <f t="shared" si="5"/>
        <v>2291</v>
      </c>
      <c r="S34" s="121">
        <v>2232</v>
      </c>
      <c r="T34" s="121">
        <v>59</v>
      </c>
      <c r="U34" s="121">
        <v>0</v>
      </c>
      <c r="V34" s="121">
        <v>0</v>
      </c>
      <c r="W34" s="121">
        <f t="shared" si="6"/>
        <v>350269</v>
      </c>
      <c r="X34" s="121">
        <v>350231</v>
      </c>
      <c r="Y34" s="121">
        <v>0</v>
      </c>
      <c r="Z34" s="121">
        <v>38</v>
      </c>
      <c r="AA34" s="121">
        <v>0</v>
      </c>
      <c r="AB34" s="121">
        <v>435395</v>
      </c>
      <c r="AC34" s="121">
        <v>0</v>
      </c>
      <c r="AD34" s="121">
        <v>4947</v>
      </c>
      <c r="AE34" s="121">
        <f t="shared" si="8"/>
        <v>465568</v>
      </c>
      <c r="AF34" s="121">
        <f t="shared" si="9"/>
        <v>0</v>
      </c>
      <c r="AG34" s="121">
        <f t="shared" si="10"/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8606</v>
      </c>
      <c r="AN34" s="121">
        <f t="shared" si="12"/>
        <v>6088</v>
      </c>
      <c r="AO34" s="121">
        <f t="shared" si="13"/>
        <v>6088</v>
      </c>
      <c r="AP34" s="121">
        <v>6088</v>
      </c>
      <c r="AQ34" s="121">
        <v>0</v>
      </c>
      <c r="AR34" s="121">
        <v>0</v>
      </c>
      <c r="AS34" s="121">
        <v>0</v>
      </c>
      <c r="AT34" s="121">
        <f t="shared" si="14"/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 t="shared" si="15"/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59892</v>
      </c>
      <c r="BE34" s="121">
        <v>0</v>
      </c>
      <c r="BF34" s="121">
        <v>6234</v>
      </c>
      <c r="BG34" s="121">
        <f t="shared" si="17"/>
        <v>12322</v>
      </c>
      <c r="BH34" s="121">
        <f t="shared" si="19"/>
        <v>0</v>
      </c>
      <c r="BI34" s="121">
        <f t="shared" si="20"/>
        <v>0</v>
      </c>
      <c r="BJ34" s="121">
        <f t="shared" si="21"/>
        <v>0</v>
      </c>
      <c r="BK34" s="121">
        <f t="shared" si="22"/>
        <v>0</v>
      </c>
      <c r="BL34" s="121">
        <f t="shared" si="23"/>
        <v>0</v>
      </c>
      <c r="BM34" s="121">
        <f t="shared" si="24"/>
        <v>0</v>
      </c>
      <c r="BN34" s="121">
        <f t="shared" si="25"/>
        <v>0</v>
      </c>
      <c r="BO34" s="121">
        <f t="shared" si="26"/>
        <v>27551</v>
      </c>
      <c r="BP34" s="121">
        <f t="shared" si="27"/>
        <v>466709</v>
      </c>
      <c r="BQ34" s="121">
        <f t="shared" si="28"/>
        <v>114149</v>
      </c>
      <c r="BR34" s="121">
        <f t="shared" si="29"/>
        <v>33096</v>
      </c>
      <c r="BS34" s="121">
        <f t="shared" si="30"/>
        <v>64843</v>
      </c>
      <c r="BT34" s="121">
        <f t="shared" si="31"/>
        <v>16210</v>
      </c>
      <c r="BU34" s="121">
        <f t="shared" si="32"/>
        <v>0</v>
      </c>
      <c r="BV34" s="121">
        <f t="shared" si="33"/>
        <v>2291</v>
      </c>
      <c r="BW34" s="121">
        <f t="shared" si="34"/>
        <v>2232</v>
      </c>
      <c r="BX34" s="121">
        <f t="shared" si="35"/>
        <v>59</v>
      </c>
      <c r="BY34" s="121">
        <f t="shared" si="36"/>
        <v>0</v>
      </c>
      <c r="BZ34" s="121">
        <f t="shared" si="37"/>
        <v>0</v>
      </c>
      <c r="CA34" s="121">
        <f t="shared" si="38"/>
        <v>350269</v>
      </c>
      <c r="CB34" s="121">
        <f t="shared" si="39"/>
        <v>350231</v>
      </c>
      <c r="CC34" s="121">
        <f t="shared" si="40"/>
        <v>0</v>
      </c>
      <c r="CD34" s="121">
        <f t="shared" si="41"/>
        <v>38</v>
      </c>
      <c r="CE34" s="121">
        <f t="shared" si="42"/>
        <v>0</v>
      </c>
      <c r="CF34" s="121">
        <f t="shared" si="43"/>
        <v>495287</v>
      </c>
      <c r="CG34" s="121">
        <f t="shared" si="44"/>
        <v>0</v>
      </c>
      <c r="CH34" s="121">
        <f t="shared" si="45"/>
        <v>11181</v>
      </c>
      <c r="CI34" s="121">
        <f t="shared" si="46"/>
        <v>477890</v>
      </c>
    </row>
    <row r="35" spans="1:87" s="136" customFormat="1" ht="13.5" customHeight="1" x14ac:dyDescent="0.15">
      <c r="A35" s="119" t="s">
        <v>29</v>
      </c>
      <c r="B35" s="120" t="s">
        <v>401</v>
      </c>
      <c r="C35" s="119" t="s">
        <v>402</v>
      </c>
      <c r="D35" s="121">
        <f t="shared" si="0"/>
        <v>288</v>
      </c>
      <c r="E35" s="121">
        <f t="shared" si="1"/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288</v>
      </c>
      <c r="K35" s="121">
        <v>299249</v>
      </c>
      <c r="L35" s="121">
        <f t="shared" si="3"/>
        <v>3633616</v>
      </c>
      <c r="M35" s="121">
        <f t="shared" si="4"/>
        <v>1716828</v>
      </c>
      <c r="N35" s="121">
        <v>368739</v>
      </c>
      <c r="O35" s="121">
        <v>1348089</v>
      </c>
      <c r="P35" s="121">
        <v>0</v>
      </c>
      <c r="Q35" s="121">
        <v>0</v>
      </c>
      <c r="R35" s="121">
        <f t="shared" si="5"/>
        <v>781788</v>
      </c>
      <c r="S35" s="121">
        <v>781786</v>
      </c>
      <c r="T35" s="121">
        <v>0</v>
      </c>
      <c r="U35" s="121">
        <v>2</v>
      </c>
      <c r="V35" s="121">
        <v>27170</v>
      </c>
      <c r="W35" s="121">
        <f t="shared" si="6"/>
        <v>1107830</v>
      </c>
      <c r="X35" s="121">
        <v>1102718</v>
      </c>
      <c r="Y35" s="121">
        <v>5112</v>
      </c>
      <c r="Z35" s="121">
        <v>0</v>
      </c>
      <c r="AA35" s="121">
        <v>0</v>
      </c>
      <c r="AB35" s="121">
        <v>1194478</v>
      </c>
      <c r="AC35" s="121">
        <v>0</v>
      </c>
      <c r="AD35" s="121">
        <v>0</v>
      </c>
      <c r="AE35" s="121">
        <f t="shared" si="8"/>
        <v>3633904</v>
      </c>
      <c r="AF35" s="121">
        <f t="shared" si="9"/>
        <v>0</v>
      </c>
      <c r="AG35" s="121">
        <f t="shared" si="10"/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 t="shared" si="12"/>
        <v>346638</v>
      </c>
      <c r="AO35" s="121">
        <f t="shared" si="13"/>
        <v>29209</v>
      </c>
      <c r="AP35" s="121">
        <v>29209</v>
      </c>
      <c r="AQ35" s="121">
        <v>0</v>
      </c>
      <c r="AR35" s="121">
        <v>0</v>
      </c>
      <c r="AS35" s="121">
        <v>0</v>
      </c>
      <c r="AT35" s="121">
        <f t="shared" si="14"/>
        <v>4270</v>
      </c>
      <c r="AU35" s="121">
        <v>0</v>
      </c>
      <c r="AV35" s="121">
        <v>4270</v>
      </c>
      <c r="AW35" s="121">
        <v>0</v>
      </c>
      <c r="AX35" s="121">
        <v>0</v>
      </c>
      <c r="AY35" s="121">
        <f t="shared" si="15"/>
        <v>313159</v>
      </c>
      <c r="AZ35" s="121">
        <v>143980</v>
      </c>
      <c r="BA35" s="121">
        <v>148008</v>
      </c>
      <c r="BB35" s="121">
        <v>0</v>
      </c>
      <c r="BC35" s="121">
        <v>21171</v>
      </c>
      <c r="BD35" s="121">
        <v>0</v>
      </c>
      <c r="BE35" s="121">
        <v>0</v>
      </c>
      <c r="BF35" s="121">
        <v>0</v>
      </c>
      <c r="BG35" s="121">
        <f t="shared" si="17"/>
        <v>346638</v>
      </c>
      <c r="BH35" s="121">
        <f t="shared" si="19"/>
        <v>288</v>
      </c>
      <c r="BI35" s="121">
        <f t="shared" si="20"/>
        <v>0</v>
      </c>
      <c r="BJ35" s="121">
        <f t="shared" si="21"/>
        <v>0</v>
      </c>
      <c r="BK35" s="121">
        <f t="shared" si="22"/>
        <v>0</v>
      </c>
      <c r="BL35" s="121">
        <f t="shared" si="23"/>
        <v>0</v>
      </c>
      <c r="BM35" s="121">
        <f t="shared" si="24"/>
        <v>0</v>
      </c>
      <c r="BN35" s="121">
        <f t="shared" si="25"/>
        <v>288</v>
      </c>
      <c r="BO35" s="121">
        <f t="shared" si="26"/>
        <v>299249</v>
      </c>
      <c r="BP35" s="121">
        <f t="shared" si="27"/>
        <v>3980254</v>
      </c>
      <c r="BQ35" s="121">
        <f t="shared" si="28"/>
        <v>1746037</v>
      </c>
      <c r="BR35" s="121">
        <f t="shared" si="29"/>
        <v>397948</v>
      </c>
      <c r="BS35" s="121">
        <f t="shared" si="30"/>
        <v>1348089</v>
      </c>
      <c r="BT35" s="121">
        <f t="shared" si="31"/>
        <v>0</v>
      </c>
      <c r="BU35" s="121">
        <f t="shared" si="32"/>
        <v>0</v>
      </c>
      <c r="BV35" s="121">
        <f t="shared" si="33"/>
        <v>786058</v>
      </c>
      <c r="BW35" s="121">
        <f t="shared" si="34"/>
        <v>781786</v>
      </c>
      <c r="BX35" s="121">
        <f t="shared" si="35"/>
        <v>4270</v>
      </c>
      <c r="BY35" s="121">
        <f t="shared" si="36"/>
        <v>2</v>
      </c>
      <c r="BZ35" s="121">
        <f t="shared" si="37"/>
        <v>27170</v>
      </c>
      <c r="CA35" s="121">
        <f t="shared" si="38"/>
        <v>1420989</v>
      </c>
      <c r="CB35" s="121">
        <f t="shared" si="39"/>
        <v>1246698</v>
      </c>
      <c r="CC35" s="121">
        <f t="shared" si="40"/>
        <v>153120</v>
      </c>
      <c r="CD35" s="121">
        <f t="shared" si="41"/>
        <v>0</v>
      </c>
      <c r="CE35" s="121">
        <f t="shared" si="42"/>
        <v>21171</v>
      </c>
      <c r="CF35" s="121">
        <f t="shared" si="43"/>
        <v>1194478</v>
      </c>
      <c r="CG35" s="121">
        <f t="shared" si="44"/>
        <v>0</v>
      </c>
      <c r="CH35" s="121">
        <f t="shared" si="45"/>
        <v>0</v>
      </c>
      <c r="CI35" s="121">
        <f t="shared" si="46"/>
        <v>3980542</v>
      </c>
    </row>
    <row r="36" spans="1:87" s="136" customFormat="1" ht="13.5" customHeight="1" x14ac:dyDescent="0.15">
      <c r="A36" s="119" t="s">
        <v>29</v>
      </c>
      <c r="B36" s="120" t="s">
        <v>403</v>
      </c>
      <c r="C36" s="119" t="s">
        <v>404</v>
      </c>
      <c r="D36" s="121">
        <f t="shared" si="0"/>
        <v>0</v>
      </c>
      <c r="E36" s="121">
        <f t="shared" si="1"/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 t="shared" si="3"/>
        <v>340702</v>
      </c>
      <c r="M36" s="121">
        <f t="shared" si="4"/>
        <v>219098</v>
      </c>
      <c r="N36" s="121">
        <v>21203</v>
      </c>
      <c r="O36" s="121">
        <v>197895</v>
      </c>
      <c r="P36" s="121">
        <v>0</v>
      </c>
      <c r="Q36" s="121">
        <v>0</v>
      </c>
      <c r="R36" s="121">
        <f t="shared" si="5"/>
        <v>18131</v>
      </c>
      <c r="S36" s="121">
        <v>18131</v>
      </c>
      <c r="T36" s="121">
        <v>0</v>
      </c>
      <c r="U36" s="121">
        <v>0</v>
      </c>
      <c r="V36" s="121">
        <v>7589</v>
      </c>
      <c r="W36" s="121">
        <f t="shared" si="6"/>
        <v>95884</v>
      </c>
      <c r="X36" s="121">
        <v>95884</v>
      </c>
      <c r="Y36" s="121">
        <v>0</v>
      </c>
      <c r="Z36" s="121">
        <v>0</v>
      </c>
      <c r="AA36" s="121">
        <v>0</v>
      </c>
      <c r="AB36" s="121">
        <v>448486</v>
      </c>
      <c r="AC36" s="121">
        <v>0</v>
      </c>
      <c r="AD36" s="121">
        <v>36390</v>
      </c>
      <c r="AE36" s="121">
        <f t="shared" si="8"/>
        <v>377092</v>
      </c>
      <c r="AF36" s="121">
        <f t="shared" si="9"/>
        <v>57200</v>
      </c>
      <c r="AG36" s="121">
        <f t="shared" si="10"/>
        <v>57200</v>
      </c>
      <c r="AH36" s="121">
        <v>0</v>
      </c>
      <c r="AI36" s="121">
        <v>57200</v>
      </c>
      <c r="AJ36" s="121">
        <v>0</v>
      </c>
      <c r="AK36" s="121">
        <v>0</v>
      </c>
      <c r="AL36" s="121">
        <v>0</v>
      </c>
      <c r="AM36" s="121">
        <v>0</v>
      </c>
      <c r="AN36" s="121">
        <f t="shared" si="12"/>
        <v>171959</v>
      </c>
      <c r="AO36" s="121">
        <f t="shared" si="13"/>
        <v>6500</v>
      </c>
      <c r="AP36" s="121">
        <v>6500</v>
      </c>
      <c r="AQ36" s="121">
        <v>0</v>
      </c>
      <c r="AR36" s="121">
        <v>0</v>
      </c>
      <c r="AS36" s="121">
        <v>0</v>
      </c>
      <c r="AT36" s="121">
        <f t="shared" si="14"/>
        <v>44101</v>
      </c>
      <c r="AU36" s="121">
        <v>0</v>
      </c>
      <c r="AV36" s="121">
        <v>44101</v>
      </c>
      <c r="AW36" s="121">
        <v>0</v>
      </c>
      <c r="AX36" s="121">
        <v>0</v>
      </c>
      <c r="AY36" s="121">
        <f t="shared" si="15"/>
        <v>121358</v>
      </c>
      <c r="AZ36" s="121">
        <v>36016</v>
      </c>
      <c r="BA36" s="121">
        <v>66387</v>
      </c>
      <c r="BB36" s="121">
        <v>18210</v>
      </c>
      <c r="BC36" s="121">
        <v>745</v>
      </c>
      <c r="BD36" s="121">
        <v>0</v>
      </c>
      <c r="BE36" s="121">
        <v>0</v>
      </c>
      <c r="BF36" s="121">
        <v>5048</v>
      </c>
      <c r="BG36" s="121">
        <f t="shared" si="17"/>
        <v>234207</v>
      </c>
      <c r="BH36" s="121">
        <f t="shared" si="19"/>
        <v>57200</v>
      </c>
      <c r="BI36" s="121">
        <f t="shared" si="20"/>
        <v>57200</v>
      </c>
      <c r="BJ36" s="121">
        <f t="shared" si="21"/>
        <v>0</v>
      </c>
      <c r="BK36" s="121">
        <f t="shared" si="22"/>
        <v>57200</v>
      </c>
      <c r="BL36" s="121">
        <f t="shared" si="23"/>
        <v>0</v>
      </c>
      <c r="BM36" s="121">
        <f t="shared" si="24"/>
        <v>0</v>
      </c>
      <c r="BN36" s="121">
        <f t="shared" si="25"/>
        <v>0</v>
      </c>
      <c r="BO36" s="121">
        <f t="shared" si="26"/>
        <v>0</v>
      </c>
      <c r="BP36" s="121">
        <f t="shared" si="27"/>
        <v>512661</v>
      </c>
      <c r="BQ36" s="121">
        <f t="shared" si="28"/>
        <v>225598</v>
      </c>
      <c r="BR36" s="121">
        <f t="shared" si="29"/>
        <v>27703</v>
      </c>
      <c r="BS36" s="121">
        <f t="shared" si="30"/>
        <v>197895</v>
      </c>
      <c r="BT36" s="121">
        <f t="shared" si="31"/>
        <v>0</v>
      </c>
      <c r="BU36" s="121">
        <f t="shared" si="32"/>
        <v>0</v>
      </c>
      <c r="BV36" s="121">
        <f t="shared" si="33"/>
        <v>62232</v>
      </c>
      <c r="BW36" s="121">
        <f t="shared" si="34"/>
        <v>18131</v>
      </c>
      <c r="BX36" s="121">
        <f t="shared" si="35"/>
        <v>44101</v>
      </c>
      <c r="BY36" s="121">
        <f t="shared" si="36"/>
        <v>0</v>
      </c>
      <c r="BZ36" s="121">
        <f t="shared" si="37"/>
        <v>7589</v>
      </c>
      <c r="CA36" s="121">
        <f t="shared" si="38"/>
        <v>217242</v>
      </c>
      <c r="CB36" s="121">
        <f t="shared" si="39"/>
        <v>131900</v>
      </c>
      <c r="CC36" s="121">
        <f t="shared" si="40"/>
        <v>66387</v>
      </c>
      <c r="CD36" s="121">
        <f t="shared" si="41"/>
        <v>18210</v>
      </c>
      <c r="CE36" s="121">
        <f t="shared" si="42"/>
        <v>745</v>
      </c>
      <c r="CF36" s="121">
        <f t="shared" si="43"/>
        <v>448486</v>
      </c>
      <c r="CG36" s="121">
        <f t="shared" si="44"/>
        <v>0</v>
      </c>
      <c r="CH36" s="121">
        <f t="shared" si="45"/>
        <v>41438</v>
      </c>
      <c r="CI36" s="121">
        <f t="shared" si="46"/>
        <v>611299</v>
      </c>
    </row>
    <row r="37" spans="1:87" s="136" customFormat="1" ht="13.5" customHeight="1" x14ac:dyDescent="0.15">
      <c r="A37" s="119" t="s">
        <v>29</v>
      </c>
      <c r="B37" s="120" t="s">
        <v>407</v>
      </c>
      <c r="C37" s="119" t="s">
        <v>408</v>
      </c>
      <c r="D37" s="121">
        <f t="shared" si="0"/>
        <v>91</v>
      </c>
      <c r="E37" s="121">
        <f t="shared" si="1"/>
        <v>6</v>
      </c>
      <c r="F37" s="121">
        <v>0</v>
      </c>
      <c r="G37" s="121">
        <v>0</v>
      </c>
      <c r="H37" s="121">
        <v>6</v>
      </c>
      <c r="I37" s="121">
        <v>0</v>
      </c>
      <c r="J37" s="121">
        <v>85</v>
      </c>
      <c r="K37" s="121">
        <v>2692</v>
      </c>
      <c r="L37" s="121">
        <f t="shared" si="3"/>
        <v>511305</v>
      </c>
      <c r="M37" s="121">
        <f t="shared" si="4"/>
        <v>42094</v>
      </c>
      <c r="N37" s="121">
        <v>28063</v>
      </c>
      <c r="O37" s="121">
        <v>14031</v>
      </c>
      <c r="P37" s="121">
        <v>0</v>
      </c>
      <c r="Q37" s="121">
        <v>0</v>
      </c>
      <c r="R37" s="121">
        <f t="shared" si="5"/>
        <v>320</v>
      </c>
      <c r="S37" s="121">
        <v>320</v>
      </c>
      <c r="T37" s="121">
        <v>0</v>
      </c>
      <c r="U37" s="121">
        <v>0</v>
      </c>
      <c r="V37" s="121">
        <v>0</v>
      </c>
      <c r="W37" s="121">
        <f t="shared" si="6"/>
        <v>468891</v>
      </c>
      <c r="X37" s="121">
        <v>456994</v>
      </c>
      <c r="Y37" s="121">
        <v>1766</v>
      </c>
      <c r="Z37" s="121">
        <v>0</v>
      </c>
      <c r="AA37" s="121">
        <v>10131</v>
      </c>
      <c r="AB37" s="121">
        <v>393157</v>
      </c>
      <c r="AC37" s="121">
        <v>0</v>
      </c>
      <c r="AD37" s="121">
        <v>334972</v>
      </c>
      <c r="AE37" s="121">
        <f t="shared" si="8"/>
        <v>846368</v>
      </c>
      <c r="AF37" s="121">
        <f t="shared" si="9"/>
        <v>491</v>
      </c>
      <c r="AG37" s="121">
        <f t="shared" si="10"/>
        <v>491</v>
      </c>
      <c r="AH37" s="121">
        <v>0</v>
      </c>
      <c r="AI37" s="121">
        <v>0</v>
      </c>
      <c r="AJ37" s="121">
        <v>0</v>
      </c>
      <c r="AK37" s="121">
        <v>491</v>
      </c>
      <c r="AL37" s="121">
        <v>0</v>
      </c>
      <c r="AM37" s="121">
        <v>0</v>
      </c>
      <c r="AN37" s="121">
        <f t="shared" si="12"/>
        <v>166476</v>
      </c>
      <c r="AO37" s="121">
        <f t="shared" si="13"/>
        <v>28063</v>
      </c>
      <c r="AP37" s="121">
        <v>28063</v>
      </c>
      <c r="AQ37" s="121">
        <v>0</v>
      </c>
      <c r="AR37" s="121">
        <v>0</v>
      </c>
      <c r="AS37" s="121">
        <v>0</v>
      </c>
      <c r="AT37" s="121">
        <f t="shared" si="14"/>
        <v>63970</v>
      </c>
      <c r="AU37" s="121">
        <v>0</v>
      </c>
      <c r="AV37" s="121">
        <v>0</v>
      </c>
      <c r="AW37" s="121">
        <v>63970</v>
      </c>
      <c r="AX37" s="121">
        <v>0</v>
      </c>
      <c r="AY37" s="121">
        <f t="shared" si="15"/>
        <v>74443</v>
      </c>
      <c r="AZ37" s="121">
        <v>24114</v>
      </c>
      <c r="BA37" s="121">
        <v>0</v>
      </c>
      <c r="BB37" s="121">
        <v>0</v>
      </c>
      <c r="BC37" s="121">
        <v>50329</v>
      </c>
      <c r="BD37" s="121">
        <v>0</v>
      </c>
      <c r="BE37" s="121">
        <v>0</v>
      </c>
      <c r="BF37" s="121">
        <v>5147</v>
      </c>
      <c r="BG37" s="121">
        <f t="shared" si="17"/>
        <v>172114</v>
      </c>
      <c r="BH37" s="121">
        <f t="shared" si="19"/>
        <v>582</v>
      </c>
      <c r="BI37" s="121">
        <f t="shared" si="20"/>
        <v>497</v>
      </c>
      <c r="BJ37" s="121">
        <f t="shared" si="21"/>
        <v>0</v>
      </c>
      <c r="BK37" s="121">
        <f t="shared" si="22"/>
        <v>0</v>
      </c>
      <c r="BL37" s="121">
        <f t="shared" si="23"/>
        <v>6</v>
      </c>
      <c r="BM37" s="121">
        <f t="shared" si="24"/>
        <v>491</v>
      </c>
      <c r="BN37" s="121">
        <f t="shared" si="25"/>
        <v>85</v>
      </c>
      <c r="BO37" s="121">
        <f t="shared" si="26"/>
        <v>2692</v>
      </c>
      <c r="BP37" s="121">
        <f t="shared" si="27"/>
        <v>677781</v>
      </c>
      <c r="BQ37" s="121">
        <f t="shared" si="28"/>
        <v>70157</v>
      </c>
      <c r="BR37" s="121">
        <f t="shared" si="29"/>
        <v>56126</v>
      </c>
      <c r="BS37" s="121">
        <f t="shared" si="30"/>
        <v>14031</v>
      </c>
      <c r="BT37" s="121">
        <f t="shared" si="31"/>
        <v>0</v>
      </c>
      <c r="BU37" s="121">
        <f t="shared" si="32"/>
        <v>0</v>
      </c>
      <c r="BV37" s="121">
        <f t="shared" si="33"/>
        <v>64290</v>
      </c>
      <c r="BW37" s="121">
        <f t="shared" si="34"/>
        <v>320</v>
      </c>
      <c r="BX37" s="121">
        <f t="shared" si="35"/>
        <v>0</v>
      </c>
      <c r="BY37" s="121">
        <f t="shared" si="36"/>
        <v>63970</v>
      </c>
      <c r="BZ37" s="121">
        <f t="shared" si="37"/>
        <v>0</v>
      </c>
      <c r="CA37" s="121">
        <f t="shared" si="38"/>
        <v>543334</v>
      </c>
      <c r="CB37" s="121">
        <f t="shared" si="39"/>
        <v>481108</v>
      </c>
      <c r="CC37" s="121">
        <f t="shared" si="40"/>
        <v>1766</v>
      </c>
      <c r="CD37" s="121">
        <f t="shared" si="41"/>
        <v>0</v>
      </c>
      <c r="CE37" s="121">
        <f t="shared" si="42"/>
        <v>60460</v>
      </c>
      <c r="CF37" s="121">
        <f t="shared" si="43"/>
        <v>393157</v>
      </c>
      <c r="CG37" s="121">
        <f t="shared" si="44"/>
        <v>0</v>
      </c>
      <c r="CH37" s="121">
        <f t="shared" si="45"/>
        <v>340119</v>
      </c>
      <c r="CI37" s="121">
        <f t="shared" si="46"/>
        <v>1018482</v>
      </c>
    </row>
    <row r="38" spans="1:87" s="136" customFormat="1" ht="13.5" customHeight="1" x14ac:dyDescent="0.15">
      <c r="A38" s="119" t="s">
        <v>29</v>
      </c>
      <c r="B38" s="120" t="s">
        <v>411</v>
      </c>
      <c r="C38" s="119" t="s">
        <v>412</v>
      </c>
      <c r="D38" s="121">
        <f t="shared" si="0"/>
        <v>73</v>
      </c>
      <c r="E38" s="121">
        <f t="shared" si="1"/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73</v>
      </c>
      <c r="K38" s="121">
        <v>3221</v>
      </c>
      <c r="L38" s="121">
        <f t="shared" si="3"/>
        <v>424700</v>
      </c>
      <c r="M38" s="121">
        <f t="shared" si="4"/>
        <v>337889</v>
      </c>
      <c r="N38" s="121">
        <v>95723</v>
      </c>
      <c r="O38" s="121">
        <v>242166</v>
      </c>
      <c r="P38" s="121">
        <v>0</v>
      </c>
      <c r="Q38" s="121">
        <v>0</v>
      </c>
      <c r="R38" s="121">
        <f t="shared" si="5"/>
        <v>37683</v>
      </c>
      <c r="S38" s="121">
        <v>37683</v>
      </c>
      <c r="T38" s="121">
        <v>0</v>
      </c>
      <c r="U38" s="121">
        <v>0</v>
      </c>
      <c r="V38" s="121">
        <v>10909</v>
      </c>
      <c r="W38" s="121">
        <f t="shared" si="6"/>
        <v>38219</v>
      </c>
      <c r="X38" s="121">
        <v>30156</v>
      </c>
      <c r="Y38" s="121">
        <v>0</v>
      </c>
      <c r="Z38" s="121">
        <v>525</v>
      </c>
      <c r="AA38" s="121">
        <v>7538</v>
      </c>
      <c r="AB38" s="121">
        <v>451595</v>
      </c>
      <c r="AC38" s="121">
        <v>0</v>
      </c>
      <c r="AD38" s="121">
        <v>69918</v>
      </c>
      <c r="AE38" s="121">
        <f t="shared" si="8"/>
        <v>494691</v>
      </c>
      <c r="AF38" s="121">
        <f t="shared" si="9"/>
        <v>11304</v>
      </c>
      <c r="AG38" s="121">
        <f t="shared" si="10"/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11304</v>
      </c>
      <c r="AM38" s="121">
        <v>0</v>
      </c>
      <c r="AN38" s="121">
        <f t="shared" si="12"/>
        <v>187978</v>
      </c>
      <c r="AO38" s="121">
        <f t="shared" si="13"/>
        <v>52748</v>
      </c>
      <c r="AP38" s="121">
        <v>52748</v>
      </c>
      <c r="AQ38" s="121">
        <v>0</v>
      </c>
      <c r="AR38" s="121">
        <v>0</v>
      </c>
      <c r="AS38" s="121">
        <v>0</v>
      </c>
      <c r="AT38" s="121">
        <f t="shared" si="14"/>
        <v>7730</v>
      </c>
      <c r="AU38" s="121">
        <v>0</v>
      </c>
      <c r="AV38" s="121">
        <v>7730</v>
      </c>
      <c r="AW38" s="121">
        <v>0</v>
      </c>
      <c r="AX38" s="121">
        <v>0</v>
      </c>
      <c r="AY38" s="121">
        <f t="shared" si="15"/>
        <v>127500</v>
      </c>
      <c r="AZ38" s="121">
        <v>18971</v>
      </c>
      <c r="BA38" s="121">
        <v>107545</v>
      </c>
      <c r="BB38" s="121">
        <v>0</v>
      </c>
      <c r="BC38" s="121">
        <v>984</v>
      </c>
      <c r="BD38" s="121">
        <v>0</v>
      </c>
      <c r="BE38" s="121">
        <v>0</v>
      </c>
      <c r="BF38" s="121">
        <v>0</v>
      </c>
      <c r="BG38" s="121">
        <f t="shared" si="17"/>
        <v>199282</v>
      </c>
      <c r="BH38" s="121">
        <f t="shared" si="19"/>
        <v>11377</v>
      </c>
      <c r="BI38" s="121">
        <f t="shared" si="20"/>
        <v>0</v>
      </c>
      <c r="BJ38" s="121">
        <f t="shared" si="21"/>
        <v>0</v>
      </c>
      <c r="BK38" s="121">
        <f t="shared" si="22"/>
        <v>0</v>
      </c>
      <c r="BL38" s="121">
        <f t="shared" si="23"/>
        <v>0</v>
      </c>
      <c r="BM38" s="121">
        <f t="shared" si="24"/>
        <v>0</v>
      </c>
      <c r="BN38" s="121">
        <f t="shared" si="25"/>
        <v>11377</v>
      </c>
      <c r="BO38" s="121">
        <f t="shared" si="26"/>
        <v>3221</v>
      </c>
      <c r="BP38" s="121">
        <f t="shared" si="27"/>
        <v>612678</v>
      </c>
      <c r="BQ38" s="121">
        <f t="shared" si="28"/>
        <v>390637</v>
      </c>
      <c r="BR38" s="121">
        <f t="shared" si="29"/>
        <v>148471</v>
      </c>
      <c r="BS38" s="121">
        <f t="shared" si="30"/>
        <v>242166</v>
      </c>
      <c r="BT38" s="121">
        <f t="shared" si="31"/>
        <v>0</v>
      </c>
      <c r="BU38" s="121">
        <f t="shared" si="32"/>
        <v>0</v>
      </c>
      <c r="BV38" s="121">
        <f t="shared" si="33"/>
        <v>45413</v>
      </c>
      <c r="BW38" s="121">
        <f t="shared" si="34"/>
        <v>37683</v>
      </c>
      <c r="BX38" s="121">
        <f t="shared" si="35"/>
        <v>7730</v>
      </c>
      <c r="BY38" s="121">
        <f t="shared" si="36"/>
        <v>0</v>
      </c>
      <c r="BZ38" s="121">
        <f t="shared" si="37"/>
        <v>10909</v>
      </c>
      <c r="CA38" s="121">
        <f t="shared" si="38"/>
        <v>165719</v>
      </c>
      <c r="CB38" s="121">
        <f t="shared" si="39"/>
        <v>49127</v>
      </c>
      <c r="CC38" s="121">
        <f t="shared" si="40"/>
        <v>107545</v>
      </c>
      <c r="CD38" s="121">
        <f t="shared" si="41"/>
        <v>525</v>
      </c>
      <c r="CE38" s="121">
        <f t="shared" si="42"/>
        <v>8522</v>
      </c>
      <c r="CF38" s="121">
        <f t="shared" si="43"/>
        <v>451595</v>
      </c>
      <c r="CG38" s="121">
        <f t="shared" si="44"/>
        <v>0</v>
      </c>
      <c r="CH38" s="121">
        <f t="shared" si="45"/>
        <v>69918</v>
      </c>
      <c r="CI38" s="121">
        <f t="shared" si="46"/>
        <v>693973</v>
      </c>
    </row>
    <row r="39" spans="1:87" s="136" customFormat="1" ht="13.5" customHeight="1" x14ac:dyDescent="0.15">
      <c r="A39" s="119" t="s">
        <v>29</v>
      </c>
      <c r="B39" s="120" t="s">
        <v>413</v>
      </c>
      <c r="C39" s="119" t="s">
        <v>414</v>
      </c>
      <c r="D39" s="121">
        <f t="shared" ref="D39:D62" si="47">+SUM(E39,J39)</f>
        <v>0</v>
      </c>
      <c r="E39" s="121">
        <f t="shared" ref="E39:E62" si="48"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26013</v>
      </c>
      <c r="L39" s="121">
        <f t="shared" ref="L39:L62" si="49">+SUM(M39,R39,V39,W39,AC39)</f>
        <v>443786</v>
      </c>
      <c r="M39" s="121">
        <f t="shared" ref="M39:M62" si="50">+SUM(N39:Q39)</f>
        <v>87218</v>
      </c>
      <c r="N39" s="121">
        <v>20904</v>
      </c>
      <c r="O39" s="121">
        <v>66314</v>
      </c>
      <c r="P39" s="121">
        <v>0</v>
      </c>
      <c r="Q39" s="121">
        <v>0</v>
      </c>
      <c r="R39" s="121">
        <f t="shared" ref="R39:R62" si="51">+SUM(S39:U39)</f>
        <v>1796</v>
      </c>
      <c r="S39" s="121">
        <v>1796</v>
      </c>
      <c r="T39" s="121">
        <v>0</v>
      </c>
      <c r="U39" s="121">
        <v>0</v>
      </c>
      <c r="V39" s="121">
        <v>0</v>
      </c>
      <c r="W39" s="121">
        <f t="shared" ref="W39:W62" si="52">+SUM(X39:AA39)</f>
        <v>354772</v>
      </c>
      <c r="X39" s="121">
        <v>322346</v>
      </c>
      <c r="Y39" s="121">
        <v>32426</v>
      </c>
      <c r="Z39" s="121">
        <v>0</v>
      </c>
      <c r="AA39" s="121">
        <v>0</v>
      </c>
      <c r="AB39" s="121">
        <v>202777</v>
      </c>
      <c r="AC39" s="121">
        <v>0</v>
      </c>
      <c r="AD39" s="121">
        <v>0</v>
      </c>
      <c r="AE39" s="121">
        <f t="shared" ref="AE39:AE62" si="53">+SUM(D39,L39,AD39)</f>
        <v>443786</v>
      </c>
      <c r="AF39" s="121">
        <f t="shared" ref="AF39:AF62" si="54">+SUM(AG39,AL39)</f>
        <v>0</v>
      </c>
      <c r="AG39" s="121">
        <f t="shared" ref="AG39:AG62" si="55"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313</v>
      </c>
      <c r="AN39" s="121">
        <f t="shared" ref="AN39:AN62" si="56">+SUM(AO39,AT39,AX39,AY39,BE39)</f>
        <v>24709</v>
      </c>
      <c r="AO39" s="121">
        <f t="shared" ref="AO39:AO62" si="57">+SUM(AP39:AS39)</f>
        <v>14749</v>
      </c>
      <c r="AP39" s="121">
        <v>14749</v>
      </c>
      <c r="AQ39" s="121">
        <v>0</v>
      </c>
      <c r="AR39" s="121">
        <v>0</v>
      </c>
      <c r="AS39" s="121">
        <v>0</v>
      </c>
      <c r="AT39" s="121">
        <f t="shared" ref="AT39:AT62" si="58"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 t="shared" ref="AY39:AY62" si="59">+SUM(AZ39:BC39)</f>
        <v>9960</v>
      </c>
      <c r="AZ39" s="121">
        <v>9960</v>
      </c>
      <c r="BA39" s="121">
        <v>0</v>
      </c>
      <c r="BB39" s="121">
        <v>0</v>
      </c>
      <c r="BC39" s="121">
        <v>0</v>
      </c>
      <c r="BD39" s="121">
        <v>7340</v>
      </c>
      <c r="BE39" s="121">
        <v>0</v>
      </c>
      <c r="BF39" s="121">
        <v>0</v>
      </c>
      <c r="BG39" s="121">
        <f t="shared" ref="BG39:BG62" si="60">+SUM(BF39,AN39,AF39)</f>
        <v>24709</v>
      </c>
      <c r="BH39" s="121">
        <f t="shared" si="19"/>
        <v>0</v>
      </c>
      <c r="BI39" s="121">
        <f t="shared" si="20"/>
        <v>0</v>
      </c>
      <c r="BJ39" s="121">
        <f t="shared" si="21"/>
        <v>0</v>
      </c>
      <c r="BK39" s="121">
        <f t="shared" si="22"/>
        <v>0</v>
      </c>
      <c r="BL39" s="121">
        <f t="shared" si="23"/>
        <v>0</v>
      </c>
      <c r="BM39" s="121">
        <f t="shared" si="24"/>
        <v>0</v>
      </c>
      <c r="BN39" s="121">
        <f t="shared" si="25"/>
        <v>0</v>
      </c>
      <c r="BO39" s="121">
        <f t="shared" si="26"/>
        <v>26326</v>
      </c>
      <c r="BP39" s="121">
        <f t="shared" si="27"/>
        <v>468495</v>
      </c>
      <c r="BQ39" s="121">
        <f t="shared" si="28"/>
        <v>101967</v>
      </c>
      <c r="BR39" s="121">
        <f t="shared" si="29"/>
        <v>35653</v>
      </c>
      <c r="BS39" s="121">
        <f t="shared" si="30"/>
        <v>66314</v>
      </c>
      <c r="BT39" s="121">
        <f t="shared" si="31"/>
        <v>0</v>
      </c>
      <c r="BU39" s="121">
        <f t="shared" si="32"/>
        <v>0</v>
      </c>
      <c r="BV39" s="121">
        <f t="shared" si="33"/>
        <v>1796</v>
      </c>
      <c r="BW39" s="121">
        <f t="shared" si="34"/>
        <v>1796</v>
      </c>
      <c r="BX39" s="121">
        <f t="shared" si="35"/>
        <v>0</v>
      </c>
      <c r="BY39" s="121">
        <f t="shared" si="36"/>
        <v>0</v>
      </c>
      <c r="BZ39" s="121">
        <f t="shared" si="37"/>
        <v>0</v>
      </c>
      <c r="CA39" s="121">
        <f t="shared" si="38"/>
        <v>364732</v>
      </c>
      <c r="CB39" s="121">
        <f t="shared" si="39"/>
        <v>332306</v>
      </c>
      <c r="CC39" s="121">
        <f t="shared" si="40"/>
        <v>32426</v>
      </c>
      <c r="CD39" s="121">
        <f t="shared" si="41"/>
        <v>0</v>
      </c>
      <c r="CE39" s="121">
        <f t="shared" si="42"/>
        <v>0</v>
      </c>
      <c r="CF39" s="121">
        <f t="shared" si="43"/>
        <v>210117</v>
      </c>
      <c r="CG39" s="121">
        <f t="shared" si="44"/>
        <v>0</v>
      </c>
      <c r="CH39" s="121">
        <f t="shared" si="45"/>
        <v>0</v>
      </c>
      <c r="CI39" s="121">
        <f t="shared" si="46"/>
        <v>468495</v>
      </c>
    </row>
    <row r="40" spans="1:87" s="136" customFormat="1" ht="13.5" customHeight="1" x14ac:dyDescent="0.15">
      <c r="A40" s="119" t="s">
        <v>29</v>
      </c>
      <c r="B40" s="120" t="s">
        <v>415</v>
      </c>
      <c r="C40" s="119" t="s">
        <v>416</v>
      </c>
      <c r="D40" s="121">
        <f t="shared" si="47"/>
        <v>0</v>
      </c>
      <c r="E40" s="121">
        <f t="shared" si="48"/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 t="shared" si="49"/>
        <v>338018</v>
      </c>
      <c r="M40" s="121">
        <f t="shared" si="50"/>
        <v>258833</v>
      </c>
      <c r="N40" s="121">
        <v>18865</v>
      </c>
      <c r="O40" s="121">
        <v>239968</v>
      </c>
      <c r="P40" s="121">
        <v>0</v>
      </c>
      <c r="Q40" s="121">
        <v>0</v>
      </c>
      <c r="R40" s="121">
        <f t="shared" si="51"/>
        <v>31451</v>
      </c>
      <c r="S40" s="121">
        <v>31451</v>
      </c>
      <c r="T40" s="121">
        <v>0</v>
      </c>
      <c r="U40" s="121">
        <v>0</v>
      </c>
      <c r="V40" s="121">
        <v>0</v>
      </c>
      <c r="W40" s="121">
        <f t="shared" si="52"/>
        <v>47734</v>
      </c>
      <c r="X40" s="121">
        <v>47734</v>
      </c>
      <c r="Y40" s="121">
        <v>0</v>
      </c>
      <c r="Z40" s="121">
        <v>0</v>
      </c>
      <c r="AA40" s="121">
        <v>0</v>
      </c>
      <c r="AB40" s="121">
        <v>364163</v>
      </c>
      <c r="AC40" s="121">
        <v>0</v>
      </c>
      <c r="AD40" s="121">
        <v>6434</v>
      </c>
      <c r="AE40" s="121">
        <f t="shared" si="53"/>
        <v>344452</v>
      </c>
      <c r="AF40" s="121">
        <f t="shared" si="54"/>
        <v>0</v>
      </c>
      <c r="AG40" s="121">
        <f t="shared" si="55"/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 t="shared" si="56"/>
        <v>197795</v>
      </c>
      <c r="AO40" s="121">
        <f t="shared" si="57"/>
        <v>31196</v>
      </c>
      <c r="AP40" s="121">
        <v>31196</v>
      </c>
      <c r="AQ40" s="121">
        <v>0</v>
      </c>
      <c r="AR40" s="121">
        <v>0</v>
      </c>
      <c r="AS40" s="121">
        <v>0</v>
      </c>
      <c r="AT40" s="121">
        <f t="shared" si="58"/>
        <v>26590</v>
      </c>
      <c r="AU40" s="121">
        <v>0</v>
      </c>
      <c r="AV40" s="121">
        <v>25903</v>
      </c>
      <c r="AW40" s="121">
        <v>687</v>
      </c>
      <c r="AX40" s="121">
        <v>0</v>
      </c>
      <c r="AY40" s="121">
        <f t="shared" si="59"/>
        <v>129025</v>
      </c>
      <c r="AZ40" s="121">
        <v>0</v>
      </c>
      <c r="BA40" s="121">
        <v>70305</v>
      </c>
      <c r="BB40" s="121">
        <v>24066</v>
      </c>
      <c r="BC40" s="121">
        <v>34654</v>
      </c>
      <c r="BD40" s="121">
        <v>0</v>
      </c>
      <c r="BE40" s="121">
        <v>10984</v>
      </c>
      <c r="BF40" s="121">
        <v>0</v>
      </c>
      <c r="BG40" s="121">
        <f t="shared" si="60"/>
        <v>197795</v>
      </c>
      <c r="BH40" s="121">
        <f t="shared" ref="BH40:BH62" si="61">SUM(D40,AF40)</f>
        <v>0</v>
      </c>
      <c r="BI40" s="121">
        <f t="shared" ref="BI40:BI62" si="62">SUM(E40,AG40)</f>
        <v>0</v>
      </c>
      <c r="BJ40" s="121">
        <f t="shared" ref="BJ40:BJ62" si="63">SUM(F40,AH40)</f>
        <v>0</v>
      </c>
      <c r="BK40" s="121">
        <f t="shared" ref="BK40:BK62" si="64">SUM(G40,AI40)</f>
        <v>0</v>
      </c>
      <c r="BL40" s="121">
        <f t="shared" ref="BL40:BL62" si="65">SUM(H40,AJ40)</f>
        <v>0</v>
      </c>
      <c r="BM40" s="121">
        <f t="shared" ref="BM40:BM62" si="66">SUM(I40,AK40)</f>
        <v>0</v>
      </c>
      <c r="BN40" s="121">
        <f t="shared" ref="BN40:BN62" si="67">SUM(J40,AL40)</f>
        <v>0</v>
      </c>
      <c r="BO40" s="121">
        <f t="shared" ref="BO40:BO62" si="68">SUM(K40,AM40)</f>
        <v>0</v>
      </c>
      <c r="BP40" s="121">
        <f t="shared" ref="BP40:BP62" si="69">SUM(L40,AN40)</f>
        <v>535813</v>
      </c>
      <c r="BQ40" s="121">
        <f t="shared" ref="BQ40:BQ62" si="70">SUM(M40,AO40)</f>
        <v>290029</v>
      </c>
      <c r="BR40" s="121">
        <f t="shared" ref="BR40:BR62" si="71">SUM(N40,AP40)</f>
        <v>50061</v>
      </c>
      <c r="BS40" s="121">
        <f t="shared" ref="BS40:BS62" si="72">SUM(O40,AQ40)</f>
        <v>239968</v>
      </c>
      <c r="BT40" s="121">
        <f t="shared" ref="BT40:BT62" si="73">SUM(P40,AR40)</f>
        <v>0</v>
      </c>
      <c r="BU40" s="121">
        <f t="shared" ref="BU40:BU62" si="74">SUM(Q40,AS40)</f>
        <v>0</v>
      </c>
      <c r="BV40" s="121">
        <f t="shared" ref="BV40:BV62" si="75">SUM(R40,AT40)</f>
        <v>58041</v>
      </c>
      <c r="BW40" s="121">
        <f t="shared" ref="BW40:BW62" si="76">SUM(S40,AU40)</f>
        <v>31451</v>
      </c>
      <c r="BX40" s="121">
        <f t="shared" ref="BX40:BX62" si="77">SUM(T40,AV40)</f>
        <v>25903</v>
      </c>
      <c r="BY40" s="121">
        <f t="shared" ref="BY40:BY62" si="78">SUM(U40,AW40)</f>
        <v>687</v>
      </c>
      <c r="BZ40" s="121">
        <f t="shared" ref="BZ40:BZ62" si="79">SUM(V40,AX40)</f>
        <v>0</v>
      </c>
      <c r="CA40" s="121">
        <f t="shared" ref="CA40:CA62" si="80">SUM(W40,AY40)</f>
        <v>176759</v>
      </c>
      <c r="CB40" s="121">
        <f t="shared" ref="CB40:CB62" si="81">SUM(X40,AZ40)</f>
        <v>47734</v>
      </c>
      <c r="CC40" s="121">
        <f t="shared" ref="CC40:CC62" si="82">SUM(Y40,BA40)</f>
        <v>70305</v>
      </c>
      <c r="CD40" s="121">
        <f t="shared" ref="CD40:CD62" si="83">SUM(Z40,BB40)</f>
        <v>24066</v>
      </c>
      <c r="CE40" s="121">
        <f t="shared" ref="CE40:CE62" si="84">SUM(AA40,BC40)</f>
        <v>34654</v>
      </c>
      <c r="CF40" s="121">
        <f t="shared" ref="CF40:CF62" si="85">SUM(AB40,BD40)</f>
        <v>364163</v>
      </c>
      <c r="CG40" s="121">
        <f t="shared" ref="CG40:CG62" si="86">SUM(AC40,BE40)</f>
        <v>10984</v>
      </c>
      <c r="CH40" s="121">
        <f t="shared" ref="CH40:CH62" si="87">SUM(AD40,BF40)</f>
        <v>6434</v>
      </c>
      <c r="CI40" s="121">
        <f t="shared" ref="CI40:CI62" si="88">SUM(AE40,BG40)</f>
        <v>542247</v>
      </c>
    </row>
    <row r="41" spans="1:87" s="136" customFormat="1" ht="13.5" customHeight="1" x14ac:dyDescent="0.15">
      <c r="A41" s="119" t="s">
        <v>29</v>
      </c>
      <c r="B41" s="120" t="s">
        <v>417</v>
      </c>
      <c r="C41" s="119" t="s">
        <v>418</v>
      </c>
      <c r="D41" s="121">
        <f t="shared" si="47"/>
        <v>1068</v>
      </c>
      <c r="E41" s="121">
        <f t="shared" si="48"/>
        <v>1068</v>
      </c>
      <c r="F41" s="121">
        <v>0</v>
      </c>
      <c r="G41" s="121">
        <v>0</v>
      </c>
      <c r="H41" s="121">
        <v>1068</v>
      </c>
      <c r="I41" s="121">
        <v>0</v>
      </c>
      <c r="J41" s="121">
        <v>0</v>
      </c>
      <c r="K41" s="121">
        <v>0</v>
      </c>
      <c r="L41" s="121">
        <f t="shared" si="49"/>
        <v>488315</v>
      </c>
      <c r="M41" s="121">
        <f t="shared" si="50"/>
        <v>28952</v>
      </c>
      <c r="N41" s="121">
        <v>28952</v>
      </c>
      <c r="O41" s="121">
        <v>0</v>
      </c>
      <c r="P41" s="121">
        <v>0</v>
      </c>
      <c r="Q41" s="121">
        <v>0</v>
      </c>
      <c r="R41" s="121">
        <f t="shared" si="51"/>
        <v>185078</v>
      </c>
      <c r="S41" s="121">
        <v>741</v>
      </c>
      <c r="T41" s="121">
        <v>184337</v>
      </c>
      <c r="U41" s="121">
        <v>0</v>
      </c>
      <c r="V41" s="121">
        <v>0</v>
      </c>
      <c r="W41" s="121">
        <f t="shared" si="52"/>
        <v>274285</v>
      </c>
      <c r="X41" s="121">
        <v>91122</v>
      </c>
      <c r="Y41" s="121">
        <v>154962</v>
      </c>
      <c r="Z41" s="121">
        <v>21054</v>
      </c>
      <c r="AA41" s="121">
        <v>7147</v>
      </c>
      <c r="AB41" s="121">
        <v>0</v>
      </c>
      <c r="AC41" s="121">
        <v>0</v>
      </c>
      <c r="AD41" s="121">
        <v>0</v>
      </c>
      <c r="AE41" s="121">
        <f t="shared" si="53"/>
        <v>489383</v>
      </c>
      <c r="AF41" s="121">
        <f t="shared" si="54"/>
        <v>394572</v>
      </c>
      <c r="AG41" s="121">
        <f t="shared" si="55"/>
        <v>394572</v>
      </c>
      <c r="AH41" s="121">
        <v>0</v>
      </c>
      <c r="AI41" s="121">
        <v>394572</v>
      </c>
      <c r="AJ41" s="121">
        <v>0</v>
      </c>
      <c r="AK41" s="121">
        <v>0</v>
      </c>
      <c r="AL41" s="121">
        <v>0</v>
      </c>
      <c r="AM41" s="121">
        <v>0</v>
      </c>
      <c r="AN41" s="121">
        <f t="shared" si="56"/>
        <v>41536</v>
      </c>
      <c r="AO41" s="121">
        <f t="shared" si="57"/>
        <v>5920</v>
      </c>
      <c r="AP41" s="121">
        <v>5920</v>
      </c>
      <c r="AQ41" s="121">
        <v>0</v>
      </c>
      <c r="AR41" s="121">
        <v>0</v>
      </c>
      <c r="AS41" s="121">
        <v>0</v>
      </c>
      <c r="AT41" s="121">
        <f t="shared" si="58"/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 t="shared" si="59"/>
        <v>35616</v>
      </c>
      <c r="AZ41" s="121">
        <v>14091</v>
      </c>
      <c r="BA41" s="121">
        <v>21525</v>
      </c>
      <c r="BB41" s="121">
        <v>0</v>
      </c>
      <c r="BC41" s="121">
        <v>0</v>
      </c>
      <c r="BD41" s="121">
        <v>0</v>
      </c>
      <c r="BE41" s="121">
        <v>0</v>
      </c>
      <c r="BF41" s="121">
        <v>0</v>
      </c>
      <c r="BG41" s="121">
        <f t="shared" si="60"/>
        <v>436108</v>
      </c>
      <c r="BH41" s="121">
        <f t="shared" si="61"/>
        <v>395640</v>
      </c>
      <c r="BI41" s="121">
        <f t="shared" si="62"/>
        <v>395640</v>
      </c>
      <c r="BJ41" s="121">
        <f t="shared" si="63"/>
        <v>0</v>
      </c>
      <c r="BK41" s="121">
        <f t="shared" si="64"/>
        <v>394572</v>
      </c>
      <c r="BL41" s="121">
        <f t="shared" si="65"/>
        <v>1068</v>
      </c>
      <c r="BM41" s="121">
        <f t="shared" si="66"/>
        <v>0</v>
      </c>
      <c r="BN41" s="121">
        <f t="shared" si="67"/>
        <v>0</v>
      </c>
      <c r="BO41" s="121">
        <f t="shared" si="68"/>
        <v>0</v>
      </c>
      <c r="BP41" s="121">
        <f t="shared" si="69"/>
        <v>529851</v>
      </c>
      <c r="BQ41" s="121">
        <f t="shared" si="70"/>
        <v>34872</v>
      </c>
      <c r="BR41" s="121">
        <f t="shared" si="71"/>
        <v>34872</v>
      </c>
      <c r="BS41" s="121">
        <f t="shared" si="72"/>
        <v>0</v>
      </c>
      <c r="BT41" s="121">
        <f t="shared" si="73"/>
        <v>0</v>
      </c>
      <c r="BU41" s="121">
        <f t="shared" si="74"/>
        <v>0</v>
      </c>
      <c r="BV41" s="121">
        <f t="shared" si="75"/>
        <v>185078</v>
      </c>
      <c r="BW41" s="121">
        <f t="shared" si="76"/>
        <v>741</v>
      </c>
      <c r="BX41" s="121">
        <f t="shared" si="77"/>
        <v>184337</v>
      </c>
      <c r="BY41" s="121">
        <f t="shared" si="78"/>
        <v>0</v>
      </c>
      <c r="BZ41" s="121">
        <f t="shared" si="79"/>
        <v>0</v>
      </c>
      <c r="CA41" s="121">
        <f t="shared" si="80"/>
        <v>309901</v>
      </c>
      <c r="CB41" s="121">
        <f t="shared" si="81"/>
        <v>105213</v>
      </c>
      <c r="CC41" s="121">
        <f t="shared" si="82"/>
        <v>176487</v>
      </c>
      <c r="CD41" s="121">
        <f t="shared" si="83"/>
        <v>21054</v>
      </c>
      <c r="CE41" s="121">
        <f t="shared" si="84"/>
        <v>7147</v>
      </c>
      <c r="CF41" s="121">
        <f t="shared" si="85"/>
        <v>0</v>
      </c>
      <c r="CG41" s="121">
        <f t="shared" si="86"/>
        <v>0</v>
      </c>
      <c r="CH41" s="121">
        <f t="shared" si="87"/>
        <v>0</v>
      </c>
      <c r="CI41" s="121">
        <f t="shared" si="88"/>
        <v>925491</v>
      </c>
    </row>
    <row r="42" spans="1:87" s="136" customFormat="1" ht="13.5" customHeight="1" x14ac:dyDescent="0.15">
      <c r="A42" s="119" t="s">
        <v>29</v>
      </c>
      <c r="B42" s="120" t="s">
        <v>419</v>
      </c>
      <c r="C42" s="119" t="s">
        <v>420</v>
      </c>
      <c r="D42" s="121">
        <f t="shared" si="47"/>
        <v>984</v>
      </c>
      <c r="E42" s="121">
        <f t="shared" si="48"/>
        <v>984</v>
      </c>
      <c r="F42" s="121">
        <v>0</v>
      </c>
      <c r="G42" s="121">
        <v>0</v>
      </c>
      <c r="H42" s="121">
        <v>984</v>
      </c>
      <c r="I42" s="121">
        <v>0</v>
      </c>
      <c r="J42" s="121">
        <v>0</v>
      </c>
      <c r="K42" s="121">
        <v>0</v>
      </c>
      <c r="L42" s="121">
        <f t="shared" si="49"/>
        <v>189942</v>
      </c>
      <c r="M42" s="121">
        <f t="shared" si="50"/>
        <v>102032</v>
      </c>
      <c r="N42" s="121">
        <v>26153</v>
      </c>
      <c r="O42" s="121">
        <v>75879</v>
      </c>
      <c r="P42" s="121">
        <v>0</v>
      </c>
      <c r="Q42" s="121">
        <v>0</v>
      </c>
      <c r="R42" s="121">
        <f t="shared" si="51"/>
        <v>10680</v>
      </c>
      <c r="S42" s="121">
        <v>10680</v>
      </c>
      <c r="T42" s="121">
        <v>0</v>
      </c>
      <c r="U42" s="121">
        <v>0</v>
      </c>
      <c r="V42" s="121">
        <v>0</v>
      </c>
      <c r="W42" s="121">
        <f t="shared" si="52"/>
        <v>77230</v>
      </c>
      <c r="X42" s="121">
        <v>77230</v>
      </c>
      <c r="Y42" s="121">
        <v>0</v>
      </c>
      <c r="Z42" s="121">
        <v>0</v>
      </c>
      <c r="AA42" s="121">
        <v>0</v>
      </c>
      <c r="AB42" s="121">
        <v>103382</v>
      </c>
      <c r="AC42" s="121">
        <v>0</v>
      </c>
      <c r="AD42" s="121">
        <v>27114</v>
      </c>
      <c r="AE42" s="121">
        <f t="shared" si="53"/>
        <v>218040</v>
      </c>
      <c r="AF42" s="121">
        <f t="shared" si="54"/>
        <v>0</v>
      </c>
      <c r="AG42" s="121">
        <f t="shared" si="55"/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 t="shared" si="56"/>
        <v>57023</v>
      </c>
      <c r="AO42" s="121">
        <f t="shared" si="57"/>
        <v>13730</v>
      </c>
      <c r="AP42" s="121">
        <v>6538</v>
      </c>
      <c r="AQ42" s="121">
        <v>7192</v>
      </c>
      <c r="AR42" s="121">
        <v>0</v>
      </c>
      <c r="AS42" s="121">
        <v>0</v>
      </c>
      <c r="AT42" s="121">
        <f t="shared" si="58"/>
        <v>19998</v>
      </c>
      <c r="AU42" s="121">
        <v>677</v>
      </c>
      <c r="AV42" s="121">
        <v>19321</v>
      </c>
      <c r="AW42" s="121">
        <v>0</v>
      </c>
      <c r="AX42" s="121">
        <v>0</v>
      </c>
      <c r="AY42" s="121">
        <f t="shared" si="59"/>
        <v>23295</v>
      </c>
      <c r="AZ42" s="121">
        <v>0</v>
      </c>
      <c r="BA42" s="121">
        <v>23295</v>
      </c>
      <c r="BB42" s="121">
        <v>0</v>
      </c>
      <c r="BC42" s="121">
        <v>0</v>
      </c>
      <c r="BD42" s="121">
        <v>0</v>
      </c>
      <c r="BE42" s="121">
        <v>0</v>
      </c>
      <c r="BF42" s="121">
        <v>0</v>
      </c>
      <c r="BG42" s="121">
        <f t="shared" si="60"/>
        <v>57023</v>
      </c>
      <c r="BH42" s="121">
        <f t="shared" si="61"/>
        <v>984</v>
      </c>
      <c r="BI42" s="121">
        <f t="shared" si="62"/>
        <v>984</v>
      </c>
      <c r="BJ42" s="121">
        <f t="shared" si="63"/>
        <v>0</v>
      </c>
      <c r="BK42" s="121">
        <f t="shared" si="64"/>
        <v>0</v>
      </c>
      <c r="BL42" s="121">
        <f t="shared" si="65"/>
        <v>984</v>
      </c>
      <c r="BM42" s="121">
        <f t="shared" si="66"/>
        <v>0</v>
      </c>
      <c r="BN42" s="121">
        <f t="shared" si="67"/>
        <v>0</v>
      </c>
      <c r="BO42" s="121">
        <f t="shared" si="68"/>
        <v>0</v>
      </c>
      <c r="BP42" s="121">
        <f t="shared" si="69"/>
        <v>246965</v>
      </c>
      <c r="BQ42" s="121">
        <f t="shared" si="70"/>
        <v>115762</v>
      </c>
      <c r="BR42" s="121">
        <f t="shared" si="71"/>
        <v>32691</v>
      </c>
      <c r="BS42" s="121">
        <f t="shared" si="72"/>
        <v>83071</v>
      </c>
      <c r="BT42" s="121">
        <f t="shared" si="73"/>
        <v>0</v>
      </c>
      <c r="BU42" s="121">
        <f t="shared" si="74"/>
        <v>0</v>
      </c>
      <c r="BV42" s="121">
        <f t="shared" si="75"/>
        <v>30678</v>
      </c>
      <c r="BW42" s="121">
        <f t="shared" si="76"/>
        <v>11357</v>
      </c>
      <c r="BX42" s="121">
        <f t="shared" si="77"/>
        <v>19321</v>
      </c>
      <c r="BY42" s="121">
        <f t="shared" si="78"/>
        <v>0</v>
      </c>
      <c r="BZ42" s="121">
        <f t="shared" si="79"/>
        <v>0</v>
      </c>
      <c r="CA42" s="121">
        <f t="shared" si="80"/>
        <v>100525</v>
      </c>
      <c r="CB42" s="121">
        <f t="shared" si="81"/>
        <v>77230</v>
      </c>
      <c r="CC42" s="121">
        <f t="shared" si="82"/>
        <v>23295</v>
      </c>
      <c r="CD42" s="121">
        <f t="shared" si="83"/>
        <v>0</v>
      </c>
      <c r="CE42" s="121">
        <f t="shared" si="84"/>
        <v>0</v>
      </c>
      <c r="CF42" s="121">
        <f t="shared" si="85"/>
        <v>103382</v>
      </c>
      <c r="CG42" s="121">
        <f t="shared" si="86"/>
        <v>0</v>
      </c>
      <c r="CH42" s="121">
        <f t="shared" si="87"/>
        <v>27114</v>
      </c>
      <c r="CI42" s="121">
        <f t="shared" si="88"/>
        <v>275063</v>
      </c>
    </row>
    <row r="43" spans="1:87" s="136" customFormat="1" ht="13.5" customHeight="1" x14ac:dyDescent="0.15">
      <c r="A43" s="119" t="s">
        <v>29</v>
      </c>
      <c r="B43" s="120" t="s">
        <v>423</v>
      </c>
      <c r="C43" s="119" t="s">
        <v>424</v>
      </c>
      <c r="D43" s="121">
        <f t="shared" si="47"/>
        <v>55</v>
      </c>
      <c r="E43" s="121">
        <f t="shared" si="48"/>
        <v>55</v>
      </c>
      <c r="F43" s="121">
        <v>0</v>
      </c>
      <c r="G43" s="121">
        <v>0</v>
      </c>
      <c r="H43" s="121">
        <v>0</v>
      </c>
      <c r="I43" s="121">
        <v>55</v>
      </c>
      <c r="J43" s="121">
        <v>0</v>
      </c>
      <c r="K43" s="121">
        <v>0</v>
      </c>
      <c r="L43" s="121">
        <f t="shared" si="49"/>
        <v>103298</v>
      </c>
      <c r="M43" s="121">
        <f t="shared" si="50"/>
        <v>27317</v>
      </c>
      <c r="N43" s="121">
        <v>20156</v>
      </c>
      <c r="O43" s="121">
        <v>7161</v>
      </c>
      <c r="P43" s="121">
        <v>0</v>
      </c>
      <c r="Q43" s="121">
        <v>0</v>
      </c>
      <c r="R43" s="121">
        <f t="shared" si="51"/>
        <v>10</v>
      </c>
      <c r="S43" s="121">
        <v>10</v>
      </c>
      <c r="T43" s="121">
        <v>0</v>
      </c>
      <c r="U43" s="121">
        <v>0</v>
      </c>
      <c r="V43" s="121">
        <v>0</v>
      </c>
      <c r="W43" s="121">
        <f t="shared" si="52"/>
        <v>75971</v>
      </c>
      <c r="X43" s="121">
        <v>75971</v>
      </c>
      <c r="Y43" s="121">
        <v>0</v>
      </c>
      <c r="Z43" s="121">
        <v>0</v>
      </c>
      <c r="AA43" s="121">
        <v>0</v>
      </c>
      <c r="AB43" s="121">
        <v>60265</v>
      </c>
      <c r="AC43" s="121">
        <v>0</v>
      </c>
      <c r="AD43" s="121">
        <v>16747</v>
      </c>
      <c r="AE43" s="121">
        <f t="shared" si="53"/>
        <v>120100</v>
      </c>
      <c r="AF43" s="121">
        <f t="shared" si="54"/>
        <v>0</v>
      </c>
      <c r="AG43" s="121">
        <f t="shared" si="55"/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 t="shared" si="56"/>
        <v>94814</v>
      </c>
      <c r="AO43" s="121">
        <f t="shared" si="57"/>
        <v>12983</v>
      </c>
      <c r="AP43" s="121">
        <v>12983</v>
      </c>
      <c r="AQ43" s="121">
        <v>0</v>
      </c>
      <c r="AR43" s="121">
        <v>0</v>
      </c>
      <c r="AS43" s="121">
        <v>0</v>
      </c>
      <c r="AT43" s="121">
        <f t="shared" si="58"/>
        <v>26804</v>
      </c>
      <c r="AU43" s="121">
        <v>17</v>
      </c>
      <c r="AV43" s="121">
        <v>26787</v>
      </c>
      <c r="AW43" s="121">
        <v>0</v>
      </c>
      <c r="AX43" s="121">
        <v>0</v>
      </c>
      <c r="AY43" s="121">
        <f t="shared" si="59"/>
        <v>55027</v>
      </c>
      <c r="AZ43" s="121">
        <v>24481</v>
      </c>
      <c r="BA43" s="121">
        <v>29522</v>
      </c>
      <c r="BB43" s="121">
        <v>1024</v>
      </c>
      <c r="BC43" s="121">
        <v>0</v>
      </c>
      <c r="BD43" s="121">
        <v>0</v>
      </c>
      <c r="BE43" s="121">
        <v>0</v>
      </c>
      <c r="BF43" s="121">
        <v>0</v>
      </c>
      <c r="BG43" s="121">
        <f t="shared" si="60"/>
        <v>94814</v>
      </c>
      <c r="BH43" s="121">
        <f t="shared" si="61"/>
        <v>55</v>
      </c>
      <c r="BI43" s="121">
        <f t="shared" si="62"/>
        <v>55</v>
      </c>
      <c r="BJ43" s="121">
        <f t="shared" si="63"/>
        <v>0</v>
      </c>
      <c r="BK43" s="121">
        <f t="shared" si="64"/>
        <v>0</v>
      </c>
      <c r="BL43" s="121">
        <f t="shared" si="65"/>
        <v>0</v>
      </c>
      <c r="BM43" s="121">
        <f t="shared" si="66"/>
        <v>55</v>
      </c>
      <c r="BN43" s="121">
        <f t="shared" si="67"/>
        <v>0</v>
      </c>
      <c r="BO43" s="121">
        <f t="shared" si="68"/>
        <v>0</v>
      </c>
      <c r="BP43" s="121">
        <f t="shared" si="69"/>
        <v>198112</v>
      </c>
      <c r="BQ43" s="121">
        <f t="shared" si="70"/>
        <v>40300</v>
      </c>
      <c r="BR43" s="121">
        <f t="shared" si="71"/>
        <v>33139</v>
      </c>
      <c r="BS43" s="121">
        <f t="shared" si="72"/>
        <v>7161</v>
      </c>
      <c r="BT43" s="121">
        <f t="shared" si="73"/>
        <v>0</v>
      </c>
      <c r="BU43" s="121">
        <f t="shared" si="74"/>
        <v>0</v>
      </c>
      <c r="BV43" s="121">
        <f t="shared" si="75"/>
        <v>26814</v>
      </c>
      <c r="BW43" s="121">
        <f t="shared" si="76"/>
        <v>27</v>
      </c>
      <c r="BX43" s="121">
        <f t="shared" si="77"/>
        <v>26787</v>
      </c>
      <c r="BY43" s="121">
        <f t="shared" si="78"/>
        <v>0</v>
      </c>
      <c r="BZ43" s="121">
        <f t="shared" si="79"/>
        <v>0</v>
      </c>
      <c r="CA43" s="121">
        <f t="shared" si="80"/>
        <v>130998</v>
      </c>
      <c r="CB43" s="121">
        <f t="shared" si="81"/>
        <v>100452</v>
      </c>
      <c r="CC43" s="121">
        <f t="shared" si="82"/>
        <v>29522</v>
      </c>
      <c r="CD43" s="121">
        <f t="shared" si="83"/>
        <v>1024</v>
      </c>
      <c r="CE43" s="121">
        <f t="shared" si="84"/>
        <v>0</v>
      </c>
      <c r="CF43" s="121">
        <f t="shared" si="85"/>
        <v>60265</v>
      </c>
      <c r="CG43" s="121">
        <f t="shared" si="86"/>
        <v>0</v>
      </c>
      <c r="CH43" s="121">
        <f t="shared" si="87"/>
        <v>16747</v>
      </c>
      <c r="CI43" s="121">
        <f t="shared" si="88"/>
        <v>214914</v>
      </c>
    </row>
    <row r="44" spans="1:87" s="136" customFormat="1" ht="13.5" customHeight="1" x14ac:dyDescent="0.15">
      <c r="A44" s="119" t="s">
        <v>29</v>
      </c>
      <c r="B44" s="120" t="s">
        <v>425</v>
      </c>
      <c r="C44" s="119" t="s">
        <v>426</v>
      </c>
      <c r="D44" s="121">
        <f t="shared" si="47"/>
        <v>692</v>
      </c>
      <c r="E44" s="121">
        <f t="shared" si="48"/>
        <v>692</v>
      </c>
      <c r="F44" s="121">
        <v>0</v>
      </c>
      <c r="G44" s="121">
        <v>497</v>
      </c>
      <c r="H44" s="121">
        <v>195</v>
      </c>
      <c r="I44" s="121">
        <v>0</v>
      </c>
      <c r="J44" s="121">
        <v>0</v>
      </c>
      <c r="K44" s="121">
        <v>0</v>
      </c>
      <c r="L44" s="121">
        <f t="shared" si="49"/>
        <v>505112</v>
      </c>
      <c r="M44" s="121">
        <f t="shared" si="50"/>
        <v>2313</v>
      </c>
      <c r="N44" s="121">
        <v>2313</v>
      </c>
      <c r="O44" s="121">
        <v>0</v>
      </c>
      <c r="P44" s="121">
        <v>0</v>
      </c>
      <c r="Q44" s="121">
        <v>0</v>
      </c>
      <c r="R44" s="121">
        <f t="shared" si="51"/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 t="shared" si="52"/>
        <v>497921</v>
      </c>
      <c r="X44" s="121">
        <v>168197</v>
      </c>
      <c r="Y44" s="121">
        <v>310646</v>
      </c>
      <c r="Z44" s="121">
        <v>19078</v>
      </c>
      <c r="AA44" s="121">
        <v>0</v>
      </c>
      <c r="AB44" s="121">
        <v>0</v>
      </c>
      <c r="AC44" s="121">
        <v>4878</v>
      </c>
      <c r="AD44" s="121">
        <v>15135</v>
      </c>
      <c r="AE44" s="121">
        <f t="shared" si="53"/>
        <v>520939</v>
      </c>
      <c r="AF44" s="121">
        <f t="shared" si="54"/>
        <v>0</v>
      </c>
      <c r="AG44" s="121">
        <f t="shared" si="55"/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 t="shared" si="56"/>
        <v>26992</v>
      </c>
      <c r="AO44" s="121">
        <f t="shared" si="57"/>
        <v>2313</v>
      </c>
      <c r="AP44" s="121">
        <v>2313</v>
      </c>
      <c r="AQ44" s="121">
        <v>0</v>
      </c>
      <c r="AR44" s="121">
        <v>0</v>
      </c>
      <c r="AS44" s="121">
        <v>0</v>
      </c>
      <c r="AT44" s="121">
        <f t="shared" si="58"/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 t="shared" si="59"/>
        <v>24679</v>
      </c>
      <c r="AZ44" s="121">
        <v>0</v>
      </c>
      <c r="BA44" s="121">
        <v>24679</v>
      </c>
      <c r="BB44" s="121">
        <v>0</v>
      </c>
      <c r="BC44" s="121">
        <v>0</v>
      </c>
      <c r="BD44" s="121">
        <v>0</v>
      </c>
      <c r="BE44" s="121">
        <v>0</v>
      </c>
      <c r="BF44" s="121">
        <v>0</v>
      </c>
      <c r="BG44" s="121">
        <f t="shared" si="60"/>
        <v>26992</v>
      </c>
      <c r="BH44" s="121">
        <f t="shared" si="61"/>
        <v>692</v>
      </c>
      <c r="BI44" s="121">
        <f t="shared" si="62"/>
        <v>692</v>
      </c>
      <c r="BJ44" s="121">
        <f t="shared" si="63"/>
        <v>0</v>
      </c>
      <c r="BK44" s="121">
        <f t="shared" si="64"/>
        <v>497</v>
      </c>
      <c r="BL44" s="121">
        <f t="shared" si="65"/>
        <v>195</v>
      </c>
      <c r="BM44" s="121">
        <f t="shared" si="66"/>
        <v>0</v>
      </c>
      <c r="BN44" s="121">
        <f t="shared" si="67"/>
        <v>0</v>
      </c>
      <c r="BO44" s="121">
        <f t="shared" si="68"/>
        <v>0</v>
      </c>
      <c r="BP44" s="121">
        <f t="shared" si="69"/>
        <v>532104</v>
      </c>
      <c r="BQ44" s="121">
        <f t="shared" si="70"/>
        <v>4626</v>
      </c>
      <c r="BR44" s="121">
        <f t="shared" si="71"/>
        <v>4626</v>
      </c>
      <c r="BS44" s="121">
        <f t="shared" si="72"/>
        <v>0</v>
      </c>
      <c r="BT44" s="121">
        <f t="shared" si="73"/>
        <v>0</v>
      </c>
      <c r="BU44" s="121">
        <f t="shared" si="74"/>
        <v>0</v>
      </c>
      <c r="BV44" s="121">
        <f t="shared" si="75"/>
        <v>0</v>
      </c>
      <c r="BW44" s="121">
        <f t="shared" si="76"/>
        <v>0</v>
      </c>
      <c r="BX44" s="121">
        <f t="shared" si="77"/>
        <v>0</v>
      </c>
      <c r="BY44" s="121">
        <f t="shared" si="78"/>
        <v>0</v>
      </c>
      <c r="BZ44" s="121">
        <f t="shared" si="79"/>
        <v>0</v>
      </c>
      <c r="CA44" s="121">
        <f t="shared" si="80"/>
        <v>522600</v>
      </c>
      <c r="CB44" s="121">
        <f t="shared" si="81"/>
        <v>168197</v>
      </c>
      <c r="CC44" s="121">
        <f t="shared" si="82"/>
        <v>335325</v>
      </c>
      <c r="CD44" s="121">
        <f t="shared" si="83"/>
        <v>19078</v>
      </c>
      <c r="CE44" s="121">
        <f t="shared" si="84"/>
        <v>0</v>
      </c>
      <c r="CF44" s="121">
        <f t="shared" si="85"/>
        <v>0</v>
      </c>
      <c r="CG44" s="121">
        <f t="shared" si="86"/>
        <v>4878</v>
      </c>
      <c r="CH44" s="121">
        <f t="shared" si="87"/>
        <v>15135</v>
      </c>
      <c r="CI44" s="121">
        <f t="shared" si="88"/>
        <v>547931</v>
      </c>
    </row>
    <row r="45" spans="1:87" s="136" customFormat="1" ht="13.5" customHeight="1" x14ac:dyDescent="0.15">
      <c r="A45" s="119" t="s">
        <v>29</v>
      </c>
      <c r="B45" s="120" t="s">
        <v>427</v>
      </c>
      <c r="C45" s="119" t="s">
        <v>428</v>
      </c>
      <c r="D45" s="121">
        <f t="shared" si="47"/>
        <v>4361</v>
      </c>
      <c r="E45" s="121">
        <f t="shared" si="48"/>
        <v>4335</v>
      </c>
      <c r="F45" s="121">
        <v>0</v>
      </c>
      <c r="G45" s="121">
        <v>0</v>
      </c>
      <c r="H45" s="121">
        <v>4335</v>
      </c>
      <c r="I45" s="121">
        <v>0</v>
      </c>
      <c r="J45" s="121">
        <v>26</v>
      </c>
      <c r="K45" s="121">
        <v>3520</v>
      </c>
      <c r="L45" s="121">
        <f t="shared" si="49"/>
        <v>667135</v>
      </c>
      <c r="M45" s="121">
        <f t="shared" si="50"/>
        <v>141228</v>
      </c>
      <c r="N45" s="121">
        <v>110139</v>
      </c>
      <c r="O45" s="121">
        <v>4452</v>
      </c>
      <c r="P45" s="121">
        <v>26637</v>
      </c>
      <c r="Q45" s="121">
        <v>0</v>
      </c>
      <c r="R45" s="121">
        <f t="shared" si="51"/>
        <v>275754</v>
      </c>
      <c r="S45" s="121">
        <v>10780</v>
      </c>
      <c r="T45" s="121">
        <v>264974</v>
      </c>
      <c r="U45" s="121">
        <v>0</v>
      </c>
      <c r="V45" s="121">
        <v>0</v>
      </c>
      <c r="W45" s="121">
        <f t="shared" si="52"/>
        <v>250153</v>
      </c>
      <c r="X45" s="121">
        <v>185476</v>
      </c>
      <c r="Y45" s="121">
        <v>49231</v>
      </c>
      <c r="Z45" s="121">
        <v>15446</v>
      </c>
      <c r="AA45" s="121">
        <v>0</v>
      </c>
      <c r="AB45" s="121">
        <v>198</v>
      </c>
      <c r="AC45" s="121">
        <v>0</v>
      </c>
      <c r="AD45" s="121">
        <v>5926</v>
      </c>
      <c r="AE45" s="121">
        <f t="shared" si="53"/>
        <v>677422</v>
      </c>
      <c r="AF45" s="121">
        <f t="shared" si="54"/>
        <v>0</v>
      </c>
      <c r="AG45" s="121">
        <f t="shared" si="55"/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110084</v>
      </c>
      <c r="AN45" s="121">
        <f t="shared" si="56"/>
        <v>162927</v>
      </c>
      <c r="AO45" s="121">
        <f t="shared" si="57"/>
        <v>22296</v>
      </c>
      <c r="AP45" s="121">
        <v>22296</v>
      </c>
      <c r="AQ45" s="121">
        <v>0</v>
      </c>
      <c r="AR45" s="121">
        <v>0</v>
      </c>
      <c r="AS45" s="121">
        <v>0</v>
      </c>
      <c r="AT45" s="121">
        <f t="shared" si="58"/>
        <v>78050</v>
      </c>
      <c r="AU45" s="121">
        <v>0</v>
      </c>
      <c r="AV45" s="121">
        <v>78050</v>
      </c>
      <c r="AW45" s="121">
        <v>0</v>
      </c>
      <c r="AX45" s="121">
        <v>0</v>
      </c>
      <c r="AY45" s="121">
        <f t="shared" si="59"/>
        <v>62581</v>
      </c>
      <c r="AZ45" s="121">
        <v>27515</v>
      </c>
      <c r="BA45" s="121">
        <v>33612</v>
      </c>
      <c r="BB45" s="121">
        <v>1454</v>
      </c>
      <c r="BC45" s="121">
        <v>0</v>
      </c>
      <c r="BD45" s="121">
        <v>1160</v>
      </c>
      <c r="BE45" s="121">
        <v>0</v>
      </c>
      <c r="BF45" s="121">
        <v>986</v>
      </c>
      <c r="BG45" s="121">
        <f t="shared" si="60"/>
        <v>163913</v>
      </c>
      <c r="BH45" s="121">
        <f t="shared" si="61"/>
        <v>4361</v>
      </c>
      <c r="BI45" s="121">
        <f t="shared" si="62"/>
        <v>4335</v>
      </c>
      <c r="BJ45" s="121">
        <f t="shared" si="63"/>
        <v>0</v>
      </c>
      <c r="BK45" s="121">
        <f t="shared" si="64"/>
        <v>0</v>
      </c>
      <c r="BL45" s="121">
        <f t="shared" si="65"/>
        <v>4335</v>
      </c>
      <c r="BM45" s="121">
        <f t="shared" si="66"/>
        <v>0</v>
      </c>
      <c r="BN45" s="121">
        <f t="shared" si="67"/>
        <v>26</v>
      </c>
      <c r="BO45" s="121">
        <f t="shared" si="68"/>
        <v>113604</v>
      </c>
      <c r="BP45" s="121">
        <f t="shared" si="69"/>
        <v>830062</v>
      </c>
      <c r="BQ45" s="121">
        <f t="shared" si="70"/>
        <v>163524</v>
      </c>
      <c r="BR45" s="121">
        <f t="shared" si="71"/>
        <v>132435</v>
      </c>
      <c r="BS45" s="121">
        <f t="shared" si="72"/>
        <v>4452</v>
      </c>
      <c r="BT45" s="121">
        <f t="shared" si="73"/>
        <v>26637</v>
      </c>
      <c r="BU45" s="121">
        <f t="shared" si="74"/>
        <v>0</v>
      </c>
      <c r="BV45" s="121">
        <f t="shared" si="75"/>
        <v>353804</v>
      </c>
      <c r="BW45" s="121">
        <f t="shared" si="76"/>
        <v>10780</v>
      </c>
      <c r="BX45" s="121">
        <f t="shared" si="77"/>
        <v>343024</v>
      </c>
      <c r="BY45" s="121">
        <f t="shared" si="78"/>
        <v>0</v>
      </c>
      <c r="BZ45" s="121">
        <f t="shared" si="79"/>
        <v>0</v>
      </c>
      <c r="CA45" s="121">
        <f t="shared" si="80"/>
        <v>312734</v>
      </c>
      <c r="CB45" s="121">
        <f t="shared" si="81"/>
        <v>212991</v>
      </c>
      <c r="CC45" s="121">
        <f t="shared" si="82"/>
        <v>82843</v>
      </c>
      <c r="CD45" s="121">
        <f t="shared" si="83"/>
        <v>16900</v>
      </c>
      <c r="CE45" s="121">
        <f t="shared" si="84"/>
        <v>0</v>
      </c>
      <c r="CF45" s="121">
        <f t="shared" si="85"/>
        <v>1358</v>
      </c>
      <c r="CG45" s="121">
        <f t="shared" si="86"/>
        <v>0</v>
      </c>
      <c r="CH45" s="121">
        <f t="shared" si="87"/>
        <v>6912</v>
      </c>
      <c r="CI45" s="121">
        <f t="shared" si="88"/>
        <v>841335</v>
      </c>
    </row>
    <row r="46" spans="1:87" s="136" customFormat="1" ht="13.5" customHeight="1" x14ac:dyDescent="0.15">
      <c r="A46" s="119" t="s">
        <v>29</v>
      </c>
      <c r="B46" s="120" t="s">
        <v>429</v>
      </c>
      <c r="C46" s="119" t="s">
        <v>430</v>
      </c>
      <c r="D46" s="121">
        <f t="shared" si="47"/>
        <v>0</v>
      </c>
      <c r="E46" s="121">
        <f t="shared" si="48"/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3421</v>
      </c>
      <c r="L46" s="121">
        <f t="shared" si="49"/>
        <v>104242</v>
      </c>
      <c r="M46" s="121">
        <f t="shared" si="50"/>
        <v>35235</v>
      </c>
      <c r="N46" s="121">
        <v>23141</v>
      </c>
      <c r="O46" s="121">
        <v>12094</v>
      </c>
      <c r="P46" s="121">
        <v>0</v>
      </c>
      <c r="Q46" s="121">
        <v>0</v>
      </c>
      <c r="R46" s="121">
        <f t="shared" si="51"/>
        <v>1619</v>
      </c>
      <c r="S46" s="121">
        <v>1466</v>
      </c>
      <c r="T46" s="121">
        <v>153</v>
      </c>
      <c r="U46" s="121">
        <v>0</v>
      </c>
      <c r="V46" s="121">
        <v>0</v>
      </c>
      <c r="W46" s="121">
        <f t="shared" si="52"/>
        <v>67388</v>
      </c>
      <c r="X46" s="121">
        <v>61937</v>
      </c>
      <c r="Y46" s="121">
        <v>2823</v>
      </c>
      <c r="Z46" s="121">
        <v>0</v>
      </c>
      <c r="AA46" s="121">
        <v>2628</v>
      </c>
      <c r="AB46" s="121">
        <v>73073</v>
      </c>
      <c r="AC46" s="121">
        <v>0</v>
      </c>
      <c r="AD46" s="121">
        <v>2662</v>
      </c>
      <c r="AE46" s="121">
        <f t="shared" si="53"/>
        <v>106904</v>
      </c>
      <c r="AF46" s="121">
        <f t="shared" si="54"/>
        <v>0</v>
      </c>
      <c r="AG46" s="121">
        <f t="shared" si="55"/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305</v>
      </c>
      <c r="AN46" s="121">
        <f t="shared" si="56"/>
        <v>0</v>
      </c>
      <c r="AO46" s="121">
        <f t="shared" si="57"/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 t="shared" si="58"/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 t="shared" si="59"/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3478</v>
      </c>
      <c r="BE46" s="121">
        <v>0</v>
      </c>
      <c r="BF46" s="121">
        <v>0</v>
      </c>
      <c r="BG46" s="121">
        <f t="shared" si="60"/>
        <v>0</v>
      </c>
      <c r="BH46" s="121">
        <f t="shared" si="61"/>
        <v>0</v>
      </c>
      <c r="BI46" s="121">
        <f t="shared" si="62"/>
        <v>0</v>
      </c>
      <c r="BJ46" s="121">
        <f t="shared" si="63"/>
        <v>0</v>
      </c>
      <c r="BK46" s="121">
        <f t="shared" si="64"/>
        <v>0</v>
      </c>
      <c r="BL46" s="121">
        <f t="shared" si="65"/>
        <v>0</v>
      </c>
      <c r="BM46" s="121">
        <f t="shared" si="66"/>
        <v>0</v>
      </c>
      <c r="BN46" s="121">
        <f t="shared" si="67"/>
        <v>0</v>
      </c>
      <c r="BO46" s="121">
        <f t="shared" si="68"/>
        <v>3726</v>
      </c>
      <c r="BP46" s="121">
        <f t="shared" si="69"/>
        <v>104242</v>
      </c>
      <c r="BQ46" s="121">
        <f t="shared" si="70"/>
        <v>35235</v>
      </c>
      <c r="BR46" s="121">
        <f t="shared" si="71"/>
        <v>23141</v>
      </c>
      <c r="BS46" s="121">
        <f t="shared" si="72"/>
        <v>12094</v>
      </c>
      <c r="BT46" s="121">
        <f t="shared" si="73"/>
        <v>0</v>
      </c>
      <c r="BU46" s="121">
        <f t="shared" si="74"/>
        <v>0</v>
      </c>
      <c r="BV46" s="121">
        <f t="shared" si="75"/>
        <v>1619</v>
      </c>
      <c r="BW46" s="121">
        <f t="shared" si="76"/>
        <v>1466</v>
      </c>
      <c r="BX46" s="121">
        <f t="shared" si="77"/>
        <v>153</v>
      </c>
      <c r="BY46" s="121">
        <f t="shared" si="78"/>
        <v>0</v>
      </c>
      <c r="BZ46" s="121">
        <f t="shared" si="79"/>
        <v>0</v>
      </c>
      <c r="CA46" s="121">
        <f t="shared" si="80"/>
        <v>67388</v>
      </c>
      <c r="CB46" s="121">
        <f t="shared" si="81"/>
        <v>61937</v>
      </c>
      <c r="CC46" s="121">
        <f t="shared" si="82"/>
        <v>2823</v>
      </c>
      <c r="CD46" s="121">
        <f t="shared" si="83"/>
        <v>0</v>
      </c>
      <c r="CE46" s="121">
        <f t="shared" si="84"/>
        <v>2628</v>
      </c>
      <c r="CF46" s="121">
        <f t="shared" si="85"/>
        <v>76551</v>
      </c>
      <c r="CG46" s="121">
        <f t="shared" si="86"/>
        <v>0</v>
      </c>
      <c r="CH46" s="121">
        <f t="shared" si="87"/>
        <v>2662</v>
      </c>
      <c r="CI46" s="121">
        <f t="shared" si="88"/>
        <v>106904</v>
      </c>
    </row>
    <row r="47" spans="1:87" s="136" customFormat="1" ht="13.5" customHeight="1" x14ac:dyDescent="0.15">
      <c r="A47" s="119" t="s">
        <v>29</v>
      </c>
      <c r="B47" s="120" t="s">
        <v>432</v>
      </c>
      <c r="C47" s="119" t="s">
        <v>433</v>
      </c>
      <c r="D47" s="121">
        <f t="shared" si="47"/>
        <v>53341</v>
      </c>
      <c r="E47" s="121">
        <f t="shared" si="48"/>
        <v>53341</v>
      </c>
      <c r="F47" s="121">
        <v>0</v>
      </c>
      <c r="G47" s="121">
        <v>53341</v>
      </c>
      <c r="H47" s="121">
        <v>0</v>
      </c>
      <c r="I47" s="121">
        <v>0</v>
      </c>
      <c r="J47" s="121">
        <v>0</v>
      </c>
      <c r="K47" s="121">
        <v>0</v>
      </c>
      <c r="L47" s="121">
        <f t="shared" si="49"/>
        <v>365719</v>
      </c>
      <c r="M47" s="121">
        <f t="shared" si="50"/>
        <v>54152</v>
      </c>
      <c r="N47" s="121">
        <v>16027</v>
      </c>
      <c r="O47" s="121">
        <v>0</v>
      </c>
      <c r="P47" s="121">
        <v>38125</v>
      </c>
      <c r="Q47" s="121">
        <v>0</v>
      </c>
      <c r="R47" s="121">
        <f t="shared" si="51"/>
        <v>157148</v>
      </c>
      <c r="S47" s="121">
        <v>799</v>
      </c>
      <c r="T47" s="121">
        <v>147111</v>
      </c>
      <c r="U47" s="121">
        <v>9238</v>
      </c>
      <c r="V47" s="121">
        <v>0</v>
      </c>
      <c r="W47" s="121">
        <f t="shared" si="52"/>
        <v>154419</v>
      </c>
      <c r="X47" s="121">
        <v>123684</v>
      </c>
      <c r="Y47" s="121">
        <v>30735</v>
      </c>
      <c r="Z47" s="121">
        <v>0</v>
      </c>
      <c r="AA47" s="121">
        <v>0</v>
      </c>
      <c r="AB47" s="121">
        <v>0</v>
      </c>
      <c r="AC47" s="121">
        <v>0</v>
      </c>
      <c r="AD47" s="121">
        <v>0</v>
      </c>
      <c r="AE47" s="121">
        <f t="shared" si="53"/>
        <v>419060</v>
      </c>
      <c r="AF47" s="121">
        <f t="shared" si="54"/>
        <v>0</v>
      </c>
      <c r="AG47" s="121">
        <f t="shared" si="55"/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 t="shared" si="56"/>
        <v>88550</v>
      </c>
      <c r="AO47" s="121">
        <f t="shared" si="57"/>
        <v>19236</v>
      </c>
      <c r="AP47" s="121">
        <v>0</v>
      </c>
      <c r="AQ47" s="121">
        <v>0</v>
      </c>
      <c r="AR47" s="121">
        <v>19236</v>
      </c>
      <c r="AS47" s="121">
        <v>0</v>
      </c>
      <c r="AT47" s="121">
        <f t="shared" si="58"/>
        <v>66565</v>
      </c>
      <c r="AU47" s="121">
        <v>0</v>
      </c>
      <c r="AV47" s="121">
        <v>66565</v>
      </c>
      <c r="AW47" s="121">
        <v>0</v>
      </c>
      <c r="AX47" s="121">
        <v>0</v>
      </c>
      <c r="AY47" s="121">
        <f t="shared" si="59"/>
        <v>2749</v>
      </c>
      <c r="AZ47" s="121">
        <v>0</v>
      </c>
      <c r="BA47" s="121">
        <v>2749</v>
      </c>
      <c r="BB47" s="121">
        <v>0</v>
      </c>
      <c r="BC47" s="121">
        <v>0</v>
      </c>
      <c r="BD47" s="121">
        <v>0</v>
      </c>
      <c r="BE47" s="121">
        <v>0</v>
      </c>
      <c r="BF47" s="121">
        <v>0</v>
      </c>
      <c r="BG47" s="121">
        <f t="shared" si="60"/>
        <v>88550</v>
      </c>
      <c r="BH47" s="121">
        <f t="shared" si="61"/>
        <v>53341</v>
      </c>
      <c r="BI47" s="121">
        <f t="shared" si="62"/>
        <v>53341</v>
      </c>
      <c r="BJ47" s="121">
        <f t="shared" si="63"/>
        <v>0</v>
      </c>
      <c r="BK47" s="121">
        <f t="shared" si="64"/>
        <v>53341</v>
      </c>
      <c r="BL47" s="121">
        <f t="shared" si="65"/>
        <v>0</v>
      </c>
      <c r="BM47" s="121">
        <f t="shared" si="66"/>
        <v>0</v>
      </c>
      <c r="BN47" s="121">
        <f t="shared" si="67"/>
        <v>0</v>
      </c>
      <c r="BO47" s="121">
        <f t="shared" si="68"/>
        <v>0</v>
      </c>
      <c r="BP47" s="121">
        <f t="shared" si="69"/>
        <v>454269</v>
      </c>
      <c r="BQ47" s="121">
        <f t="shared" si="70"/>
        <v>73388</v>
      </c>
      <c r="BR47" s="121">
        <f t="shared" si="71"/>
        <v>16027</v>
      </c>
      <c r="BS47" s="121">
        <f t="shared" si="72"/>
        <v>0</v>
      </c>
      <c r="BT47" s="121">
        <f t="shared" si="73"/>
        <v>57361</v>
      </c>
      <c r="BU47" s="121">
        <f t="shared" si="74"/>
        <v>0</v>
      </c>
      <c r="BV47" s="121">
        <f t="shared" si="75"/>
        <v>223713</v>
      </c>
      <c r="BW47" s="121">
        <f t="shared" si="76"/>
        <v>799</v>
      </c>
      <c r="BX47" s="121">
        <f t="shared" si="77"/>
        <v>213676</v>
      </c>
      <c r="BY47" s="121">
        <f t="shared" si="78"/>
        <v>9238</v>
      </c>
      <c r="BZ47" s="121">
        <f t="shared" si="79"/>
        <v>0</v>
      </c>
      <c r="CA47" s="121">
        <f t="shared" si="80"/>
        <v>157168</v>
      </c>
      <c r="CB47" s="121">
        <f t="shared" si="81"/>
        <v>123684</v>
      </c>
      <c r="CC47" s="121">
        <f t="shared" si="82"/>
        <v>33484</v>
      </c>
      <c r="CD47" s="121">
        <f t="shared" si="83"/>
        <v>0</v>
      </c>
      <c r="CE47" s="121">
        <f t="shared" si="84"/>
        <v>0</v>
      </c>
      <c r="CF47" s="121">
        <f t="shared" si="85"/>
        <v>0</v>
      </c>
      <c r="CG47" s="121">
        <f t="shared" si="86"/>
        <v>0</v>
      </c>
      <c r="CH47" s="121">
        <f t="shared" si="87"/>
        <v>0</v>
      </c>
      <c r="CI47" s="121">
        <f t="shared" si="88"/>
        <v>507610</v>
      </c>
    </row>
    <row r="48" spans="1:87" s="136" customFormat="1" ht="13.5" customHeight="1" x14ac:dyDescent="0.15">
      <c r="A48" s="119" t="s">
        <v>29</v>
      </c>
      <c r="B48" s="120" t="s">
        <v>434</v>
      </c>
      <c r="C48" s="119" t="s">
        <v>435</v>
      </c>
      <c r="D48" s="121">
        <f t="shared" si="47"/>
        <v>0</v>
      </c>
      <c r="E48" s="121">
        <f t="shared" si="48"/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5347</v>
      </c>
      <c r="L48" s="121">
        <f t="shared" si="49"/>
        <v>115556</v>
      </c>
      <c r="M48" s="121">
        <f t="shared" si="50"/>
        <v>9799</v>
      </c>
      <c r="N48" s="121">
        <v>9799</v>
      </c>
      <c r="O48" s="121">
        <v>0</v>
      </c>
      <c r="P48" s="121">
        <v>0</v>
      </c>
      <c r="Q48" s="121">
        <v>0</v>
      </c>
      <c r="R48" s="121">
        <f t="shared" si="51"/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 t="shared" si="52"/>
        <v>105757</v>
      </c>
      <c r="X48" s="121">
        <v>89969</v>
      </c>
      <c r="Y48" s="121">
        <v>15788</v>
      </c>
      <c r="Z48" s="121">
        <v>0</v>
      </c>
      <c r="AA48" s="121">
        <v>0</v>
      </c>
      <c r="AB48" s="121">
        <v>41680</v>
      </c>
      <c r="AC48" s="121">
        <v>0</v>
      </c>
      <c r="AD48" s="121">
        <v>1768</v>
      </c>
      <c r="AE48" s="121">
        <f t="shared" si="53"/>
        <v>117324</v>
      </c>
      <c r="AF48" s="121">
        <f t="shared" si="54"/>
        <v>0</v>
      </c>
      <c r="AG48" s="121">
        <f t="shared" si="55"/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390</v>
      </c>
      <c r="AN48" s="121">
        <f t="shared" si="56"/>
        <v>11603</v>
      </c>
      <c r="AO48" s="121">
        <f t="shared" si="57"/>
        <v>8910</v>
      </c>
      <c r="AP48" s="121">
        <v>8910</v>
      </c>
      <c r="AQ48" s="121">
        <v>0</v>
      </c>
      <c r="AR48" s="121">
        <v>0</v>
      </c>
      <c r="AS48" s="121">
        <v>0</v>
      </c>
      <c r="AT48" s="121">
        <f t="shared" si="58"/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 t="shared" si="59"/>
        <v>2693</v>
      </c>
      <c r="AZ48" s="121">
        <v>2693</v>
      </c>
      <c r="BA48" s="121">
        <v>0</v>
      </c>
      <c r="BB48" s="121">
        <v>0</v>
      </c>
      <c r="BC48" s="121">
        <v>0</v>
      </c>
      <c r="BD48" s="121">
        <v>9132</v>
      </c>
      <c r="BE48" s="121">
        <v>0</v>
      </c>
      <c r="BF48" s="121">
        <v>347</v>
      </c>
      <c r="BG48" s="121">
        <f t="shared" si="60"/>
        <v>11950</v>
      </c>
      <c r="BH48" s="121">
        <f t="shared" si="61"/>
        <v>0</v>
      </c>
      <c r="BI48" s="121">
        <f t="shared" si="62"/>
        <v>0</v>
      </c>
      <c r="BJ48" s="121">
        <f t="shared" si="63"/>
        <v>0</v>
      </c>
      <c r="BK48" s="121">
        <f t="shared" si="64"/>
        <v>0</v>
      </c>
      <c r="BL48" s="121">
        <f t="shared" si="65"/>
        <v>0</v>
      </c>
      <c r="BM48" s="121">
        <f t="shared" si="66"/>
        <v>0</v>
      </c>
      <c r="BN48" s="121">
        <f t="shared" si="67"/>
        <v>0</v>
      </c>
      <c r="BO48" s="121">
        <f t="shared" si="68"/>
        <v>5737</v>
      </c>
      <c r="BP48" s="121">
        <f t="shared" si="69"/>
        <v>127159</v>
      </c>
      <c r="BQ48" s="121">
        <f t="shared" si="70"/>
        <v>18709</v>
      </c>
      <c r="BR48" s="121">
        <f t="shared" si="71"/>
        <v>18709</v>
      </c>
      <c r="BS48" s="121">
        <f t="shared" si="72"/>
        <v>0</v>
      </c>
      <c r="BT48" s="121">
        <f t="shared" si="73"/>
        <v>0</v>
      </c>
      <c r="BU48" s="121">
        <f t="shared" si="74"/>
        <v>0</v>
      </c>
      <c r="BV48" s="121">
        <f t="shared" si="75"/>
        <v>0</v>
      </c>
      <c r="BW48" s="121">
        <f t="shared" si="76"/>
        <v>0</v>
      </c>
      <c r="BX48" s="121">
        <f t="shared" si="77"/>
        <v>0</v>
      </c>
      <c r="BY48" s="121">
        <f t="shared" si="78"/>
        <v>0</v>
      </c>
      <c r="BZ48" s="121">
        <f t="shared" si="79"/>
        <v>0</v>
      </c>
      <c r="CA48" s="121">
        <f t="shared" si="80"/>
        <v>108450</v>
      </c>
      <c r="CB48" s="121">
        <f t="shared" si="81"/>
        <v>92662</v>
      </c>
      <c r="CC48" s="121">
        <f t="shared" si="82"/>
        <v>15788</v>
      </c>
      <c r="CD48" s="121">
        <f t="shared" si="83"/>
        <v>0</v>
      </c>
      <c r="CE48" s="121">
        <f t="shared" si="84"/>
        <v>0</v>
      </c>
      <c r="CF48" s="121">
        <f t="shared" si="85"/>
        <v>50812</v>
      </c>
      <c r="CG48" s="121">
        <f t="shared" si="86"/>
        <v>0</v>
      </c>
      <c r="CH48" s="121">
        <f t="shared" si="87"/>
        <v>2115</v>
      </c>
      <c r="CI48" s="121">
        <f t="shared" si="88"/>
        <v>129274</v>
      </c>
    </row>
    <row r="49" spans="1:87" s="136" customFormat="1" ht="13.5" customHeight="1" x14ac:dyDescent="0.15">
      <c r="A49" s="119" t="s">
        <v>29</v>
      </c>
      <c r="B49" s="120" t="s">
        <v>436</v>
      </c>
      <c r="C49" s="119" t="s">
        <v>437</v>
      </c>
      <c r="D49" s="121">
        <f t="shared" si="47"/>
        <v>0</v>
      </c>
      <c r="E49" s="121">
        <f t="shared" si="48"/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7639</v>
      </c>
      <c r="L49" s="121">
        <f t="shared" si="49"/>
        <v>128844</v>
      </c>
      <c r="M49" s="121">
        <f t="shared" si="50"/>
        <v>3791</v>
      </c>
      <c r="N49" s="121">
        <v>3791</v>
      </c>
      <c r="O49" s="121">
        <v>0</v>
      </c>
      <c r="P49" s="121">
        <v>0</v>
      </c>
      <c r="Q49" s="121">
        <v>0</v>
      </c>
      <c r="R49" s="121">
        <f t="shared" si="51"/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 t="shared" si="52"/>
        <v>125053</v>
      </c>
      <c r="X49" s="121">
        <v>106485</v>
      </c>
      <c r="Y49" s="121">
        <v>18568</v>
      </c>
      <c r="Z49" s="121">
        <v>0</v>
      </c>
      <c r="AA49" s="121">
        <v>0</v>
      </c>
      <c r="AB49" s="121">
        <v>59543</v>
      </c>
      <c r="AC49" s="121">
        <v>0</v>
      </c>
      <c r="AD49" s="121">
        <v>0</v>
      </c>
      <c r="AE49" s="121">
        <f t="shared" si="53"/>
        <v>128844</v>
      </c>
      <c r="AF49" s="121">
        <f t="shared" si="54"/>
        <v>0</v>
      </c>
      <c r="AG49" s="121">
        <f t="shared" si="55"/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331</v>
      </c>
      <c r="AN49" s="121">
        <f t="shared" si="56"/>
        <v>10110</v>
      </c>
      <c r="AO49" s="121">
        <f t="shared" si="57"/>
        <v>2527</v>
      </c>
      <c r="AP49" s="121">
        <v>2527</v>
      </c>
      <c r="AQ49" s="121">
        <v>0</v>
      </c>
      <c r="AR49" s="121">
        <v>0</v>
      </c>
      <c r="AS49" s="121">
        <v>0</v>
      </c>
      <c r="AT49" s="121">
        <f t="shared" si="58"/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 t="shared" si="59"/>
        <v>7583</v>
      </c>
      <c r="AZ49" s="121">
        <v>7583</v>
      </c>
      <c r="BA49" s="121">
        <v>0</v>
      </c>
      <c r="BB49" s="121">
        <v>0</v>
      </c>
      <c r="BC49" s="121">
        <v>0</v>
      </c>
      <c r="BD49" s="121">
        <v>7765</v>
      </c>
      <c r="BE49" s="121">
        <v>0</v>
      </c>
      <c r="BF49" s="121">
        <v>0</v>
      </c>
      <c r="BG49" s="121">
        <f t="shared" si="60"/>
        <v>10110</v>
      </c>
      <c r="BH49" s="121">
        <f t="shared" si="61"/>
        <v>0</v>
      </c>
      <c r="BI49" s="121">
        <f t="shared" si="62"/>
        <v>0</v>
      </c>
      <c r="BJ49" s="121">
        <f t="shared" si="63"/>
        <v>0</v>
      </c>
      <c r="BK49" s="121">
        <f t="shared" si="64"/>
        <v>0</v>
      </c>
      <c r="BL49" s="121">
        <f t="shared" si="65"/>
        <v>0</v>
      </c>
      <c r="BM49" s="121">
        <f t="shared" si="66"/>
        <v>0</v>
      </c>
      <c r="BN49" s="121">
        <f t="shared" si="67"/>
        <v>0</v>
      </c>
      <c r="BO49" s="121">
        <f t="shared" si="68"/>
        <v>7970</v>
      </c>
      <c r="BP49" s="121">
        <f t="shared" si="69"/>
        <v>138954</v>
      </c>
      <c r="BQ49" s="121">
        <f t="shared" si="70"/>
        <v>6318</v>
      </c>
      <c r="BR49" s="121">
        <f t="shared" si="71"/>
        <v>6318</v>
      </c>
      <c r="BS49" s="121">
        <f t="shared" si="72"/>
        <v>0</v>
      </c>
      <c r="BT49" s="121">
        <f t="shared" si="73"/>
        <v>0</v>
      </c>
      <c r="BU49" s="121">
        <f t="shared" si="74"/>
        <v>0</v>
      </c>
      <c r="BV49" s="121">
        <f t="shared" si="75"/>
        <v>0</v>
      </c>
      <c r="BW49" s="121">
        <f t="shared" si="76"/>
        <v>0</v>
      </c>
      <c r="BX49" s="121">
        <f t="shared" si="77"/>
        <v>0</v>
      </c>
      <c r="BY49" s="121">
        <f t="shared" si="78"/>
        <v>0</v>
      </c>
      <c r="BZ49" s="121">
        <f t="shared" si="79"/>
        <v>0</v>
      </c>
      <c r="CA49" s="121">
        <f t="shared" si="80"/>
        <v>132636</v>
      </c>
      <c r="CB49" s="121">
        <f t="shared" si="81"/>
        <v>114068</v>
      </c>
      <c r="CC49" s="121">
        <f t="shared" si="82"/>
        <v>18568</v>
      </c>
      <c r="CD49" s="121">
        <f t="shared" si="83"/>
        <v>0</v>
      </c>
      <c r="CE49" s="121">
        <f t="shared" si="84"/>
        <v>0</v>
      </c>
      <c r="CF49" s="121">
        <f t="shared" si="85"/>
        <v>67308</v>
      </c>
      <c r="CG49" s="121">
        <f t="shared" si="86"/>
        <v>0</v>
      </c>
      <c r="CH49" s="121">
        <f t="shared" si="87"/>
        <v>0</v>
      </c>
      <c r="CI49" s="121">
        <f t="shared" si="88"/>
        <v>138954</v>
      </c>
    </row>
    <row r="50" spans="1:87" s="136" customFormat="1" ht="13.5" customHeight="1" x14ac:dyDescent="0.15">
      <c r="A50" s="119" t="s">
        <v>29</v>
      </c>
      <c r="B50" s="120" t="s">
        <v>438</v>
      </c>
      <c r="C50" s="119" t="s">
        <v>439</v>
      </c>
      <c r="D50" s="121">
        <f t="shared" si="47"/>
        <v>0</v>
      </c>
      <c r="E50" s="121">
        <f t="shared" si="48"/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2419</v>
      </c>
      <c r="L50" s="121">
        <f t="shared" si="49"/>
        <v>47349</v>
      </c>
      <c r="M50" s="121">
        <f t="shared" si="50"/>
        <v>7241</v>
      </c>
      <c r="N50" s="121">
        <v>7241</v>
      </c>
      <c r="O50" s="121">
        <v>0</v>
      </c>
      <c r="P50" s="121">
        <v>0</v>
      </c>
      <c r="Q50" s="121">
        <v>0</v>
      </c>
      <c r="R50" s="121">
        <f t="shared" si="51"/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 t="shared" si="52"/>
        <v>40108</v>
      </c>
      <c r="X50" s="121">
        <v>33121</v>
      </c>
      <c r="Y50" s="121">
        <v>6987</v>
      </c>
      <c r="Z50" s="121">
        <v>0</v>
      </c>
      <c r="AA50" s="121">
        <v>0</v>
      </c>
      <c r="AB50" s="121">
        <v>18855</v>
      </c>
      <c r="AC50" s="121">
        <v>0</v>
      </c>
      <c r="AD50" s="121">
        <v>0</v>
      </c>
      <c r="AE50" s="121">
        <f t="shared" si="53"/>
        <v>47349</v>
      </c>
      <c r="AF50" s="121">
        <f t="shared" si="54"/>
        <v>0</v>
      </c>
      <c r="AG50" s="121">
        <f t="shared" si="55"/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308</v>
      </c>
      <c r="AN50" s="121">
        <f t="shared" si="56"/>
        <v>5718</v>
      </c>
      <c r="AO50" s="121">
        <f t="shared" si="57"/>
        <v>1398</v>
      </c>
      <c r="AP50" s="121">
        <v>1398</v>
      </c>
      <c r="AQ50" s="121">
        <v>0</v>
      </c>
      <c r="AR50" s="121">
        <v>0</v>
      </c>
      <c r="AS50" s="121">
        <v>0</v>
      </c>
      <c r="AT50" s="121">
        <f t="shared" si="58"/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 t="shared" si="59"/>
        <v>4320</v>
      </c>
      <c r="AZ50" s="121">
        <v>4320</v>
      </c>
      <c r="BA50" s="121">
        <v>0</v>
      </c>
      <c r="BB50" s="121">
        <v>0</v>
      </c>
      <c r="BC50" s="121">
        <v>0</v>
      </c>
      <c r="BD50" s="121">
        <v>7228</v>
      </c>
      <c r="BE50" s="121">
        <v>0</v>
      </c>
      <c r="BF50" s="121">
        <v>0</v>
      </c>
      <c r="BG50" s="121">
        <f t="shared" si="60"/>
        <v>5718</v>
      </c>
      <c r="BH50" s="121">
        <f t="shared" si="61"/>
        <v>0</v>
      </c>
      <c r="BI50" s="121">
        <f t="shared" si="62"/>
        <v>0</v>
      </c>
      <c r="BJ50" s="121">
        <f t="shared" si="63"/>
        <v>0</v>
      </c>
      <c r="BK50" s="121">
        <f t="shared" si="64"/>
        <v>0</v>
      </c>
      <c r="BL50" s="121">
        <f t="shared" si="65"/>
        <v>0</v>
      </c>
      <c r="BM50" s="121">
        <f t="shared" si="66"/>
        <v>0</v>
      </c>
      <c r="BN50" s="121">
        <f t="shared" si="67"/>
        <v>0</v>
      </c>
      <c r="BO50" s="121">
        <f t="shared" si="68"/>
        <v>2727</v>
      </c>
      <c r="BP50" s="121">
        <f t="shared" si="69"/>
        <v>53067</v>
      </c>
      <c r="BQ50" s="121">
        <f t="shared" si="70"/>
        <v>8639</v>
      </c>
      <c r="BR50" s="121">
        <f t="shared" si="71"/>
        <v>8639</v>
      </c>
      <c r="BS50" s="121">
        <f t="shared" si="72"/>
        <v>0</v>
      </c>
      <c r="BT50" s="121">
        <f t="shared" si="73"/>
        <v>0</v>
      </c>
      <c r="BU50" s="121">
        <f t="shared" si="74"/>
        <v>0</v>
      </c>
      <c r="BV50" s="121">
        <f t="shared" si="75"/>
        <v>0</v>
      </c>
      <c r="BW50" s="121">
        <f t="shared" si="76"/>
        <v>0</v>
      </c>
      <c r="BX50" s="121">
        <f t="shared" si="77"/>
        <v>0</v>
      </c>
      <c r="BY50" s="121">
        <f t="shared" si="78"/>
        <v>0</v>
      </c>
      <c r="BZ50" s="121">
        <f t="shared" si="79"/>
        <v>0</v>
      </c>
      <c r="CA50" s="121">
        <f t="shared" si="80"/>
        <v>44428</v>
      </c>
      <c r="CB50" s="121">
        <f t="shared" si="81"/>
        <v>37441</v>
      </c>
      <c r="CC50" s="121">
        <f t="shared" si="82"/>
        <v>6987</v>
      </c>
      <c r="CD50" s="121">
        <f t="shared" si="83"/>
        <v>0</v>
      </c>
      <c r="CE50" s="121">
        <f t="shared" si="84"/>
        <v>0</v>
      </c>
      <c r="CF50" s="121">
        <f t="shared" si="85"/>
        <v>26083</v>
      </c>
      <c r="CG50" s="121">
        <f t="shared" si="86"/>
        <v>0</v>
      </c>
      <c r="CH50" s="121">
        <f t="shared" si="87"/>
        <v>0</v>
      </c>
      <c r="CI50" s="121">
        <f t="shared" si="88"/>
        <v>53067</v>
      </c>
    </row>
    <row r="51" spans="1:87" s="136" customFormat="1" ht="13.5" customHeight="1" x14ac:dyDescent="0.15">
      <c r="A51" s="119" t="s">
        <v>29</v>
      </c>
      <c r="B51" s="120" t="s">
        <v>337</v>
      </c>
      <c r="C51" s="119" t="s">
        <v>338</v>
      </c>
      <c r="D51" s="121">
        <f t="shared" si="47"/>
        <v>522221</v>
      </c>
      <c r="E51" s="121">
        <f t="shared" si="48"/>
        <v>522221</v>
      </c>
      <c r="F51" s="121">
        <v>0</v>
      </c>
      <c r="G51" s="121">
        <v>453367</v>
      </c>
      <c r="H51" s="121">
        <v>68854</v>
      </c>
      <c r="I51" s="121">
        <v>0</v>
      </c>
      <c r="J51" s="121">
        <v>0</v>
      </c>
      <c r="K51" s="121">
        <v>0</v>
      </c>
      <c r="L51" s="121">
        <f t="shared" si="49"/>
        <v>2389358</v>
      </c>
      <c r="M51" s="121">
        <f t="shared" si="50"/>
        <v>722000</v>
      </c>
      <c r="N51" s="121">
        <v>712000</v>
      </c>
      <c r="O51" s="121">
        <v>0</v>
      </c>
      <c r="P51" s="121">
        <v>10000</v>
      </c>
      <c r="Q51" s="121">
        <v>0</v>
      </c>
      <c r="R51" s="121">
        <f t="shared" si="51"/>
        <v>655786</v>
      </c>
      <c r="S51" s="121">
        <v>0</v>
      </c>
      <c r="T51" s="121">
        <v>655786</v>
      </c>
      <c r="U51" s="121">
        <v>0</v>
      </c>
      <c r="V51" s="121">
        <v>0</v>
      </c>
      <c r="W51" s="121">
        <f t="shared" si="52"/>
        <v>1011572</v>
      </c>
      <c r="X51" s="121">
        <v>50548</v>
      </c>
      <c r="Y51" s="121">
        <v>732405</v>
      </c>
      <c r="Z51" s="121">
        <v>228619</v>
      </c>
      <c r="AA51" s="121">
        <v>0</v>
      </c>
      <c r="AB51" s="121">
        <v>0</v>
      </c>
      <c r="AC51" s="121">
        <v>0</v>
      </c>
      <c r="AD51" s="121">
        <v>815180</v>
      </c>
      <c r="AE51" s="121">
        <f t="shared" si="53"/>
        <v>3726759</v>
      </c>
      <c r="AF51" s="121">
        <f t="shared" si="54"/>
        <v>0</v>
      </c>
      <c r="AG51" s="121">
        <f t="shared" si="55"/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 t="shared" si="56"/>
        <v>0</v>
      </c>
      <c r="AO51" s="121">
        <f t="shared" si="57"/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 t="shared" si="58"/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 t="shared" si="59"/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0</v>
      </c>
      <c r="BE51" s="121">
        <v>0</v>
      </c>
      <c r="BF51" s="121">
        <v>0</v>
      </c>
      <c r="BG51" s="121">
        <f t="shared" si="60"/>
        <v>0</v>
      </c>
      <c r="BH51" s="121">
        <f t="shared" si="61"/>
        <v>522221</v>
      </c>
      <c r="BI51" s="121">
        <f t="shared" si="62"/>
        <v>522221</v>
      </c>
      <c r="BJ51" s="121">
        <f t="shared" si="63"/>
        <v>0</v>
      </c>
      <c r="BK51" s="121">
        <f t="shared" si="64"/>
        <v>453367</v>
      </c>
      <c r="BL51" s="121">
        <f t="shared" si="65"/>
        <v>68854</v>
      </c>
      <c r="BM51" s="121">
        <f t="shared" si="66"/>
        <v>0</v>
      </c>
      <c r="BN51" s="121">
        <f t="shared" si="67"/>
        <v>0</v>
      </c>
      <c r="BO51" s="121">
        <f t="shared" si="68"/>
        <v>0</v>
      </c>
      <c r="BP51" s="121">
        <f t="shared" si="69"/>
        <v>2389358</v>
      </c>
      <c r="BQ51" s="121">
        <f t="shared" si="70"/>
        <v>722000</v>
      </c>
      <c r="BR51" s="121">
        <f t="shared" si="71"/>
        <v>712000</v>
      </c>
      <c r="BS51" s="121">
        <f t="shared" si="72"/>
        <v>0</v>
      </c>
      <c r="BT51" s="121">
        <f t="shared" si="73"/>
        <v>10000</v>
      </c>
      <c r="BU51" s="121">
        <f t="shared" si="74"/>
        <v>0</v>
      </c>
      <c r="BV51" s="121">
        <f t="shared" si="75"/>
        <v>655786</v>
      </c>
      <c r="BW51" s="121">
        <f t="shared" si="76"/>
        <v>0</v>
      </c>
      <c r="BX51" s="121">
        <f t="shared" si="77"/>
        <v>655786</v>
      </c>
      <c r="BY51" s="121">
        <f t="shared" si="78"/>
        <v>0</v>
      </c>
      <c r="BZ51" s="121">
        <f t="shared" si="79"/>
        <v>0</v>
      </c>
      <c r="CA51" s="121">
        <f t="shared" si="80"/>
        <v>1011572</v>
      </c>
      <c r="CB51" s="121">
        <f t="shared" si="81"/>
        <v>50548</v>
      </c>
      <c r="CC51" s="121">
        <f t="shared" si="82"/>
        <v>732405</v>
      </c>
      <c r="CD51" s="121">
        <f t="shared" si="83"/>
        <v>228619</v>
      </c>
      <c r="CE51" s="121">
        <f t="shared" si="84"/>
        <v>0</v>
      </c>
      <c r="CF51" s="121">
        <f t="shared" si="85"/>
        <v>0</v>
      </c>
      <c r="CG51" s="121">
        <f t="shared" si="86"/>
        <v>0</v>
      </c>
      <c r="CH51" s="121">
        <f t="shared" si="87"/>
        <v>815180</v>
      </c>
      <c r="CI51" s="121">
        <f t="shared" si="88"/>
        <v>3726759</v>
      </c>
    </row>
    <row r="52" spans="1:87" s="136" customFormat="1" ht="13.5" customHeight="1" x14ac:dyDescent="0.15">
      <c r="A52" s="119" t="s">
        <v>29</v>
      </c>
      <c r="B52" s="120" t="s">
        <v>345</v>
      </c>
      <c r="C52" s="119" t="s">
        <v>346</v>
      </c>
      <c r="D52" s="121">
        <f t="shared" si="47"/>
        <v>131521</v>
      </c>
      <c r="E52" s="121">
        <f t="shared" si="48"/>
        <v>131521</v>
      </c>
      <c r="F52" s="121">
        <v>0</v>
      </c>
      <c r="G52" s="121">
        <v>0</v>
      </c>
      <c r="H52" s="121">
        <v>14781</v>
      </c>
      <c r="I52" s="121">
        <v>116740</v>
      </c>
      <c r="J52" s="121">
        <v>0</v>
      </c>
      <c r="K52" s="121">
        <v>0</v>
      </c>
      <c r="L52" s="121">
        <f t="shared" si="49"/>
        <v>1469689</v>
      </c>
      <c r="M52" s="121">
        <f t="shared" si="50"/>
        <v>262586</v>
      </c>
      <c r="N52" s="121">
        <v>262586</v>
      </c>
      <c r="O52" s="121">
        <v>0</v>
      </c>
      <c r="P52" s="121">
        <v>0</v>
      </c>
      <c r="Q52" s="121">
        <v>0</v>
      </c>
      <c r="R52" s="121">
        <f t="shared" si="51"/>
        <v>617317</v>
      </c>
      <c r="S52" s="121">
        <v>0</v>
      </c>
      <c r="T52" s="121">
        <v>615597</v>
      </c>
      <c r="U52" s="121">
        <v>1720</v>
      </c>
      <c r="V52" s="121">
        <v>0</v>
      </c>
      <c r="W52" s="121">
        <f t="shared" si="52"/>
        <v>589786</v>
      </c>
      <c r="X52" s="121">
        <v>0</v>
      </c>
      <c r="Y52" s="121">
        <v>387113</v>
      </c>
      <c r="Z52" s="121">
        <v>159483</v>
      </c>
      <c r="AA52" s="121">
        <v>43190</v>
      </c>
      <c r="AB52" s="121">
        <v>0</v>
      </c>
      <c r="AC52" s="121">
        <v>0</v>
      </c>
      <c r="AD52" s="121">
        <v>80592</v>
      </c>
      <c r="AE52" s="121">
        <f t="shared" si="53"/>
        <v>1681802</v>
      </c>
      <c r="AF52" s="121">
        <f t="shared" si="54"/>
        <v>0</v>
      </c>
      <c r="AG52" s="121">
        <f t="shared" si="55"/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 t="shared" si="56"/>
        <v>219773</v>
      </c>
      <c r="AO52" s="121">
        <f t="shared" si="57"/>
        <v>18711</v>
      </c>
      <c r="AP52" s="121">
        <v>18711</v>
      </c>
      <c r="AQ52" s="121">
        <v>0</v>
      </c>
      <c r="AR52" s="121">
        <v>0</v>
      </c>
      <c r="AS52" s="121">
        <v>0</v>
      </c>
      <c r="AT52" s="121">
        <f t="shared" si="58"/>
        <v>120926</v>
      </c>
      <c r="AU52" s="121">
        <v>0</v>
      </c>
      <c r="AV52" s="121">
        <v>120926</v>
      </c>
      <c r="AW52" s="121">
        <v>0</v>
      </c>
      <c r="AX52" s="121">
        <v>0</v>
      </c>
      <c r="AY52" s="121">
        <f t="shared" si="59"/>
        <v>80136</v>
      </c>
      <c r="AZ52" s="121">
        <v>0</v>
      </c>
      <c r="BA52" s="121">
        <v>59344</v>
      </c>
      <c r="BB52" s="121">
        <v>20792</v>
      </c>
      <c r="BC52" s="121">
        <v>0</v>
      </c>
      <c r="BD52" s="121">
        <v>0</v>
      </c>
      <c r="BE52" s="121">
        <v>0</v>
      </c>
      <c r="BF52" s="121">
        <v>2443</v>
      </c>
      <c r="BG52" s="121">
        <f t="shared" si="60"/>
        <v>222216</v>
      </c>
      <c r="BH52" s="121">
        <f t="shared" si="61"/>
        <v>131521</v>
      </c>
      <c r="BI52" s="121">
        <f t="shared" si="62"/>
        <v>131521</v>
      </c>
      <c r="BJ52" s="121">
        <f t="shared" si="63"/>
        <v>0</v>
      </c>
      <c r="BK52" s="121">
        <f t="shared" si="64"/>
        <v>0</v>
      </c>
      <c r="BL52" s="121">
        <f t="shared" si="65"/>
        <v>14781</v>
      </c>
      <c r="BM52" s="121">
        <f t="shared" si="66"/>
        <v>116740</v>
      </c>
      <c r="BN52" s="121">
        <f t="shared" si="67"/>
        <v>0</v>
      </c>
      <c r="BO52" s="121">
        <f t="shared" si="68"/>
        <v>0</v>
      </c>
      <c r="BP52" s="121">
        <f t="shared" si="69"/>
        <v>1689462</v>
      </c>
      <c r="BQ52" s="121">
        <f t="shared" si="70"/>
        <v>281297</v>
      </c>
      <c r="BR52" s="121">
        <f t="shared" si="71"/>
        <v>281297</v>
      </c>
      <c r="BS52" s="121">
        <f t="shared" si="72"/>
        <v>0</v>
      </c>
      <c r="BT52" s="121">
        <f t="shared" si="73"/>
        <v>0</v>
      </c>
      <c r="BU52" s="121">
        <f t="shared" si="74"/>
        <v>0</v>
      </c>
      <c r="BV52" s="121">
        <f t="shared" si="75"/>
        <v>738243</v>
      </c>
      <c r="BW52" s="121">
        <f t="shared" si="76"/>
        <v>0</v>
      </c>
      <c r="BX52" s="121">
        <f t="shared" si="77"/>
        <v>736523</v>
      </c>
      <c r="BY52" s="121">
        <f t="shared" si="78"/>
        <v>1720</v>
      </c>
      <c r="BZ52" s="121">
        <f t="shared" si="79"/>
        <v>0</v>
      </c>
      <c r="CA52" s="121">
        <f t="shared" si="80"/>
        <v>669922</v>
      </c>
      <c r="CB52" s="121">
        <f t="shared" si="81"/>
        <v>0</v>
      </c>
      <c r="CC52" s="121">
        <f t="shared" si="82"/>
        <v>446457</v>
      </c>
      <c r="CD52" s="121">
        <f t="shared" si="83"/>
        <v>180275</v>
      </c>
      <c r="CE52" s="121">
        <f t="shared" si="84"/>
        <v>43190</v>
      </c>
      <c r="CF52" s="121">
        <f t="shared" si="85"/>
        <v>0</v>
      </c>
      <c r="CG52" s="121">
        <f t="shared" si="86"/>
        <v>0</v>
      </c>
      <c r="CH52" s="121">
        <f t="shared" si="87"/>
        <v>83035</v>
      </c>
      <c r="CI52" s="121">
        <f t="shared" si="88"/>
        <v>1904018</v>
      </c>
    </row>
    <row r="53" spans="1:87" s="136" customFormat="1" ht="13.5" customHeight="1" x14ac:dyDescent="0.15">
      <c r="A53" s="119" t="s">
        <v>29</v>
      </c>
      <c r="B53" s="120" t="s">
        <v>388</v>
      </c>
      <c r="C53" s="119" t="s">
        <v>392</v>
      </c>
      <c r="D53" s="121">
        <f t="shared" si="47"/>
        <v>595288</v>
      </c>
      <c r="E53" s="121">
        <f t="shared" si="48"/>
        <v>595288</v>
      </c>
      <c r="F53" s="121">
        <v>0</v>
      </c>
      <c r="G53" s="121">
        <v>566024</v>
      </c>
      <c r="H53" s="121">
        <v>29264</v>
      </c>
      <c r="I53" s="121">
        <v>0</v>
      </c>
      <c r="J53" s="121">
        <v>0</v>
      </c>
      <c r="K53" s="121">
        <v>0</v>
      </c>
      <c r="L53" s="121">
        <f t="shared" si="49"/>
        <v>1696713</v>
      </c>
      <c r="M53" s="121">
        <f t="shared" si="50"/>
        <v>577573</v>
      </c>
      <c r="N53" s="121">
        <v>190221</v>
      </c>
      <c r="O53" s="121">
        <v>6958</v>
      </c>
      <c r="P53" s="121">
        <v>359521</v>
      </c>
      <c r="Q53" s="121">
        <v>20873</v>
      </c>
      <c r="R53" s="121">
        <f t="shared" si="51"/>
        <v>1025907</v>
      </c>
      <c r="S53" s="121">
        <v>3919</v>
      </c>
      <c r="T53" s="121">
        <v>967908</v>
      </c>
      <c r="U53" s="121">
        <v>54080</v>
      </c>
      <c r="V53" s="121">
        <v>0</v>
      </c>
      <c r="W53" s="121">
        <f t="shared" si="52"/>
        <v>93233</v>
      </c>
      <c r="X53" s="121">
        <v>8462</v>
      </c>
      <c r="Y53" s="121">
        <v>64168</v>
      </c>
      <c r="Z53" s="121">
        <v>20603</v>
      </c>
      <c r="AA53" s="121">
        <v>0</v>
      </c>
      <c r="AB53" s="121">
        <v>0</v>
      </c>
      <c r="AC53" s="121">
        <v>0</v>
      </c>
      <c r="AD53" s="121">
        <v>0</v>
      </c>
      <c r="AE53" s="121">
        <f t="shared" si="53"/>
        <v>2292001</v>
      </c>
      <c r="AF53" s="121">
        <f t="shared" si="54"/>
        <v>38999</v>
      </c>
      <c r="AG53" s="121">
        <f t="shared" si="55"/>
        <v>38999</v>
      </c>
      <c r="AH53" s="121">
        <v>0</v>
      </c>
      <c r="AI53" s="121">
        <v>38999</v>
      </c>
      <c r="AJ53" s="121">
        <v>0</v>
      </c>
      <c r="AK53" s="121">
        <v>0</v>
      </c>
      <c r="AL53" s="121">
        <v>0</v>
      </c>
      <c r="AM53" s="121">
        <v>0</v>
      </c>
      <c r="AN53" s="121">
        <f t="shared" si="56"/>
        <v>234402</v>
      </c>
      <c r="AO53" s="121">
        <f t="shared" si="57"/>
        <v>69310</v>
      </c>
      <c r="AP53" s="121">
        <v>17328</v>
      </c>
      <c r="AQ53" s="121">
        <v>0</v>
      </c>
      <c r="AR53" s="121">
        <v>51982</v>
      </c>
      <c r="AS53" s="121">
        <v>0</v>
      </c>
      <c r="AT53" s="121">
        <f t="shared" si="58"/>
        <v>131186</v>
      </c>
      <c r="AU53" s="121">
        <v>0</v>
      </c>
      <c r="AV53" s="121">
        <v>131186</v>
      </c>
      <c r="AW53" s="121">
        <v>0</v>
      </c>
      <c r="AX53" s="121">
        <v>0</v>
      </c>
      <c r="AY53" s="121">
        <f t="shared" si="59"/>
        <v>33906</v>
      </c>
      <c r="AZ53" s="121">
        <v>5220</v>
      </c>
      <c r="BA53" s="121">
        <v>28686</v>
      </c>
      <c r="BB53" s="121">
        <v>0</v>
      </c>
      <c r="BC53" s="121">
        <v>0</v>
      </c>
      <c r="BD53" s="121">
        <v>0</v>
      </c>
      <c r="BE53" s="121">
        <v>0</v>
      </c>
      <c r="BF53" s="121">
        <v>2911</v>
      </c>
      <c r="BG53" s="121">
        <f t="shared" si="60"/>
        <v>276312</v>
      </c>
      <c r="BH53" s="121">
        <f t="shared" si="61"/>
        <v>634287</v>
      </c>
      <c r="BI53" s="121">
        <f t="shared" si="62"/>
        <v>634287</v>
      </c>
      <c r="BJ53" s="121">
        <f t="shared" si="63"/>
        <v>0</v>
      </c>
      <c r="BK53" s="121">
        <f t="shared" si="64"/>
        <v>605023</v>
      </c>
      <c r="BL53" s="121">
        <f t="shared" si="65"/>
        <v>29264</v>
      </c>
      <c r="BM53" s="121">
        <f t="shared" si="66"/>
        <v>0</v>
      </c>
      <c r="BN53" s="121">
        <f t="shared" si="67"/>
        <v>0</v>
      </c>
      <c r="BO53" s="121">
        <f t="shared" si="68"/>
        <v>0</v>
      </c>
      <c r="BP53" s="121">
        <f t="shared" si="69"/>
        <v>1931115</v>
      </c>
      <c r="BQ53" s="121">
        <f t="shared" si="70"/>
        <v>646883</v>
      </c>
      <c r="BR53" s="121">
        <f t="shared" si="71"/>
        <v>207549</v>
      </c>
      <c r="BS53" s="121">
        <f t="shared" si="72"/>
        <v>6958</v>
      </c>
      <c r="BT53" s="121">
        <f t="shared" si="73"/>
        <v>411503</v>
      </c>
      <c r="BU53" s="121">
        <f t="shared" si="74"/>
        <v>20873</v>
      </c>
      <c r="BV53" s="121">
        <f t="shared" si="75"/>
        <v>1157093</v>
      </c>
      <c r="BW53" s="121">
        <f t="shared" si="76"/>
        <v>3919</v>
      </c>
      <c r="BX53" s="121">
        <f t="shared" si="77"/>
        <v>1099094</v>
      </c>
      <c r="BY53" s="121">
        <f t="shared" si="78"/>
        <v>54080</v>
      </c>
      <c r="BZ53" s="121">
        <f t="shared" si="79"/>
        <v>0</v>
      </c>
      <c r="CA53" s="121">
        <f t="shared" si="80"/>
        <v>127139</v>
      </c>
      <c r="CB53" s="121">
        <f t="shared" si="81"/>
        <v>13682</v>
      </c>
      <c r="CC53" s="121">
        <f t="shared" si="82"/>
        <v>92854</v>
      </c>
      <c r="CD53" s="121">
        <f t="shared" si="83"/>
        <v>20603</v>
      </c>
      <c r="CE53" s="121">
        <f t="shared" si="84"/>
        <v>0</v>
      </c>
      <c r="CF53" s="121">
        <f t="shared" si="85"/>
        <v>0</v>
      </c>
      <c r="CG53" s="121">
        <f t="shared" si="86"/>
        <v>0</v>
      </c>
      <c r="CH53" s="121">
        <f t="shared" si="87"/>
        <v>2911</v>
      </c>
      <c r="CI53" s="121">
        <f t="shared" si="88"/>
        <v>2568313</v>
      </c>
    </row>
    <row r="54" spans="1:87" s="136" customFormat="1" ht="13.5" customHeight="1" x14ac:dyDescent="0.15">
      <c r="A54" s="119" t="s">
        <v>29</v>
      </c>
      <c r="B54" s="120" t="s">
        <v>365</v>
      </c>
      <c r="C54" s="119" t="s">
        <v>366</v>
      </c>
      <c r="D54" s="121">
        <f t="shared" si="47"/>
        <v>15902</v>
      </c>
      <c r="E54" s="121">
        <f t="shared" si="48"/>
        <v>15902</v>
      </c>
      <c r="F54" s="121">
        <v>0</v>
      </c>
      <c r="G54" s="121">
        <v>0</v>
      </c>
      <c r="H54" s="121">
        <v>0</v>
      </c>
      <c r="I54" s="121">
        <v>15902</v>
      </c>
      <c r="J54" s="121">
        <v>0</v>
      </c>
      <c r="K54" s="121">
        <v>0</v>
      </c>
      <c r="L54" s="121">
        <f t="shared" si="49"/>
        <v>1028143</v>
      </c>
      <c r="M54" s="121">
        <f t="shared" si="50"/>
        <v>44431</v>
      </c>
      <c r="N54" s="121">
        <v>44431</v>
      </c>
      <c r="O54" s="121">
        <v>0</v>
      </c>
      <c r="P54" s="121">
        <v>0</v>
      </c>
      <c r="Q54" s="121">
        <v>0</v>
      </c>
      <c r="R54" s="121">
        <f t="shared" si="51"/>
        <v>579772</v>
      </c>
      <c r="S54" s="121">
        <v>0</v>
      </c>
      <c r="T54" s="121">
        <v>579772</v>
      </c>
      <c r="U54" s="121">
        <v>0</v>
      </c>
      <c r="V54" s="121">
        <v>0</v>
      </c>
      <c r="W54" s="121">
        <f t="shared" si="52"/>
        <v>403940</v>
      </c>
      <c r="X54" s="121">
        <v>0</v>
      </c>
      <c r="Y54" s="121">
        <v>403940</v>
      </c>
      <c r="Z54" s="121">
        <v>0</v>
      </c>
      <c r="AA54" s="121">
        <v>0</v>
      </c>
      <c r="AB54" s="121">
        <v>0</v>
      </c>
      <c r="AC54" s="121">
        <v>0</v>
      </c>
      <c r="AD54" s="121">
        <v>0</v>
      </c>
      <c r="AE54" s="121">
        <f t="shared" si="53"/>
        <v>1044045</v>
      </c>
      <c r="AF54" s="121">
        <f t="shared" si="54"/>
        <v>132840</v>
      </c>
      <c r="AG54" s="121">
        <f t="shared" si="55"/>
        <v>132840</v>
      </c>
      <c r="AH54" s="121">
        <v>0</v>
      </c>
      <c r="AI54" s="121">
        <v>132840</v>
      </c>
      <c r="AJ54" s="121">
        <v>0</v>
      </c>
      <c r="AK54" s="121">
        <v>0</v>
      </c>
      <c r="AL54" s="121">
        <v>0</v>
      </c>
      <c r="AM54" s="121">
        <v>0</v>
      </c>
      <c r="AN54" s="121">
        <f t="shared" si="56"/>
        <v>220912</v>
      </c>
      <c r="AO54" s="121">
        <f t="shared" si="57"/>
        <v>7930</v>
      </c>
      <c r="AP54" s="121">
        <v>7930</v>
      </c>
      <c r="AQ54" s="121">
        <v>0</v>
      </c>
      <c r="AR54" s="121">
        <v>0</v>
      </c>
      <c r="AS54" s="121">
        <v>0</v>
      </c>
      <c r="AT54" s="121">
        <f t="shared" si="58"/>
        <v>125817</v>
      </c>
      <c r="AU54" s="121">
        <v>0</v>
      </c>
      <c r="AV54" s="121">
        <v>125817</v>
      </c>
      <c r="AW54" s="121">
        <v>0</v>
      </c>
      <c r="AX54" s="121">
        <v>0</v>
      </c>
      <c r="AY54" s="121">
        <f t="shared" si="59"/>
        <v>87165</v>
      </c>
      <c r="AZ54" s="121">
        <v>0</v>
      </c>
      <c r="BA54" s="121">
        <v>87165</v>
      </c>
      <c r="BB54" s="121">
        <v>0</v>
      </c>
      <c r="BC54" s="121">
        <v>0</v>
      </c>
      <c r="BD54" s="121">
        <v>0</v>
      </c>
      <c r="BE54" s="121">
        <v>0</v>
      </c>
      <c r="BF54" s="121">
        <v>0</v>
      </c>
      <c r="BG54" s="121">
        <f t="shared" si="60"/>
        <v>353752</v>
      </c>
      <c r="BH54" s="121">
        <f t="shared" si="61"/>
        <v>148742</v>
      </c>
      <c r="BI54" s="121">
        <f t="shared" si="62"/>
        <v>148742</v>
      </c>
      <c r="BJ54" s="121">
        <f t="shared" si="63"/>
        <v>0</v>
      </c>
      <c r="BK54" s="121">
        <f t="shared" si="64"/>
        <v>132840</v>
      </c>
      <c r="BL54" s="121">
        <f t="shared" si="65"/>
        <v>0</v>
      </c>
      <c r="BM54" s="121">
        <f t="shared" si="66"/>
        <v>15902</v>
      </c>
      <c r="BN54" s="121">
        <f t="shared" si="67"/>
        <v>0</v>
      </c>
      <c r="BO54" s="121">
        <f t="shared" si="68"/>
        <v>0</v>
      </c>
      <c r="BP54" s="121">
        <f t="shared" si="69"/>
        <v>1249055</v>
      </c>
      <c r="BQ54" s="121">
        <f t="shared" si="70"/>
        <v>52361</v>
      </c>
      <c r="BR54" s="121">
        <f t="shared" si="71"/>
        <v>52361</v>
      </c>
      <c r="BS54" s="121">
        <f t="shared" si="72"/>
        <v>0</v>
      </c>
      <c r="BT54" s="121">
        <f t="shared" si="73"/>
        <v>0</v>
      </c>
      <c r="BU54" s="121">
        <f t="shared" si="74"/>
        <v>0</v>
      </c>
      <c r="BV54" s="121">
        <f t="shared" si="75"/>
        <v>705589</v>
      </c>
      <c r="BW54" s="121">
        <f t="shared" si="76"/>
        <v>0</v>
      </c>
      <c r="BX54" s="121">
        <f t="shared" si="77"/>
        <v>705589</v>
      </c>
      <c r="BY54" s="121">
        <f t="shared" si="78"/>
        <v>0</v>
      </c>
      <c r="BZ54" s="121">
        <f t="shared" si="79"/>
        <v>0</v>
      </c>
      <c r="CA54" s="121">
        <f t="shared" si="80"/>
        <v>491105</v>
      </c>
      <c r="CB54" s="121">
        <f t="shared" si="81"/>
        <v>0</v>
      </c>
      <c r="CC54" s="121">
        <f t="shared" si="82"/>
        <v>491105</v>
      </c>
      <c r="CD54" s="121">
        <f t="shared" si="83"/>
        <v>0</v>
      </c>
      <c r="CE54" s="121">
        <f t="shared" si="84"/>
        <v>0</v>
      </c>
      <c r="CF54" s="121">
        <f t="shared" si="85"/>
        <v>0</v>
      </c>
      <c r="CG54" s="121">
        <f t="shared" si="86"/>
        <v>0</v>
      </c>
      <c r="CH54" s="121">
        <f t="shared" si="87"/>
        <v>0</v>
      </c>
      <c r="CI54" s="121">
        <f t="shared" si="88"/>
        <v>1397797</v>
      </c>
    </row>
    <row r="55" spans="1:87" s="136" customFormat="1" ht="13.5" customHeight="1" x14ac:dyDescent="0.15">
      <c r="A55" s="119" t="s">
        <v>29</v>
      </c>
      <c r="B55" s="120" t="s">
        <v>380</v>
      </c>
      <c r="C55" s="119" t="s">
        <v>381</v>
      </c>
      <c r="D55" s="121">
        <f t="shared" si="47"/>
        <v>387177</v>
      </c>
      <c r="E55" s="121">
        <f t="shared" si="48"/>
        <v>367288</v>
      </c>
      <c r="F55" s="121">
        <v>0</v>
      </c>
      <c r="G55" s="121">
        <v>366542</v>
      </c>
      <c r="H55" s="121">
        <v>746</v>
      </c>
      <c r="I55" s="121">
        <v>0</v>
      </c>
      <c r="J55" s="121">
        <v>19889</v>
      </c>
      <c r="K55" s="121">
        <v>0</v>
      </c>
      <c r="L55" s="121">
        <f t="shared" si="49"/>
        <v>2869154</v>
      </c>
      <c r="M55" s="121">
        <f t="shared" si="50"/>
        <v>1066835</v>
      </c>
      <c r="N55" s="121">
        <v>1066835</v>
      </c>
      <c r="O55" s="121">
        <v>0</v>
      </c>
      <c r="P55" s="121">
        <v>0</v>
      </c>
      <c r="Q55" s="121">
        <v>0</v>
      </c>
      <c r="R55" s="121">
        <f t="shared" si="51"/>
        <v>1151940</v>
      </c>
      <c r="S55" s="121">
        <v>0</v>
      </c>
      <c r="T55" s="121">
        <v>1151940</v>
      </c>
      <c r="U55" s="121">
        <v>0</v>
      </c>
      <c r="V55" s="121">
        <v>0</v>
      </c>
      <c r="W55" s="121">
        <f t="shared" si="52"/>
        <v>650379</v>
      </c>
      <c r="X55" s="121">
        <v>85886</v>
      </c>
      <c r="Y55" s="121">
        <v>90806</v>
      </c>
      <c r="Z55" s="121">
        <v>360136</v>
      </c>
      <c r="AA55" s="121">
        <v>113551</v>
      </c>
      <c r="AB55" s="121">
        <v>0</v>
      </c>
      <c r="AC55" s="121">
        <v>0</v>
      </c>
      <c r="AD55" s="121">
        <v>151721</v>
      </c>
      <c r="AE55" s="121">
        <f t="shared" si="53"/>
        <v>3408052</v>
      </c>
      <c r="AF55" s="121">
        <f t="shared" si="54"/>
        <v>0</v>
      </c>
      <c r="AG55" s="121">
        <f t="shared" si="55"/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 t="shared" si="56"/>
        <v>0</v>
      </c>
      <c r="AO55" s="121">
        <f t="shared" si="57"/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 t="shared" si="58"/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 t="shared" si="59"/>
        <v>0</v>
      </c>
      <c r="AZ55" s="121">
        <v>0</v>
      </c>
      <c r="BA55" s="121">
        <v>0</v>
      </c>
      <c r="BB55" s="121">
        <v>0</v>
      </c>
      <c r="BC55" s="121">
        <v>0</v>
      </c>
      <c r="BD55" s="121">
        <v>0</v>
      </c>
      <c r="BE55" s="121">
        <v>0</v>
      </c>
      <c r="BF55" s="121">
        <v>0</v>
      </c>
      <c r="BG55" s="121">
        <f t="shared" si="60"/>
        <v>0</v>
      </c>
      <c r="BH55" s="121">
        <f t="shared" si="61"/>
        <v>387177</v>
      </c>
      <c r="BI55" s="121">
        <f t="shared" si="62"/>
        <v>367288</v>
      </c>
      <c r="BJ55" s="121">
        <f t="shared" si="63"/>
        <v>0</v>
      </c>
      <c r="BK55" s="121">
        <f t="shared" si="64"/>
        <v>366542</v>
      </c>
      <c r="BL55" s="121">
        <f t="shared" si="65"/>
        <v>746</v>
      </c>
      <c r="BM55" s="121">
        <f t="shared" si="66"/>
        <v>0</v>
      </c>
      <c r="BN55" s="121">
        <f t="shared" si="67"/>
        <v>19889</v>
      </c>
      <c r="BO55" s="121">
        <f t="shared" si="68"/>
        <v>0</v>
      </c>
      <c r="BP55" s="121">
        <f t="shared" si="69"/>
        <v>2869154</v>
      </c>
      <c r="BQ55" s="121">
        <f t="shared" si="70"/>
        <v>1066835</v>
      </c>
      <c r="BR55" s="121">
        <f t="shared" si="71"/>
        <v>1066835</v>
      </c>
      <c r="BS55" s="121">
        <f t="shared" si="72"/>
        <v>0</v>
      </c>
      <c r="BT55" s="121">
        <f t="shared" si="73"/>
        <v>0</v>
      </c>
      <c r="BU55" s="121">
        <f t="shared" si="74"/>
        <v>0</v>
      </c>
      <c r="BV55" s="121">
        <f t="shared" si="75"/>
        <v>1151940</v>
      </c>
      <c r="BW55" s="121">
        <f t="shared" si="76"/>
        <v>0</v>
      </c>
      <c r="BX55" s="121">
        <f t="shared" si="77"/>
        <v>1151940</v>
      </c>
      <c r="BY55" s="121">
        <f t="shared" si="78"/>
        <v>0</v>
      </c>
      <c r="BZ55" s="121">
        <f t="shared" si="79"/>
        <v>0</v>
      </c>
      <c r="CA55" s="121">
        <f t="shared" si="80"/>
        <v>650379</v>
      </c>
      <c r="CB55" s="121">
        <f t="shared" si="81"/>
        <v>85886</v>
      </c>
      <c r="CC55" s="121">
        <f t="shared" si="82"/>
        <v>90806</v>
      </c>
      <c r="CD55" s="121">
        <f t="shared" si="83"/>
        <v>360136</v>
      </c>
      <c r="CE55" s="121">
        <f t="shared" si="84"/>
        <v>113551</v>
      </c>
      <c r="CF55" s="121">
        <f t="shared" si="85"/>
        <v>0</v>
      </c>
      <c r="CG55" s="121">
        <f t="shared" si="86"/>
        <v>0</v>
      </c>
      <c r="CH55" s="121">
        <f t="shared" si="87"/>
        <v>151721</v>
      </c>
      <c r="CI55" s="121">
        <f t="shared" si="88"/>
        <v>3408052</v>
      </c>
    </row>
    <row r="56" spans="1:87" s="136" customFormat="1" ht="13.5" customHeight="1" x14ac:dyDescent="0.15">
      <c r="A56" s="119" t="s">
        <v>29</v>
      </c>
      <c r="B56" s="120" t="s">
        <v>409</v>
      </c>
      <c r="C56" s="119" t="s">
        <v>410</v>
      </c>
      <c r="D56" s="121">
        <f t="shared" si="47"/>
        <v>5103</v>
      </c>
      <c r="E56" s="121">
        <f t="shared" si="48"/>
        <v>5103</v>
      </c>
      <c r="F56" s="121">
        <v>0</v>
      </c>
      <c r="G56" s="121">
        <v>0</v>
      </c>
      <c r="H56" s="121">
        <v>5103</v>
      </c>
      <c r="I56" s="121">
        <v>0</v>
      </c>
      <c r="J56" s="121">
        <v>0</v>
      </c>
      <c r="K56" s="121">
        <v>0</v>
      </c>
      <c r="L56" s="121">
        <f t="shared" si="49"/>
        <v>799997</v>
      </c>
      <c r="M56" s="121">
        <f t="shared" si="50"/>
        <v>282916</v>
      </c>
      <c r="N56" s="121">
        <v>282916</v>
      </c>
      <c r="O56" s="121">
        <v>0</v>
      </c>
      <c r="P56" s="121">
        <v>0</v>
      </c>
      <c r="Q56" s="121">
        <v>0</v>
      </c>
      <c r="R56" s="121">
        <f t="shared" si="51"/>
        <v>96013</v>
      </c>
      <c r="S56" s="121">
        <v>0</v>
      </c>
      <c r="T56" s="121">
        <v>96013</v>
      </c>
      <c r="U56" s="121">
        <v>0</v>
      </c>
      <c r="V56" s="121">
        <v>0</v>
      </c>
      <c r="W56" s="121">
        <f t="shared" si="52"/>
        <v>421068</v>
      </c>
      <c r="X56" s="121">
        <v>0</v>
      </c>
      <c r="Y56" s="121">
        <v>337883</v>
      </c>
      <c r="Z56" s="121">
        <v>83185</v>
      </c>
      <c r="AA56" s="121">
        <v>0</v>
      </c>
      <c r="AB56" s="121">
        <v>0</v>
      </c>
      <c r="AC56" s="121">
        <v>0</v>
      </c>
      <c r="AD56" s="121">
        <v>65866</v>
      </c>
      <c r="AE56" s="121">
        <f t="shared" si="53"/>
        <v>870966</v>
      </c>
      <c r="AF56" s="121">
        <f t="shared" si="54"/>
        <v>0</v>
      </c>
      <c r="AG56" s="121">
        <f t="shared" si="55"/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 t="shared" si="56"/>
        <v>0</v>
      </c>
      <c r="AO56" s="121">
        <f t="shared" si="57"/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 t="shared" si="58"/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 t="shared" si="59"/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0</v>
      </c>
      <c r="BE56" s="121">
        <v>0</v>
      </c>
      <c r="BF56" s="121">
        <v>0</v>
      </c>
      <c r="BG56" s="121">
        <f t="shared" si="60"/>
        <v>0</v>
      </c>
      <c r="BH56" s="121">
        <f t="shared" si="61"/>
        <v>5103</v>
      </c>
      <c r="BI56" s="121">
        <f t="shared" si="62"/>
        <v>5103</v>
      </c>
      <c r="BJ56" s="121">
        <f t="shared" si="63"/>
        <v>0</v>
      </c>
      <c r="BK56" s="121">
        <f t="shared" si="64"/>
        <v>0</v>
      </c>
      <c r="BL56" s="121">
        <f t="shared" si="65"/>
        <v>5103</v>
      </c>
      <c r="BM56" s="121">
        <f t="shared" si="66"/>
        <v>0</v>
      </c>
      <c r="BN56" s="121">
        <f t="shared" si="67"/>
        <v>0</v>
      </c>
      <c r="BO56" s="121">
        <f t="shared" si="68"/>
        <v>0</v>
      </c>
      <c r="BP56" s="121">
        <f t="shared" si="69"/>
        <v>799997</v>
      </c>
      <c r="BQ56" s="121">
        <f t="shared" si="70"/>
        <v>282916</v>
      </c>
      <c r="BR56" s="121">
        <f t="shared" si="71"/>
        <v>282916</v>
      </c>
      <c r="BS56" s="121">
        <f t="shared" si="72"/>
        <v>0</v>
      </c>
      <c r="BT56" s="121">
        <f t="shared" si="73"/>
        <v>0</v>
      </c>
      <c r="BU56" s="121">
        <f t="shared" si="74"/>
        <v>0</v>
      </c>
      <c r="BV56" s="121">
        <f t="shared" si="75"/>
        <v>96013</v>
      </c>
      <c r="BW56" s="121">
        <f t="shared" si="76"/>
        <v>0</v>
      </c>
      <c r="BX56" s="121">
        <f t="shared" si="77"/>
        <v>96013</v>
      </c>
      <c r="BY56" s="121">
        <f t="shared" si="78"/>
        <v>0</v>
      </c>
      <c r="BZ56" s="121">
        <f t="shared" si="79"/>
        <v>0</v>
      </c>
      <c r="CA56" s="121">
        <f t="shared" si="80"/>
        <v>421068</v>
      </c>
      <c r="CB56" s="121">
        <f t="shared" si="81"/>
        <v>0</v>
      </c>
      <c r="CC56" s="121">
        <f t="shared" si="82"/>
        <v>337883</v>
      </c>
      <c r="CD56" s="121">
        <f t="shared" si="83"/>
        <v>83185</v>
      </c>
      <c r="CE56" s="121">
        <f t="shared" si="84"/>
        <v>0</v>
      </c>
      <c r="CF56" s="121">
        <f t="shared" si="85"/>
        <v>0</v>
      </c>
      <c r="CG56" s="121">
        <f t="shared" si="86"/>
        <v>0</v>
      </c>
      <c r="CH56" s="121">
        <f t="shared" si="87"/>
        <v>65866</v>
      </c>
      <c r="CI56" s="121">
        <f t="shared" si="88"/>
        <v>870966</v>
      </c>
    </row>
    <row r="57" spans="1:87" s="136" customFormat="1" ht="13.5" customHeight="1" x14ac:dyDescent="0.15">
      <c r="A57" s="119" t="s">
        <v>29</v>
      </c>
      <c r="B57" s="120" t="s">
        <v>333</v>
      </c>
      <c r="C57" s="119" t="s">
        <v>334</v>
      </c>
      <c r="D57" s="121">
        <f t="shared" si="47"/>
        <v>973919</v>
      </c>
      <c r="E57" s="121">
        <f t="shared" si="48"/>
        <v>973919</v>
      </c>
      <c r="F57" s="121">
        <v>0</v>
      </c>
      <c r="G57" s="121">
        <v>928485</v>
      </c>
      <c r="H57" s="121">
        <v>45434</v>
      </c>
      <c r="I57" s="121">
        <v>0</v>
      </c>
      <c r="J57" s="121">
        <v>0</v>
      </c>
      <c r="K57" s="121">
        <v>0</v>
      </c>
      <c r="L57" s="121">
        <f t="shared" si="49"/>
        <v>1739580</v>
      </c>
      <c r="M57" s="121">
        <f t="shared" si="50"/>
        <v>178054</v>
      </c>
      <c r="N57" s="121">
        <v>178054</v>
      </c>
      <c r="O57" s="121">
        <v>0</v>
      </c>
      <c r="P57" s="121">
        <v>0</v>
      </c>
      <c r="Q57" s="121">
        <v>0</v>
      </c>
      <c r="R57" s="121">
        <f t="shared" si="51"/>
        <v>771876</v>
      </c>
      <c r="S57" s="121">
        <v>0</v>
      </c>
      <c r="T57" s="121">
        <v>771876</v>
      </c>
      <c r="U57" s="121">
        <v>0</v>
      </c>
      <c r="V57" s="121">
        <v>0</v>
      </c>
      <c r="W57" s="121">
        <f t="shared" si="52"/>
        <v>789650</v>
      </c>
      <c r="X57" s="121">
        <v>18133</v>
      </c>
      <c r="Y57" s="121">
        <v>627994</v>
      </c>
      <c r="Z57" s="121">
        <v>143523</v>
      </c>
      <c r="AA57" s="121">
        <v>0</v>
      </c>
      <c r="AB57" s="121">
        <v>0</v>
      </c>
      <c r="AC57" s="121">
        <v>0</v>
      </c>
      <c r="AD57" s="121">
        <v>18136</v>
      </c>
      <c r="AE57" s="121">
        <f t="shared" si="53"/>
        <v>2731635</v>
      </c>
      <c r="AF57" s="121">
        <f t="shared" si="54"/>
        <v>0</v>
      </c>
      <c r="AG57" s="121">
        <f t="shared" si="55"/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0</v>
      </c>
      <c r="AN57" s="121">
        <f t="shared" si="56"/>
        <v>0</v>
      </c>
      <c r="AO57" s="121">
        <f t="shared" si="57"/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 t="shared" si="58"/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 t="shared" si="59"/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0</v>
      </c>
      <c r="BE57" s="121">
        <v>0</v>
      </c>
      <c r="BF57" s="121">
        <v>0</v>
      </c>
      <c r="BG57" s="121">
        <f t="shared" si="60"/>
        <v>0</v>
      </c>
      <c r="BH57" s="121">
        <f t="shared" si="61"/>
        <v>973919</v>
      </c>
      <c r="BI57" s="121">
        <f t="shared" si="62"/>
        <v>973919</v>
      </c>
      <c r="BJ57" s="121">
        <f t="shared" si="63"/>
        <v>0</v>
      </c>
      <c r="BK57" s="121">
        <f t="shared" si="64"/>
        <v>928485</v>
      </c>
      <c r="BL57" s="121">
        <f t="shared" si="65"/>
        <v>45434</v>
      </c>
      <c r="BM57" s="121">
        <f t="shared" si="66"/>
        <v>0</v>
      </c>
      <c r="BN57" s="121">
        <f t="shared" si="67"/>
        <v>0</v>
      </c>
      <c r="BO57" s="121">
        <f t="shared" si="68"/>
        <v>0</v>
      </c>
      <c r="BP57" s="121">
        <f t="shared" si="69"/>
        <v>1739580</v>
      </c>
      <c r="BQ57" s="121">
        <f t="shared" si="70"/>
        <v>178054</v>
      </c>
      <c r="BR57" s="121">
        <f t="shared" si="71"/>
        <v>178054</v>
      </c>
      <c r="BS57" s="121">
        <f t="shared" si="72"/>
        <v>0</v>
      </c>
      <c r="BT57" s="121">
        <f t="shared" si="73"/>
        <v>0</v>
      </c>
      <c r="BU57" s="121">
        <f t="shared" si="74"/>
        <v>0</v>
      </c>
      <c r="BV57" s="121">
        <f t="shared" si="75"/>
        <v>771876</v>
      </c>
      <c r="BW57" s="121">
        <f t="shared" si="76"/>
        <v>0</v>
      </c>
      <c r="BX57" s="121">
        <f t="shared" si="77"/>
        <v>771876</v>
      </c>
      <c r="BY57" s="121">
        <f t="shared" si="78"/>
        <v>0</v>
      </c>
      <c r="BZ57" s="121">
        <f t="shared" si="79"/>
        <v>0</v>
      </c>
      <c r="CA57" s="121">
        <f t="shared" si="80"/>
        <v>789650</v>
      </c>
      <c r="CB57" s="121">
        <f t="shared" si="81"/>
        <v>18133</v>
      </c>
      <c r="CC57" s="121">
        <f t="shared" si="82"/>
        <v>627994</v>
      </c>
      <c r="CD57" s="121">
        <f t="shared" si="83"/>
        <v>143523</v>
      </c>
      <c r="CE57" s="121">
        <f t="shared" si="84"/>
        <v>0</v>
      </c>
      <c r="CF57" s="121">
        <f t="shared" si="85"/>
        <v>0</v>
      </c>
      <c r="CG57" s="121">
        <f t="shared" si="86"/>
        <v>0</v>
      </c>
      <c r="CH57" s="121">
        <f t="shared" si="87"/>
        <v>18136</v>
      </c>
      <c r="CI57" s="121">
        <f t="shared" si="88"/>
        <v>2731635</v>
      </c>
    </row>
    <row r="58" spans="1:87" s="136" customFormat="1" ht="13.5" customHeight="1" x14ac:dyDescent="0.15">
      <c r="A58" s="119" t="s">
        <v>29</v>
      </c>
      <c r="B58" s="120" t="s">
        <v>369</v>
      </c>
      <c r="C58" s="119" t="s">
        <v>370</v>
      </c>
      <c r="D58" s="121">
        <f t="shared" si="47"/>
        <v>185441</v>
      </c>
      <c r="E58" s="121">
        <f t="shared" si="48"/>
        <v>185441</v>
      </c>
      <c r="F58" s="121">
        <v>0</v>
      </c>
      <c r="G58" s="121">
        <v>155331</v>
      </c>
      <c r="H58" s="121">
        <v>30110</v>
      </c>
      <c r="I58" s="121">
        <v>0</v>
      </c>
      <c r="J58" s="121">
        <v>0</v>
      </c>
      <c r="K58" s="121">
        <v>0</v>
      </c>
      <c r="L58" s="121">
        <f t="shared" si="49"/>
        <v>1441888</v>
      </c>
      <c r="M58" s="121">
        <f t="shared" si="50"/>
        <v>266210</v>
      </c>
      <c r="N58" s="121">
        <v>250076</v>
      </c>
      <c r="O58" s="121">
        <v>0</v>
      </c>
      <c r="P58" s="121">
        <v>16134</v>
      </c>
      <c r="Q58" s="121">
        <v>0</v>
      </c>
      <c r="R58" s="121">
        <f t="shared" si="51"/>
        <v>609258</v>
      </c>
      <c r="S58" s="121">
        <v>0</v>
      </c>
      <c r="T58" s="121">
        <v>609258</v>
      </c>
      <c r="U58" s="121">
        <v>0</v>
      </c>
      <c r="V58" s="121">
        <v>0</v>
      </c>
      <c r="W58" s="121">
        <f t="shared" si="52"/>
        <v>539861</v>
      </c>
      <c r="X58" s="121">
        <v>43688</v>
      </c>
      <c r="Y58" s="121">
        <v>372914</v>
      </c>
      <c r="Z58" s="121">
        <v>123259</v>
      </c>
      <c r="AA58" s="121">
        <v>0</v>
      </c>
      <c r="AB58" s="121">
        <v>0</v>
      </c>
      <c r="AC58" s="121">
        <v>26559</v>
      </c>
      <c r="AD58" s="121">
        <v>3225</v>
      </c>
      <c r="AE58" s="121">
        <f t="shared" si="53"/>
        <v>1630554</v>
      </c>
      <c r="AF58" s="121">
        <f t="shared" si="54"/>
        <v>7370</v>
      </c>
      <c r="AG58" s="121">
        <f t="shared" si="55"/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7370</v>
      </c>
      <c r="AM58" s="121">
        <v>0</v>
      </c>
      <c r="AN58" s="121">
        <f t="shared" si="56"/>
        <v>172587</v>
      </c>
      <c r="AO58" s="121">
        <f t="shared" si="57"/>
        <v>61249</v>
      </c>
      <c r="AP58" s="121">
        <v>52499</v>
      </c>
      <c r="AQ58" s="121">
        <v>0</v>
      </c>
      <c r="AR58" s="121">
        <v>8750</v>
      </c>
      <c r="AS58" s="121">
        <v>0</v>
      </c>
      <c r="AT58" s="121">
        <f t="shared" si="58"/>
        <v>85348</v>
      </c>
      <c r="AU58" s="121">
        <v>0</v>
      </c>
      <c r="AV58" s="121">
        <v>85348</v>
      </c>
      <c r="AW58" s="121">
        <v>0</v>
      </c>
      <c r="AX58" s="121">
        <v>0</v>
      </c>
      <c r="AY58" s="121">
        <f t="shared" si="59"/>
        <v>25375</v>
      </c>
      <c r="AZ58" s="121">
        <v>0</v>
      </c>
      <c r="BA58" s="121">
        <v>25375</v>
      </c>
      <c r="BB58" s="121">
        <v>0</v>
      </c>
      <c r="BC58" s="121">
        <v>0</v>
      </c>
      <c r="BD58" s="121">
        <v>0</v>
      </c>
      <c r="BE58" s="121">
        <v>615</v>
      </c>
      <c r="BF58" s="121">
        <v>383</v>
      </c>
      <c r="BG58" s="121">
        <f t="shared" si="60"/>
        <v>180340</v>
      </c>
      <c r="BH58" s="121">
        <f t="shared" si="61"/>
        <v>192811</v>
      </c>
      <c r="BI58" s="121">
        <f t="shared" si="62"/>
        <v>185441</v>
      </c>
      <c r="BJ58" s="121">
        <f t="shared" si="63"/>
        <v>0</v>
      </c>
      <c r="BK58" s="121">
        <f t="shared" si="64"/>
        <v>155331</v>
      </c>
      <c r="BL58" s="121">
        <f t="shared" si="65"/>
        <v>30110</v>
      </c>
      <c r="BM58" s="121">
        <f t="shared" si="66"/>
        <v>0</v>
      </c>
      <c r="BN58" s="121">
        <f t="shared" si="67"/>
        <v>7370</v>
      </c>
      <c r="BO58" s="121">
        <f t="shared" si="68"/>
        <v>0</v>
      </c>
      <c r="BP58" s="121">
        <f t="shared" si="69"/>
        <v>1614475</v>
      </c>
      <c r="BQ58" s="121">
        <f t="shared" si="70"/>
        <v>327459</v>
      </c>
      <c r="BR58" s="121">
        <f t="shared" si="71"/>
        <v>302575</v>
      </c>
      <c r="BS58" s="121">
        <f t="shared" si="72"/>
        <v>0</v>
      </c>
      <c r="BT58" s="121">
        <f t="shared" si="73"/>
        <v>24884</v>
      </c>
      <c r="BU58" s="121">
        <f t="shared" si="74"/>
        <v>0</v>
      </c>
      <c r="BV58" s="121">
        <f t="shared" si="75"/>
        <v>694606</v>
      </c>
      <c r="BW58" s="121">
        <f t="shared" si="76"/>
        <v>0</v>
      </c>
      <c r="BX58" s="121">
        <f t="shared" si="77"/>
        <v>694606</v>
      </c>
      <c r="BY58" s="121">
        <f t="shared" si="78"/>
        <v>0</v>
      </c>
      <c r="BZ58" s="121">
        <f t="shared" si="79"/>
        <v>0</v>
      </c>
      <c r="CA58" s="121">
        <f t="shared" si="80"/>
        <v>565236</v>
      </c>
      <c r="CB58" s="121">
        <f t="shared" si="81"/>
        <v>43688</v>
      </c>
      <c r="CC58" s="121">
        <f t="shared" si="82"/>
        <v>398289</v>
      </c>
      <c r="CD58" s="121">
        <f t="shared" si="83"/>
        <v>123259</v>
      </c>
      <c r="CE58" s="121">
        <f t="shared" si="84"/>
        <v>0</v>
      </c>
      <c r="CF58" s="121">
        <f t="shared" si="85"/>
        <v>0</v>
      </c>
      <c r="CG58" s="121">
        <f t="shared" si="86"/>
        <v>27174</v>
      </c>
      <c r="CH58" s="121">
        <f t="shared" si="87"/>
        <v>3608</v>
      </c>
      <c r="CI58" s="121">
        <f t="shared" si="88"/>
        <v>1810894</v>
      </c>
    </row>
    <row r="59" spans="1:87" s="136" customFormat="1" ht="13.5" customHeight="1" x14ac:dyDescent="0.15">
      <c r="A59" s="119" t="s">
        <v>29</v>
      </c>
      <c r="B59" s="120" t="s">
        <v>405</v>
      </c>
      <c r="C59" s="119" t="s">
        <v>406</v>
      </c>
      <c r="D59" s="121">
        <f t="shared" si="47"/>
        <v>170759</v>
      </c>
      <c r="E59" s="121">
        <f t="shared" si="48"/>
        <v>170759</v>
      </c>
      <c r="F59" s="121">
        <v>0</v>
      </c>
      <c r="G59" s="121">
        <v>169730</v>
      </c>
      <c r="H59" s="121">
        <v>1029</v>
      </c>
      <c r="I59" s="121">
        <v>0</v>
      </c>
      <c r="J59" s="121">
        <v>0</v>
      </c>
      <c r="K59" s="121">
        <v>0</v>
      </c>
      <c r="L59" s="121">
        <f t="shared" si="49"/>
        <v>829973</v>
      </c>
      <c r="M59" s="121">
        <f t="shared" si="50"/>
        <v>80632</v>
      </c>
      <c r="N59" s="121">
        <v>80632</v>
      </c>
      <c r="O59" s="121">
        <v>0</v>
      </c>
      <c r="P59" s="121">
        <v>0</v>
      </c>
      <c r="Q59" s="121">
        <v>0</v>
      </c>
      <c r="R59" s="121">
        <f t="shared" si="51"/>
        <v>133262</v>
      </c>
      <c r="S59" s="121">
        <v>0</v>
      </c>
      <c r="T59" s="121">
        <v>133262</v>
      </c>
      <c r="U59" s="121">
        <v>0</v>
      </c>
      <c r="V59" s="121">
        <v>0</v>
      </c>
      <c r="W59" s="121">
        <f t="shared" si="52"/>
        <v>616079</v>
      </c>
      <c r="X59" s="121">
        <v>14441</v>
      </c>
      <c r="Y59" s="121">
        <v>358378</v>
      </c>
      <c r="Z59" s="121">
        <v>54855</v>
      </c>
      <c r="AA59" s="121">
        <v>188405</v>
      </c>
      <c r="AB59" s="121">
        <v>0</v>
      </c>
      <c r="AC59" s="121">
        <v>0</v>
      </c>
      <c r="AD59" s="121">
        <v>0</v>
      </c>
      <c r="AE59" s="121">
        <f t="shared" si="53"/>
        <v>1000732</v>
      </c>
      <c r="AF59" s="121">
        <f t="shared" si="54"/>
        <v>0</v>
      </c>
      <c r="AG59" s="121">
        <f t="shared" si="55"/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0</v>
      </c>
      <c r="AN59" s="121">
        <f t="shared" si="56"/>
        <v>0</v>
      </c>
      <c r="AO59" s="121">
        <f t="shared" si="57"/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 t="shared" si="58"/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 t="shared" si="59"/>
        <v>0</v>
      </c>
      <c r="AZ59" s="121">
        <v>0</v>
      </c>
      <c r="BA59" s="121">
        <v>0</v>
      </c>
      <c r="BB59" s="121">
        <v>0</v>
      </c>
      <c r="BC59" s="121">
        <v>0</v>
      </c>
      <c r="BD59" s="121">
        <v>0</v>
      </c>
      <c r="BE59" s="121">
        <v>0</v>
      </c>
      <c r="BF59" s="121">
        <v>0</v>
      </c>
      <c r="BG59" s="121">
        <f t="shared" si="60"/>
        <v>0</v>
      </c>
      <c r="BH59" s="121">
        <f t="shared" si="61"/>
        <v>170759</v>
      </c>
      <c r="BI59" s="121">
        <f t="shared" si="62"/>
        <v>170759</v>
      </c>
      <c r="BJ59" s="121">
        <f t="shared" si="63"/>
        <v>0</v>
      </c>
      <c r="BK59" s="121">
        <f t="shared" si="64"/>
        <v>169730</v>
      </c>
      <c r="BL59" s="121">
        <f t="shared" si="65"/>
        <v>1029</v>
      </c>
      <c r="BM59" s="121">
        <f t="shared" si="66"/>
        <v>0</v>
      </c>
      <c r="BN59" s="121">
        <f t="shared" si="67"/>
        <v>0</v>
      </c>
      <c r="BO59" s="121">
        <f t="shared" si="68"/>
        <v>0</v>
      </c>
      <c r="BP59" s="121">
        <f t="shared" si="69"/>
        <v>829973</v>
      </c>
      <c r="BQ59" s="121">
        <f t="shared" si="70"/>
        <v>80632</v>
      </c>
      <c r="BR59" s="121">
        <f t="shared" si="71"/>
        <v>80632</v>
      </c>
      <c r="BS59" s="121">
        <f t="shared" si="72"/>
        <v>0</v>
      </c>
      <c r="BT59" s="121">
        <f t="shared" si="73"/>
        <v>0</v>
      </c>
      <c r="BU59" s="121">
        <f t="shared" si="74"/>
        <v>0</v>
      </c>
      <c r="BV59" s="121">
        <f t="shared" si="75"/>
        <v>133262</v>
      </c>
      <c r="BW59" s="121">
        <f t="shared" si="76"/>
        <v>0</v>
      </c>
      <c r="BX59" s="121">
        <f t="shared" si="77"/>
        <v>133262</v>
      </c>
      <c r="BY59" s="121">
        <f t="shared" si="78"/>
        <v>0</v>
      </c>
      <c r="BZ59" s="121">
        <f t="shared" si="79"/>
        <v>0</v>
      </c>
      <c r="CA59" s="121">
        <f t="shared" si="80"/>
        <v>616079</v>
      </c>
      <c r="CB59" s="121">
        <f t="shared" si="81"/>
        <v>14441</v>
      </c>
      <c r="CC59" s="121">
        <f t="shared" si="82"/>
        <v>358378</v>
      </c>
      <c r="CD59" s="121">
        <f t="shared" si="83"/>
        <v>54855</v>
      </c>
      <c r="CE59" s="121">
        <f t="shared" si="84"/>
        <v>188405</v>
      </c>
      <c r="CF59" s="121">
        <f t="shared" si="85"/>
        <v>0</v>
      </c>
      <c r="CG59" s="121">
        <f t="shared" si="86"/>
        <v>0</v>
      </c>
      <c r="CH59" s="121">
        <f t="shared" si="87"/>
        <v>0</v>
      </c>
      <c r="CI59" s="121">
        <f t="shared" si="88"/>
        <v>1000732</v>
      </c>
    </row>
    <row r="60" spans="1:87" s="136" customFormat="1" ht="13.5" customHeight="1" x14ac:dyDescent="0.15">
      <c r="A60" s="119" t="s">
        <v>29</v>
      </c>
      <c r="B60" s="120" t="s">
        <v>355</v>
      </c>
      <c r="C60" s="119" t="s">
        <v>442</v>
      </c>
      <c r="D60" s="121">
        <f t="shared" si="47"/>
        <v>0</v>
      </c>
      <c r="E60" s="121">
        <f t="shared" si="48"/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0</v>
      </c>
      <c r="L60" s="121">
        <f t="shared" si="49"/>
        <v>289437</v>
      </c>
      <c r="M60" s="121">
        <f t="shared" si="50"/>
        <v>52670</v>
      </c>
      <c r="N60" s="121">
        <v>52670</v>
      </c>
      <c r="O60" s="121">
        <v>0</v>
      </c>
      <c r="P60" s="121">
        <v>0</v>
      </c>
      <c r="Q60" s="121">
        <v>0</v>
      </c>
      <c r="R60" s="121">
        <f t="shared" si="51"/>
        <v>50595</v>
      </c>
      <c r="S60" s="121">
        <v>0</v>
      </c>
      <c r="T60" s="121">
        <v>50595</v>
      </c>
      <c r="U60" s="121">
        <v>0</v>
      </c>
      <c r="V60" s="121">
        <v>0</v>
      </c>
      <c r="W60" s="121">
        <f t="shared" si="52"/>
        <v>183590</v>
      </c>
      <c r="X60" s="121">
        <v>0</v>
      </c>
      <c r="Y60" s="121">
        <v>183171</v>
      </c>
      <c r="Z60" s="121">
        <v>0</v>
      </c>
      <c r="AA60" s="121">
        <v>419</v>
      </c>
      <c r="AB60" s="121">
        <v>0</v>
      </c>
      <c r="AC60" s="121">
        <v>2582</v>
      </c>
      <c r="AD60" s="121">
        <v>19033</v>
      </c>
      <c r="AE60" s="121">
        <f t="shared" si="53"/>
        <v>308470</v>
      </c>
      <c r="AF60" s="121">
        <f t="shared" si="54"/>
        <v>0</v>
      </c>
      <c r="AG60" s="121">
        <f t="shared" si="55"/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0</v>
      </c>
      <c r="AN60" s="121">
        <f t="shared" si="56"/>
        <v>0</v>
      </c>
      <c r="AO60" s="121">
        <f t="shared" si="57"/>
        <v>0</v>
      </c>
      <c r="AP60" s="121">
        <v>0</v>
      </c>
      <c r="AQ60" s="121">
        <v>0</v>
      </c>
      <c r="AR60" s="121">
        <v>0</v>
      </c>
      <c r="AS60" s="121">
        <v>0</v>
      </c>
      <c r="AT60" s="121">
        <f t="shared" si="58"/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 t="shared" si="59"/>
        <v>0</v>
      </c>
      <c r="AZ60" s="121">
        <v>0</v>
      </c>
      <c r="BA60" s="121">
        <v>0</v>
      </c>
      <c r="BB60" s="121">
        <v>0</v>
      </c>
      <c r="BC60" s="121">
        <v>0</v>
      </c>
      <c r="BD60" s="121">
        <v>0</v>
      </c>
      <c r="BE60" s="121">
        <v>0</v>
      </c>
      <c r="BF60" s="121">
        <v>0</v>
      </c>
      <c r="BG60" s="121">
        <f t="shared" si="60"/>
        <v>0</v>
      </c>
      <c r="BH60" s="121">
        <f t="shared" si="61"/>
        <v>0</v>
      </c>
      <c r="BI60" s="121">
        <f t="shared" si="62"/>
        <v>0</v>
      </c>
      <c r="BJ60" s="121">
        <f t="shared" si="63"/>
        <v>0</v>
      </c>
      <c r="BK60" s="121">
        <f t="shared" si="64"/>
        <v>0</v>
      </c>
      <c r="BL60" s="121">
        <f t="shared" si="65"/>
        <v>0</v>
      </c>
      <c r="BM60" s="121">
        <f t="shared" si="66"/>
        <v>0</v>
      </c>
      <c r="BN60" s="121">
        <f t="shared" si="67"/>
        <v>0</v>
      </c>
      <c r="BO60" s="121">
        <f t="shared" si="68"/>
        <v>0</v>
      </c>
      <c r="BP60" s="121">
        <f t="shared" si="69"/>
        <v>289437</v>
      </c>
      <c r="BQ60" s="121">
        <f t="shared" si="70"/>
        <v>52670</v>
      </c>
      <c r="BR60" s="121">
        <f t="shared" si="71"/>
        <v>52670</v>
      </c>
      <c r="BS60" s="121">
        <f t="shared" si="72"/>
        <v>0</v>
      </c>
      <c r="BT60" s="121">
        <f t="shared" si="73"/>
        <v>0</v>
      </c>
      <c r="BU60" s="121">
        <f t="shared" si="74"/>
        <v>0</v>
      </c>
      <c r="BV60" s="121">
        <f t="shared" si="75"/>
        <v>50595</v>
      </c>
      <c r="BW60" s="121">
        <f t="shared" si="76"/>
        <v>0</v>
      </c>
      <c r="BX60" s="121">
        <f t="shared" si="77"/>
        <v>50595</v>
      </c>
      <c r="BY60" s="121">
        <f t="shared" si="78"/>
        <v>0</v>
      </c>
      <c r="BZ60" s="121">
        <f t="shared" si="79"/>
        <v>0</v>
      </c>
      <c r="CA60" s="121">
        <f t="shared" si="80"/>
        <v>183590</v>
      </c>
      <c r="CB60" s="121">
        <f t="shared" si="81"/>
        <v>0</v>
      </c>
      <c r="CC60" s="121">
        <f t="shared" si="82"/>
        <v>183171</v>
      </c>
      <c r="CD60" s="121">
        <f t="shared" si="83"/>
        <v>0</v>
      </c>
      <c r="CE60" s="121">
        <f t="shared" si="84"/>
        <v>419</v>
      </c>
      <c r="CF60" s="121">
        <f t="shared" si="85"/>
        <v>0</v>
      </c>
      <c r="CG60" s="121">
        <f t="shared" si="86"/>
        <v>2582</v>
      </c>
      <c r="CH60" s="121">
        <f t="shared" si="87"/>
        <v>19033</v>
      </c>
      <c r="CI60" s="121">
        <f t="shared" si="88"/>
        <v>308470</v>
      </c>
    </row>
    <row r="61" spans="1:87" s="136" customFormat="1" ht="13.5" customHeight="1" x14ac:dyDescent="0.15">
      <c r="A61" s="119" t="s">
        <v>29</v>
      </c>
      <c r="B61" s="120" t="s">
        <v>327</v>
      </c>
      <c r="C61" s="119" t="s">
        <v>328</v>
      </c>
      <c r="D61" s="121">
        <f t="shared" si="47"/>
        <v>644733</v>
      </c>
      <c r="E61" s="121">
        <f t="shared" si="48"/>
        <v>644733</v>
      </c>
      <c r="F61" s="121">
        <v>0</v>
      </c>
      <c r="G61" s="121">
        <v>228372</v>
      </c>
      <c r="H61" s="121">
        <v>416361</v>
      </c>
      <c r="I61" s="121">
        <v>0</v>
      </c>
      <c r="J61" s="121">
        <v>0</v>
      </c>
      <c r="K61" s="121">
        <v>0</v>
      </c>
      <c r="L61" s="121">
        <f t="shared" si="49"/>
        <v>10522793</v>
      </c>
      <c r="M61" s="121">
        <f t="shared" si="50"/>
        <v>4156277</v>
      </c>
      <c r="N61" s="121">
        <v>1035807</v>
      </c>
      <c r="O61" s="121">
        <v>0</v>
      </c>
      <c r="P61" s="121">
        <v>3100426</v>
      </c>
      <c r="Q61" s="121">
        <v>20044</v>
      </c>
      <c r="R61" s="121">
        <f t="shared" si="51"/>
        <v>5773499</v>
      </c>
      <c r="S61" s="121">
        <v>0</v>
      </c>
      <c r="T61" s="121">
        <v>5718470</v>
      </c>
      <c r="U61" s="121">
        <v>55029</v>
      </c>
      <c r="V61" s="121">
        <v>0</v>
      </c>
      <c r="W61" s="121">
        <f t="shared" si="52"/>
        <v>587168</v>
      </c>
      <c r="X61" s="121">
        <v>0</v>
      </c>
      <c r="Y61" s="121">
        <v>257116</v>
      </c>
      <c r="Z61" s="121">
        <v>330052</v>
      </c>
      <c r="AA61" s="121">
        <v>0</v>
      </c>
      <c r="AB61" s="121">
        <v>0</v>
      </c>
      <c r="AC61" s="121">
        <v>5849</v>
      </c>
      <c r="AD61" s="121">
        <v>291433</v>
      </c>
      <c r="AE61" s="121">
        <f t="shared" si="53"/>
        <v>11458959</v>
      </c>
      <c r="AF61" s="121">
        <f t="shared" si="54"/>
        <v>0</v>
      </c>
      <c r="AG61" s="121">
        <f t="shared" si="55"/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0</v>
      </c>
      <c r="AN61" s="121">
        <f t="shared" si="56"/>
        <v>0</v>
      </c>
      <c r="AO61" s="121">
        <f t="shared" si="57"/>
        <v>0</v>
      </c>
      <c r="AP61" s="121">
        <v>0</v>
      </c>
      <c r="AQ61" s="121">
        <v>0</v>
      </c>
      <c r="AR61" s="121">
        <v>0</v>
      </c>
      <c r="AS61" s="121">
        <v>0</v>
      </c>
      <c r="AT61" s="121">
        <f t="shared" si="58"/>
        <v>0</v>
      </c>
      <c r="AU61" s="121">
        <v>0</v>
      </c>
      <c r="AV61" s="121">
        <v>0</v>
      </c>
      <c r="AW61" s="121">
        <v>0</v>
      </c>
      <c r="AX61" s="121">
        <v>0</v>
      </c>
      <c r="AY61" s="121">
        <f t="shared" si="59"/>
        <v>0</v>
      </c>
      <c r="AZ61" s="121">
        <v>0</v>
      </c>
      <c r="BA61" s="121">
        <v>0</v>
      </c>
      <c r="BB61" s="121">
        <v>0</v>
      </c>
      <c r="BC61" s="121">
        <v>0</v>
      </c>
      <c r="BD61" s="121">
        <v>0</v>
      </c>
      <c r="BE61" s="121">
        <v>0</v>
      </c>
      <c r="BF61" s="121">
        <v>0</v>
      </c>
      <c r="BG61" s="121">
        <f t="shared" si="60"/>
        <v>0</v>
      </c>
      <c r="BH61" s="121">
        <f t="shared" si="61"/>
        <v>644733</v>
      </c>
      <c r="BI61" s="121">
        <f t="shared" si="62"/>
        <v>644733</v>
      </c>
      <c r="BJ61" s="121">
        <f t="shared" si="63"/>
        <v>0</v>
      </c>
      <c r="BK61" s="121">
        <f t="shared" si="64"/>
        <v>228372</v>
      </c>
      <c r="BL61" s="121">
        <f t="shared" si="65"/>
        <v>416361</v>
      </c>
      <c r="BM61" s="121">
        <f t="shared" si="66"/>
        <v>0</v>
      </c>
      <c r="BN61" s="121">
        <f t="shared" si="67"/>
        <v>0</v>
      </c>
      <c r="BO61" s="121">
        <f t="shared" si="68"/>
        <v>0</v>
      </c>
      <c r="BP61" s="121">
        <f t="shared" si="69"/>
        <v>10522793</v>
      </c>
      <c r="BQ61" s="121">
        <f t="shared" si="70"/>
        <v>4156277</v>
      </c>
      <c r="BR61" s="121">
        <f t="shared" si="71"/>
        <v>1035807</v>
      </c>
      <c r="BS61" s="121">
        <f t="shared" si="72"/>
        <v>0</v>
      </c>
      <c r="BT61" s="121">
        <f t="shared" si="73"/>
        <v>3100426</v>
      </c>
      <c r="BU61" s="121">
        <f t="shared" si="74"/>
        <v>20044</v>
      </c>
      <c r="BV61" s="121">
        <f t="shared" si="75"/>
        <v>5773499</v>
      </c>
      <c r="BW61" s="121">
        <f t="shared" si="76"/>
        <v>0</v>
      </c>
      <c r="BX61" s="121">
        <f t="shared" si="77"/>
        <v>5718470</v>
      </c>
      <c r="BY61" s="121">
        <f t="shared" si="78"/>
        <v>55029</v>
      </c>
      <c r="BZ61" s="121">
        <f t="shared" si="79"/>
        <v>0</v>
      </c>
      <c r="CA61" s="121">
        <f t="shared" si="80"/>
        <v>587168</v>
      </c>
      <c r="CB61" s="121">
        <f t="shared" si="81"/>
        <v>0</v>
      </c>
      <c r="CC61" s="121">
        <f t="shared" si="82"/>
        <v>257116</v>
      </c>
      <c r="CD61" s="121">
        <f t="shared" si="83"/>
        <v>330052</v>
      </c>
      <c r="CE61" s="121">
        <f t="shared" si="84"/>
        <v>0</v>
      </c>
      <c r="CF61" s="121">
        <f t="shared" si="85"/>
        <v>0</v>
      </c>
      <c r="CG61" s="121">
        <f t="shared" si="86"/>
        <v>5849</v>
      </c>
      <c r="CH61" s="121">
        <f t="shared" si="87"/>
        <v>291433</v>
      </c>
      <c r="CI61" s="121">
        <f t="shared" si="88"/>
        <v>11458959</v>
      </c>
    </row>
    <row r="62" spans="1:87" s="136" customFormat="1" ht="13.5" customHeight="1" x14ac:dyDescent="0.15">
      <c r="A62" s="119" t="s">
        <v>29</v>
      </c>
      <c r="B62" s="120" t="s">
        <v>357</v>
      </c>
      <c r="C62" s="119" t="s">
        <v>358</v>
      </c>
      <c r="D62" s="121">
        <f t="shared" si="47"/>
        <v>36263</v>
      </c>
      <c r="E62" s="121">
        <f t="shared" si="48"/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36263</v>
      </c>
      <c r="K62" s="121">
        <v>0</v>
      </c>
      <c r="L62" s="121">
        <f t="shared" si="49"/>
        <v>0</v>
      </c>
      <c r="M62" s="121">
        <f t="shared" si="50"/>
        <v>0</v>
      </c>
      <c r="N62" s="121">
        <v>0</v>
      </c>
      <c r="O62" s="121">
        <v>0</v>
      </c>
      <c r="P62" s="121">
        <v>0</v>
      </c>
      <c r="Q62" s="121">
        <v>0</v>
      </c>
      <c r="R62" s="121">
        <f t="shared" si="51"/>
        <v>0</v>
      </c>
      <c r="S62" s="121">
        <v>0</v>
      </c>
      <c r="T62" s="121">
        <v>0</v>
      </c>
      <c r="U62" s="121">
        <v>0</v>
      </c>
      <c r="V62" s="121">
        <v>0</v>
      </c>
      <c r="W62" s="121">
        <f t="shared" si="52"/>
        <v>0</v>
      </c>
      <c r="X62" s="121">
        <v>0</v>
      </c>
      <c r="Y62" s="121">
        <v>0</v>
      </c>
      <c r="Z62" s="121">
        <v>0</v>
      </c>
      <c r="AA62" s="121">
        <v>0</v>
      </c>
      <c r="AB62" s="121">
        <v>0</v>
      </c>
      <c r="AC62" s="121">
        <v>0</v>
      </c>
      <c r="AD62" s="121">
        <v>0</v>
      </c>
      <c r="AE62" s="121">
        <f t="shared" si="53"/>
        <v>36263</v>
      </c>
      <c r="AF62" s="121">
        <f t="shared" si="54"/>
        <v>0</v>
      </c>
      <c r="AG62" s="121">
        <f t="shared" si="55"/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v>0</v>
      </c>
      <c r="AN62" s="121">
        <f t="shared" si="56"/>
        <v>0</v>
      </c>
      <c r="AO62" s="121">
        <f t="shared" si="57"/>
        <v>0</v>
      </c>
      <c r="AP62" s="121">
        <v>0</v>
      </c>
      <c r="AQ62" s="121">
        <v>0</v>
      </c>
      <c r="AR62" s="121">
        <v>0</v>
      </c>
      <c r="AS62" s="121">
        <v>0</v>
      </c>
      <c r="AT62" s="121">
        <f t="shared" si="58"/>
        <v>0</v>
      </c>
      <c r="AU62" s="121">
        <v>0</v>
      </c>
      <c r="AV62" s="121">
        <v>0</v>
      </c>
      <c r="AW62" s="121">
        <v>0</v>
      </c>
      <c r="AX62" s="121">
        <v>0</v>
      </c>
      <c r="AY62" s="121">
        <f t="shared" si="59"/>
        <v>0</v>
      </c>
      <c r="AZ62" s="121">
        <v>0</v>
      </c>
      <c r="BA62" s="121">
        <v>0</v>
      </c>
      <c r="BB62" s="121">
        <v>0</v>
      </c>
      <c r="BC62" s="121">
        <v>0</v>
      </c>
      <c r="BD62" s="121">
        <v>0</v>
      </c>
      <c r="BE62" s="121">
        <v>0</v>
      </c>
      <c r="BF62" s="121">
        <v>0</v>
      </c>
      <c r="BG62" s="121">
        <f t="shared" si="60"/>
        <v>0</v>
      </c>
      <c r="BH62" s="121">
        <f t="shared" si="61"/>
        <v>36263</v>
      </c>
      <c r="BI62" s="121">
        <f t="shared" si="62"/>
        <v>0</v>
      </c>
      <c r="BJ62" s="121">
        <f t="shared" si="63"/>
        <v>0</v>
      </c>
      <c r="BK62" s="121">
        <f t="shared" si="64"/>
        <v>0</v>
      </c>
      <c r="BL62" s="121">
        <f t="shared" si="65"/>
        <v>0</v>
      </c>
      <c r="BM62" s="121">
        <f t="shared" si="66"/>
        <v>0</v>
      </c>
      <c r="BN62" s="121">
        <f t="shared" si="67"/>
        <v>36263</v>
      </c>
      <c r="BO62" s="121">
        <f t="shared" si="68"/>
        <v>0</v>
      </c>
      <c r="BP62" s="121">
        <f t="shared" si="69"/>
        <v>0</v>
      </c>
      <c r="BQ62" s="121">
        <f t="shared" si="70"/>
        <v>0</v>
      </c>
      <c r="BR62" s="121">
        <f t="shared" si="71"/>
        <v>0</v>
      </c>
      <c r="BS62" s="121">
        <f t="shared" si="72"/>
        <v>0</v>
      </c>
      <c r="BT62" s="121">
        <f t="shared" si="73"/>
        <v>0</v>
      </c>
      <c r="BU62" s="121">
        <f t="shared" si="74"/>
        <v>0</v>
      </c>
      <c r="BV62" s="121">
        <f t="shared" si="75"/>
        <v>0</v>
      </c>
      <c r="BW62" s="121">
        <f t="shared" si="76"/>
        <v>0</v>
      </c>
      <c r="BX62" s="121">
        <f t="shared" si="77"/>
        <v>0</v>
      </c>
      <c r="BY62" s="121">
        <f t="shared" si="78"/>
        <v>0</v>
      </c>
      <c r="BZ62" s="121">
        <f t="shared" si="79"/>
        <v>0</v>
      </c>
      <c r="CA62" s="121">
        <f t="shared" si="80"/>
        <v>0</v>
      </c>
      <c r="CB62" s="121">
        <f t="shared" si="81"/>
        <v>0</v>
      </c>
      <c r="CC62" s="121">
        <f t="shared" si="82"/>
        <v>0</v>
      </c>
      <c r="CD62" s="121">
        <f t="shared" si="83"/>
        <v>0</v>
      </c>
      <c r="CE62" s="121">
        <f t="shared" si="84"/>
        <v>0</v>
      </c>
      <c r="CF62" s="121">
        <f t="shared" si="85"/>
        <v>0</v>
      </c>
      <c r="CG62" s="121">
        <f t="shared" si="86"/>
        <v>0</v>
      </c>
      <c r="CH62" s="121">
        <f t="shared" si="87"/>
        <v>0</v>
      </c>
      <c r="CI62" s="121">
        <f t="shared" si="88"/>
        <v>36263</v>
      </c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xmlns:xlrd2="http://schemas.microsoft.com/office/spreadsheetml/2017/richdata2" ref="A8:XFD62">
    <sortCondition ref="A8:A62"/>
    <sortCondition ref="B8:B62"/>
    <sortCondition ref="C8:C62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&amp;L廃棄物処理事業経費（市区町村及び一部事務組合・広域連合の合計）【歳出】（令和1年度実績）</oddHeader>
  </headerFooter>
  <colBreaks count="2" manualBreakCount="2">
    <brk id="39" min="1" max="61" man="1"/>
    <brk id="67" min="1" max="6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72" t="s">
        <v>269</v>
      </c>
      <c r="B2" s="162" t="s">
        <v>270</v>
      </c>
      <c r="C2" s="174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73"/>
      <c r="B3" s="163"/>
      <c r="C3" s="175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73"/>
      <c r="B4" s="163"/>
      <c r="C4" s="171"/>
      <c r="D4" s="108" t="s">
        <v>308</v>
      </c>
      <c r="E4" s="101"/>
      <c r="F4" s="107"/>
      <c r="G4" s="108" t="s">
        <v>309</v>
      </c>
      <c r="H4" s="101"/>
      <c r="I4" s="107"/>
      <c r="J4" s="172" t="s">
        <v>316</v>
      </c>
      <c r="K4" s="170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72" t="s">
        <v>316</v>
      </c>
      <c r="S4" s="170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72" t="s">
        <v>316</v>
      </c>
      <c r="AA4" s="170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72" t="s">
        <v>316</v>
      </c>
      <c r="AI4" s="170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72" t="s">
        <v>316</v>
      </c>
      <c r="AQ4" s="170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72" t="s">
        <v>316</v>
      </c>
      <c r="AY4" s="170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73"/>
      <c r="B5" s="163"/>
      <c r="C5" s="171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73"/>
      <c r="K5" s="171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73"/>
      <c r="S5" s="171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73"/>
      <c r="AA5" s="171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73"/>
      <c r="AI5" s="171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73"/>
      <c r="AQ5" s="171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73"/>
      <c r="AY5" s="171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73"/>
      <c r="B6" s="163"/>
      <c r="C6" s="171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73"/>
      <c r="K6" s="171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73"/>
      <c r="S6" s="171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73"/>
      <c r="AA6" s="171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73"/>
      <c r="AI6" s="171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73"/>
      <c r="AQ6" s="171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73"/>
      <c r="AY6" s="171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大阪府</v>
      </c>
      <c r="B7" s="139" t="str">
        <f>'廃棄物事業経費（市町村）'!B7</f>
        <v>27000</v>
      </c>
      <c r="C7" s="138" t="s">
        <v>279</v>
      </c>
      <c r="D7" s="140">
        <f t="shared" ref="D7:D50" si="0">SUM(L7,T7,AB7,AJ7,AR7,AZ7)</f>
        <v>1917627</v>
      </c>
      <c r="E7" s="140">
        <f t="shared" ref="E7:E50" si="1">SUM(M7,U7,AC7,AK7,AS7,BA7)</f>
        <v>16076992</v>
      </c>
      <c r="F7" s="140">
        <f t="shared" ref="F7:F50" si="2">SUM(D7:E7)</f>
        <v>17994619</v>
      </c>
      <c r="G7" s="140">
        <f t="shared" ref="G7:G50" si="3">SUM(O7,W7,AE7,AM7,AU7,BC7)</f>
        <v>171717</v>
      </c>
      <c r="H7" s="140">
        <f t="shared" ref="H7:H50" si="4">SUM(P7,X7,AF7,AN7,AV7,BD7)</f>
        <v>750784</v>
      </c>
      <c r="I7" s="140">
        <f t="shared" ref="I7:I50" si="5">SUM(G7:H7)</f>
        <v>922501</v>
      </c>
      <c r="J7" s="141">
        <f>COUNTIF(J$8:J$207,"&lt;&gt;")</f>
        <v>31</v>
      </c>
      <c r="K7" s="141">
        <f>COUNTIF(K$8:K$207,"&lt;&gt;")</f>
        <v>31</v>
      </c>
      <c r="L7" s="140">
        <f>SUM(L$8:L$207)</f>
        <v>1892391</v>
      </c>
      <c r="M7" s="140">
        <f>SUM(M$8:M$207)</f>
        <v>15630016</v>
      </c>
      <c r="N7" s="140">
        <f t="shared" ref="N7:N50" si="6">IF(AND(L7&lt;&gt;"",M7&lt;&gt;""),SUM(L7:M7),"")</f>
        <v>17522407</v>
      </c>
      <c r="O7" s="140">
        <f>SUM(O$8:O$207)</f>
        <v>171717</v>
      </c>
      <c r="P7" s="140">
        <f>SUM(P$8:P$207)</f>
        <v>750784</v>
      </c>
      <c r="Q7" s="140">
        <f t="shared" ref="Q7:Q50" si="7">IF(AND(O7&lt;&gt;"",P7&lt;&gt;""),SUM(O7:P7),"")</f>
        <v>922501</v>
      </c>
      <c r="R7" s="141">
        <f>COUNTIF(R$8:R$207,"&lt;&gt;")</f>
        <v>3</v>
      </c>
      <c r="S7" s="141">
        <f>COUNTIF(S$8:S$207,"&lt;&gt;")</f>
        <v>3</v>
      </c>
      <c r="T7" s="140">
        <f>SUM(T$8:T$207)</f>
        <v>25236</v>
      </c>
      <c r="U7" s="140">
        <f>SUM(U$8:U$207)</f>
        <v>446976</v>
      </c>
      <c r="V7" s="140">
        <f t="shared" ref="V7:V50" si="8">IF(AND(T7&lt;&gt;"",U7&lt;&gt;""),SUM(T7:U7),"")</f>
        <v>472212</v>
      </c>
      <c r="W7" s="140">
        <f>SUM(W$8:W$207)</f>
        <v>0</v>
      </c>
      <c r="X7" s="140">
        <f>SUM(X$8:X$207)</f>
        <v>0</v>
      </c>
      <c r="Y7" s="140">
        <f t="shared" ref="Y7:Y50" si="9">IF(AND(W7&lt;&gt;"",X7&lt;&gt;""),SUM(W7:X7),"")</f>
        <v>0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 t="shared" ref="AD7:AD50" si="10"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 t="shared" ref="AG7:AG50" si="11"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 t="shared" ref="AL7:AL50" si="12"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 t="shared" ref="AO7:AO50" si="13"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 t="shared" ref="AT7:AT50" si="14"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 t="shared" ref="AW7:AW50" si="15"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 t="shared" ref="BB7:BB50" si="16"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 t="shared" ref="BE7:BE50" si="17">IF(AND(BC7&lt;&gt;"",BD7&lt;&gt;""),SUM(BC7:BD7),"")</f>
        <v>0</v>
      </c>
    </row>
    <row r="8" spans="1:57" s="136" customFormat="1" ht="13.5" customHeight="1" x14ac:dyDescent="0.15">
      <c r="A8" s="119" t="s">
        <v>29</v>
      </c>
      <c r="B8" s="120" t="s">
        <v>324</v>
      </c>
      <c r="C8" s="119" t="s">
        <v>325</v>
      </c>
      <c r="D8" s="121">
        <f t="shared" si="0"/>
        <v>71177</v>
      </c>
      <c r="E8" s="121">
        <f t="shared" si="1"/>
        <v>6860780</v>
      </c>
      <c r="F8" s="121">
        <f t="shared" si="2"/>
        <v>6931957</v>
      </c>
      <c r="G8" s="121">
        <f t="shared" si="3"/>
        <v>0</v>
      </c>
      <c r="H8" s="121">
        <f t="shared" si="4"/>
        <v>0</v>
      </c>
      <c r="I8" s="121">
        <f t="shared" si="5"/>
        <v>0</v>
      </c>
      <c r="J8" s="120" t="s">
        <v>327</v>
      </c>
      <c r="K8" s="119" t="s">
        <v>328</v>
      </c>
      <c r="L8" s="121">
        <v>71177</v>
      </c>
      <c r="M8" s="121">
        <v>6860780</v>
      </c>
      <c r="N8" s="121">
        <f t="shared" si="6"/>
        <v>6931957</v>
      </c>
      <c r="O8" s="121">
        <v>0</v>
      </c>
      <c r="P8" s="121">
        <v>0</v>
      </c>
      <c r="Q8" s="121">
        <f t="shared" si="7"/>
        <v>0</v>
      </c>
      <c r="R8" s="120"/>
      <c r="S8" s="119"/>
      <c r="T8" s="121"/>
      <c r="U8" s="121"/>
      <c r="V8" s="121" t="str">
        <f t="shared" si="8"/>
        <v/>
      </c>
      <c r="W8" s="121"/>
      <c r="X8" s="121"/>
      <c r="Y8" s="121" t="str">
        <f t="shared" si="9"/>
        <v/>
      </c>
      <c r="Z8" s="120"/>
      <c r="AA8" s="119"/>
      <c r="AB8" s="121"/>
      <c r="AC8" s="121"/>
      <c r="AD8" s="121" t="str">
        <f t="shared" si="10"/>
        <v/>
      </c>
      <c r="AE8" s="121"/>
      <c r="AF8" s="121"/>
      <c r="AG8" s="121" t="str">
        <f t="shared" si="11"/>
        <v/>
      </c>
      <c r="AH8" s="120"/>
      <c r="AI8" s="119"/>
      <c r="AJ8" s="121"/>
      <c r="AK8" s="121"/>
      <c r="AL8" s="121" t="str">
        <f t="shared" si="12"/>
        <v/>
      </c>
      <c r="AM8" s="121"/>
      <c r="AN8" s="121"/>
      <c r="AO8" s="121" t="str">
        <f t="shared" si="13"/>
        <v/>
      </c>
      <c r="AP8" s="120"/>
      <c r="AQ8" s="119"/>
      <c r="AR8" s="121"/>
      <c r="AS8" s="121"/>
      <c r="AT8" s="121" t="str">
        <f t="shared" si="14"/>
        <v/>
      </c>
      <c r="AU8" s="121"/>
      <c r="AV8" s="121"/>
      <c r="AW8" s="121" t="str">
        <f t="shared" si="15"/>
        <v/>
      </c>
      <c r="AX8" s="120"/>
      <c r="AY8" s="119"/>
      <c r="AZ8" s="121"/>
      <c r="BA8" s="121"/>
      <c r="BB8" s="121" t="str">
        <f t="shared" si="16"/>
        <v/>
      </c>
      <c r="BC8" s="121"/>
      <c r="BD8" s="121"/>
      <c r="BE8" s="121" t="str">
        <f t="shared" si="17"/>
        <v/>
      </c>
    </row>
    <row r="9" spans="1:57" s="136" customFormat="1" ht="13.5" customHeight="1" x14ac:dyDescent="0.15">
      <c r="A9" s="119" t="s">
        <v>29</v>
      </c>
      <c r="B9" s="120" t="s">
        <v>329</v>
      </c>
      <c r="C9" s="119" t="s">
        <v>330</v>
      </c>
      <c r="D9" s="121">
        <f t="shared" si="0"/>
        <v>0</v>
      </c>
      <c r="E9" s="121">
        <f t="shared" si="1"/>
        <v>0</v>
      </c>
      <c r="F9" s="121">
        <f t="shared" si="2"/>
        <v>0</v>
      </c>
      <c r="G9" s="121">
        <f t="shared" si="3"/>
        <v>0</v>
      </c>
      <c r="H9" s="121">
        <f t="shared" si="4"/>
        <v>0</v>
      </c>
      <c r="I9" s="121">
        <f t="shared" si="5"/>
        <v>0</v>
      </c>
      <c r="J9" s="120"/>
      <c r="K9" s="119"/>
      <c r="L9" s="121"/>
      <c r="M9" s="121"/>
      <c r="N9" s="121" t="str">
        <f t="shared" si="6"/>
        <v/>
      </c>
      <c r="O9" s="121"/>
      <c r="P9" s="121"/>
      <c r="Q9" s="121" t="str">
        <f t="shared" si="7"/>
        <v/>
      </c>
      <c r="R9" s="120"/>
      <c r="S9" s="119"/>
      <c r="T9" s="121"/>
      <c r="U9" s="121"/>
      <c r="V9" s="121" t="str">
        <f t="shared" si="8"/>
        <v/>
      </c>
      <c r="W9" s="121"/>
      <c r="X9" s="121"/>
      <c r="Y9" s="121" t="str">
        <f t="shared" si="9"/>
        <v/>
      </c>
      <c r="Z9" s="120"/>
      <c r="AA9" s="119"/>
      <c r="AB9" s="121"/>
      <c r="AC9" s="121"/>
      <c r="AD9" s="121" t="str">
        <f t="shared" si="10"/>
        <v/>
      </c>
      <c r="AE9" s="121"/>
      <c r="AF9" s="121"/>
      <c r="AG9" s="121" t="str">
        <f t="shared" si="11"/>
        <v/>
      </c>
      <c r="AH9" s="120"/>
      <c r="AI9" s="119"/>
      <c r="AJ9" s="121"/>
      <c r="AK9" s="121"/>
      <c r="AL9" s="121" t="str">
        <f t="shared" si="12"/>
        <v/>
      </c>
      <c r="AM9" s="121"/>
      <c r="AN9" s="121"/>
      <c r="AO9" s="121" t="str">
        <f t="shared" si="13"/>
        <v/>
      </c>
      <c r="AP9" s="120"/>
      <c r="AQ9" s="119"/>
      <c r="AR9" s="121"/>
      <c r="AS9" s="121"/>
      <c r="AT9" s="121" t="str">
        <f t="shared" si="14"/>
        <v/>
      </c>
      <c r="AU9" s="121"/>
      <c r="AV9" s="121"/>
      <c r="AW9" s="121" t="str">
        <f t="shared" si="15"/>
        <v/>
      </c>
      <c r="AX9" s="120"/>
      <c r="AY9" s="119"/>
      <c r="AZ9" s="121"/>
      <c r="BA9" s="121"/>
      <c r="BB9" s="121" t="str">
        <f t="shared" si="16"/>
        <v/>
      </c>
      <c r="BC9" s="121"/>
      <c r="BD9" s="121"/>
      <c r="BE9" s="121" t="str">
        <f t="shared" si="17"/>
        <v/>
      </c>
    </row>
    <row r="10" spans="1:57" s="136" customFormat="1" ht="13.5" customHeight="1" x14ac:dyDescent="0.15">
      <c r="A10" s="119" t="s">
        <v>29</v>
      </c>
      <c r="B10" s="120" t="s">
        <v>331</v>
      </c>
      <c r="C10" s="119" t="s">
        <v>332</v>
      </c>
      <c r="D10" s="121">
        <f t="shared" si="0"/>
        <v>632892</v>
      </c>
      <c r="E10" s="121">
        <f t="shared" si="1"/>
        <v>16750</v>
      </c>
      <c r="F10" s="121">
        <f t="shared" si="2"/>
        <v>649642</v>
      </c>
      <c r="G10" s="121">
        <f t="shared" si="3"/>
        <v>0</v>
      </c>
      <c r="H10" s="121">
        <f t="shared" si="4"/>
        <v>0</v>
      </c>
      <c r="I10" s="121">
        <f t="shared" si="5"/>
        <v>0</v>
      </c>
      <c r="J10" s="120" t="s">
        <v>333</v>
      </c>
      <c r="K10" s="119" t="s">
        <v>334</v>
      </c>
      <c r="L10" s="121">
        <v>632892</v>
      </c>
      <c r="M10" s="121">
        <v>16750</v>
      </c>
      <c r="N10" s="121">
        <f t="shared" si="6"/>
        <v>649642</v>
      </c>
      <c r="O10" s="121">
        <v>0</v>
      </c>
      <c r="P10" s="121">
        <v>0</v>
      </c>
      <c r="Q10" s="121">
        <f t="shared" si="7"/>
        <v>0</v>
      </c>
      <c r="R10" s="120"/>
      <c r="S10" s="119"/>
      <c r="T10" s="121"/>
      <c r="U10" s="121"/>
      <c r="V10" s="121" t="str">
        <f t="shared" si="8"/>
        <v/>
      </c>
      <c r="W10" s="121"/>
      <c r="X10" s="121"/>
      <c r="Y10" s="121" t="str">
        <f t="shared" si="9"/>
        <v/>
      </c>
      <c r="Z10" s="120"/>
      <c r="AA10" s="119"/>
      <c r="AB10" s="121"/>
      <c r="AC10" s="121"/>
      <c r="AD10" s="121" t="str">
        <f t="shared" si="10"/>
        <v/>
      </c>
      <c r="AE10" s="121"/>
      <c r="AF10" s="121"/>
      <c r="AG10" s="121" t="str">
        <f t="shared" si="11"/>
        <v/>
      </c>
      <c r="AH10" s="120"/>
      <c r="AI10" s="119"/>
      <c r="AJ10" s="121"/>
      <c r="AK10" s="121"/>
      <c r="AL10" s="121" t="str">
        <f t="shared" si="12"/>
        <v/>
      </c>
      <c r="AM10" s="121"/>
      <c r="AN10" s="121"/>
      <c r="AO10" s="121" t="str">
        <f t="shared" si="13"/>
        <v/>
      </c>
      <c r="AP10" s="120"/>
      <c r="AQ10" s="119"/>
      <c r="AR10" s="121"/>
      <c r="AS10" s="121"/>
      <c r="AT10" s="121" t="str">
        <f t="shared" si="14"/>
        <v/>
      </c>
      <c r="AU10" s="121"/>
      <c r="AV10" s="121"/>
      <c r="AW10" s="121" t="str">
        <f t="shared" si="15"/>
        <v/>
      </c>
      <c r="AX10" s="120"/>
      <c r="AY10" s="119"/>
      <c r="AZ10" s="121"/>
      <c r="BA10" s="121"/>
      <c r="BB10" s="121" t="str">
        <f t="shared" si="16"/>
        <v/>
      </c>
      <c r="BC10" s="121"/>
      <c r="BD10" s="121"/>
      <c r="BE10" s="121" t="str">
        <f t="shared" si="17"/>
        <v/>
      </c>
    </row>
    <row r="11" spans="1:57" s="136" customFormat="1" ht="13.5" customHeight="1" x14ac:dyDescent="0.15">
      <c r="A11" s="119" t="s">
        <v>29</v>
      </c>
      <c r="B11" s="120" t="s">
        <v>335</v>
      </c>
      <c r="C11" s="119" t="s">
        <v>336</v>
      </c>
      <c r="D11" s="121">
        <f t="shared" si="0"/>
        <v>221201</v>
      </c>
      <c r="E11" s="121">
        <f t="shared" si="1"/>
        <v>596790</v>
      </c>
      <c r="F11" s="121">
        <f t="shared" si="2"/>
        <v>817991</v>
      </c>
      <c r="G11" s="121">
        <f t="shared" si="3"/>
        <v>0</v>
      </c>
      <c r="H11" s="121">
        <f t="shared" si="4"/>
        <v>0</v>
      </c>
      <c r="I11" s="121">
        <f t="shared" si="5"/>
        <v>0</v>
      </c>
      <c r="J11" s="120" t="s">
        <v>337</v>
      </c>
      <c r="K11" s="119" t="s">
        <v>338</v>
      </c>
      <c r="L11" s="121">
        <v>221201</v>
      </c>
      <c r="M11" s="121">
        <v>596790</v>
      </c>
      <c r="N11" s="121">
        <f t="shared" si="6"/>
        <v>817991</v>
      </c>
      <c r="O11" s="121">
        <v>0</v>
      </c>
      <c r="P11" s="121">
        <v>0</v>
      </c>
      <c r="Q11" s="121">
        <f t="shared" si="7"/>
        <v>0</v>
      </c>
      <c r="R11" s="120"/>
      <c r="S11" s="119"/>
      <c r="T11" s="121"/>
      <c r="U11" s="121"/>
      <c r="V11" s="121" t="str">
        <f t="shared" si="8"/>
        <v/>
      </c>
      <c r="W11" s="121"/>
      <c r="X11" s="121"/>
      <c r="Y11" s="121" t="str">
        <f t="shared" si="9"/>
        <v/>
      </c>
      <c r="Z11" s="120"/>
      <c r="AA11" s="119"/>
      <c r="AB11" s="121"/>
      <c r="AC11" s="121"/>
      <c r="AD11" s="121" t="str">
        <f t="shared" si="10"/>
        <v/>
      </c>
      <c r="AE11" s="121"/>
      <c r="AF11" s="121"/>
      <c r="AG11" s="121" t="str">
        <f t="shared" si="11"/>
        <v/>
      </c>
      <c r="AH11" s="120"/>
      <c r="AI11" s="119"/>
      <c r="AJ11" s="121"/>
      <c r="AK11" s="121"/>
      <c r="AL11" s="121" t="str">
        <f t="shared" si="12"/>
        <v/>
      </c>
      <c r="AM11" s="121"/>
      <c r="AN11" s="121"/>
      <c r="AO11" s="121" t="str">
        <f t="shared" si="13"/>
        <v/>
      </c>
      <c r="AP11" s="120"/>
      <c r="AQ11" s="119"/>
      <c r="AR11" s="121"/>
      <c r="AS11" s="121"/>
      <c r="AT11" s="121" t="str">
        <f t="shared" si="14"/>
        <v/>
      </c>
      <c r="AU11" s="121"/>
      <c r="AV11" s="121"/>
      <c r="AW11" s="121" t="str">
        <f t="shared" si="15"/>
        <v/>
      </c>
      <c r="AX11" s="120"/>
      <c r="AY11" s="119"/>
      <c r="AZ11" s="121"/>
      <c r="BA11" s="121"/>
      <c r="BB11" s="121" t="str">
        <f t="shared" si="16"/>
        <v/>
      </c>
      <c r="BC11" s="121"/>
      <c r="BD11" s="121"/>
      <c r="BE11" s="121" t="str">
        <f t="shared" si="17"/>
        <v/>
      </c>
    </row>
    <row r="12" spans="1:57" s="136" customFormat="1" ht="13.5" customHeight="1" x14ac:dyDescent="0.15">
      <c r="A12" s="119" t="s">
        <v>29</v>
      </c>
      <c r="B12" s="120" t="s">
        <v>339</v>
      </c>
      <c r="C12" s="119" t="s">
        <v>340</v>
      </c>
      <c r="D12" s="121">
        <f t="shared" si="0"/>
        <v>0</v>
      </c>
      <c r="E12" s="121">
        <f t="shared" si="1"/>
        <v>0</v>
      </c>
      <c r="F12" s="121">
        <f t="shared" si="2"/>
        <v>0</v>
      </c>
      <c r="G12" s="121">
        <f t="shared" si="3"/>
        <v>0</v>
      </c>
      <c r="H12" s="121">
        <f t="shared" si="4"/>
        <v>0</v>
      </c>
      <c r="I12" s="121">
        <f t="shared" si="5"/>
        <v>0</v>
      </c>
      <c r="J12" s="120"/>
      <c r="K12" s="119"/>
      <c r="L12" s="121"/>
      <c r="M12" s="121"/>
      <c r="N12" s="121" t="str">
        <f t="shared" si="6"/>
        <v/>
      </c>
      <c r="O12" s="121"/>
      <c r="P12" s="121"/>
      <c r="Q12" s="121" t="str">
        <f t="shared" si="7"/>
        <v/>
      </c>
      <c r="R12" s="120"/>
      <c r="S12" s="119"/>
      <c r="T12" s="121"/>
      <c r="U12" s="121"/>
      <c r="V12" s="121" t="str">
        <f t="shared" si="8"/>
        <v/>
      </c>
      <c r="W12" s="121"/>
      <c r="X12" s="121"/>
      <c r="Y12" s="121" t="str">
        <f t="shared" si="9"/>
        <v/>
      </c>
      <c r="Z12" s="120"/>
      <c r="AA12" s="119"/>
      <c r="AB12" s="121"/>
      <c r="AC12" s="121"/>
      <c r="AD12" s="121" t="str">
        <f t="shared" si="10"/>
        <v/>
      </c>
      <c r="AE12" s="121"/>
      <c r="AF12" s="121"/>
      <c r="AG12" s="121" t="str">
        <f t="shared" si="11"/>
        <v/>
      </c>
      <c r="AH12" s="120"/>
      <c r="AI12" s="119"/>
      <c r="AJ12" s="121"/>
      <c r="AK12" s="121"/>
      <c r="AL12" s="121" t="str">
        <f t="shared" si="12"/>
        <v/>
      </c>
      <c r="AM12" s="121"/>
      <c r="AN12" s="121"/>
      <c r="AO12" s="121" t="str">
        <f t="shared" si="13"/>
        <v/>
      </c>
      <c r="AP12" s="120"/>
      <c r="AQ12" s="119"/>
      <c r="AR12" s="121"/>
      <c r="AS12" s="121"/>
      <c r="AT12" s="121" t="str">
        <f t="shared" si="14"/>
        <v/>
      </c>
      <c r="AU12" s="121"/>
      <c r="AV12" s="121"/>
      <c r="AW12" s="121" t="str">
        <f t="shared" si="15"/>
        <v/>
      </c>
      <c r="AX12" s="120"/>
      <c r="AY12" s="119"/>
      <c r="AZ12" s="121"/>
      <c r="BA12" s="121"/>
      <c r="BB12" s="121" t="str">
        <f t="shared" si="16"/>
        <v/>
      </c>
      <c r="BC12" s="121"/>
      <c r="BD12" s="121"/>
      <c r="BE12" s="121" t="str">
        <f t="shared" si="17"/>
        <v/>
      </c>
    </row>
    <row r="13" spans="1:57" s="136" customFormat="1" ht="13.5" customHeight="1" x14ac:dyDescent="0.15">
      <c r="A13" s="119" t="s">
        <v>29</v>
      </c>
      <c r="B13" s="120" t="s">
        <v>341</v>
      </c>
      <c r="C13" s="119" t="s">
        <v>342</v>
      </c>
      <c r="D13" s="121">
        <f t="shared" si="0"/>
        <v>0</v>
      </c>
      <c r="E13" s="121">
        <f t="shared" si="1"/>
        <v>0</v>
      </c>
      <c r="F13" s="121">
        <f t="shared" si="2"/>
        <v>0</v>
      </c>
      <c r="G13" s="121">
        <f t="shared" si="3"/>
        <v>0</v>
      </c>
      <c r="H13" s="121">
        <f t="shared" si="4"/>
        <v>0</v>
      </c>
      <c r="I13" s="121">
        <f t="shared" si="5"/>
        <v>0</v>
      </c>
      <c r="J13" s="120"/>
      <c r="K13" s="119"/>
      <c r="L13" s="121"/>
      <c r="M13" s="121"/>
      <c r="N13" s="121" t="str">
        <f t="shared" si="6"/>
        <v/>
      </c>
      <c r="O13" s="121"/>
      <c r="P13" s="121"/>
      <c r="Q13" s="121" t="str">
        <f t="shared" si="7"/>
        <v/>
      </c>
      <c r="R13" s="120"/>
      <c r="S13" s="119"/>
      <c r="T13" s="121"/>
      <c r="U13" s="121"/>
      <c r="V13" s="121" t="str">
        <f t="shared" si="8"/>
        <v/>
      </c>
      <c r="W13" s="121"/>
      <c r="X13" s="121"/>
      <c r="Y13" s="121" t="str">
        <f t="shared" si="9"/>
        <v/>
      </c>
      <c r="Z13" s="120"/>
      <c r="AA13" s="119"/>
      <c r="AB13" s="121"/>
      <c r="AC13" s="121"/>
      <c r="AD13" s="121" t="str">
        <f t="shared" si="10"/>
        <v/>
      </c>
      <c r="AE13" s="121"/>
      <c r="AF13" s="121"/>
      <c r="AG13" s="121" t="str">
        <f t="shared" si="11"/>
        <v/>
      </c>
      <c r="AH13" s="120"/>
      <c r="AI13" s="119"/>
      <c r="AJ13" s="121"/>
      <c r="AK13" s="121"/>
      <c r="AL13" s="121" t="str">
        <f t="shared" si="12"/>
        <v/>
      </c>
      <c r="AM13" s="121"/>
      <c r="AN13" s="121"/>
      <c r="AO13" s="121" t="str">
        <f t="shared" si="13"/>
        <v/>
      </c>
      <c r="AP13" s="120"/>
      <c r="AQ13" s="119"/>
      <c r="AR13" s="121"/>
      <c r="AS13" s="121"/>
      <c r="AT13" s="121" t="str">
        <f t="shared" si="14"/>
        <v/>
      </c>
      <c r="AU13" s="121"/>
      <c r="AV13" s="121"/>
      <c r="AW13" s="121" t="str">
        <f t="shared" si="15"/>
        <v/>
      </c>
      <c r="AX13" s="120"/>
      <c r="AY13" s="119"/>
      <c r="AZ13" s="121"/>
      <c r="BA13" s="121"/>
      <c r="BB13" s="121" t="str">
        <f t="shared" si="16"/>
        <v/>
      </c>
      <c r="BC13" s="121"/>
      <c r="BD13" s="121"/>
      <c r="BE13" s="121" t="str">
        <f t="shared" si="17"/>
        <v/>
      </c>
    </row>
    <row r="14" spans="1:57" s="136" customFormat="1" ht="13.5" customHeight="1" x14ac:dyDescent="0.15">
      <c r="A14" s="119" t="s">
        <v>29</v>
      </c>
      <c r="B14" s="120" t="s">
        <v>343</v>
      </c>
      <c r="C14" s="119" t="s">
        <v>344</v>
      </c>
      <c r="D14" s="121">
        <f t="shared" si="0"/>
        <v>5873</v>
      </c>
      <c r="E14" s="121">
        <f t="shared" si="1"/>
        <v>112292</v>
      </c>
      <c r="F14" s="121">
        <f t="shared" si="2"/>
        <v>118165</v>
      </c>
      <c r="G14" s="121">
        <f t="shared" si="3"/>
        <v>0</v>
      </c>
      <c r="H14" s="121">
        <f t="shared" si="4"/>
        <v>35841</v>
      </c>
      <c r="I14" s="121">
        <f t="shared" si="5"/>
        <v>35841</v>
      </c>
      <c r="J14" s="120" t="s">
        <v>345</v>
      </c>
      <c r="K14" s="119" t="s">
        <v>346</v>
      </c>
      <c r="L14" s="121">
        <v>5873</v>
      </c>
      <c r="M14" s="121">
        <v>112292</v>
      </c>
      <c r="N14" s="121">
        <f t="shared" si="6"/>
        <v>118165</v>
      </c>
      <c r="O14" s="121">
        <v>0</v>
      </c>
      <c r="P14" s="121">
        <v>35841</v>
      </c>
      <c r="Q14" s="121">
        <f t="shared" si="7"/>
        <v>35841</v>
      </c>
      <c r="R14" s="120"/>
      <c r="S14" s="119"/>
      <c r="T14" s="121"/>
      <c r="U14" s="121"/>
      <c r="V14" s="121" t="str">
        <f t="shared" si="8"/>
        <v/>
      </c>
      <c r="W14" s="121"/>
      <c r="X14" s="121"/>
      <c r="Y14" s="121" t="str">
        <f t="shared" si="9"/>
        <v/>
      </c>
      <c r="Z14" s="120"/>
      <c r="AA14" s="119"/>
      <c r="AB14" s="121"/>
      <c r="AC14" s="121"/>
      <c r="AD14" s="121" t="str">
        <f t="shared" si="10"/>
        <v/>
      </c>
      <c r="AE14" s="121"/>
      <c r="AF14" s="121"/>
      <c r="AG14" s="121" t="str">
        <f t="shared" si="11"/>
        <v/>
      </c>
      <c r="AH14" s="120"/>
      <c r="AI14" s="119"/>
      <c r="AJ14" s="121"/>
      <c r="AK14" s="121"/>
      <c r="AL14" s="121" t="str">
        <f t="shared" si="12"/>
        <v/>
      </c>
      <c r="AM14" s="121"/>
      <c r="AN14" s="121"/>
      <c r="AO14" s="121" t="str">
        <f t="shared" si="13"/>
        <v/>
      </c>
      <c r="AP14" s="120"/>
      <c r="AQ14" s="119"/>
      <c r="AR14" s="121"/>
      <c r="AS14" s="121"/>
      <c r="AT14" s="121" t="str">
        <f t="shared" si="14"/>
        <v/>
      </c>
      <c r="AU14" s="121"/>
      <c r="AV14" s="121"/>
      <c r="AW14" s="121" t="str">
        <f t="shared" si="15"/>
        <v/>
      </c>
      <c r="AX14" s="120"/>
      <c r="AY14" s="119"/>
      <c r="AZ14" s="121"/>
      <c r="BA14" s="121"/>
      <c r="BB14" s="121" t="str">
        <f t="shared" si="16"/>
        <v/>
      </c>
      <c r="BC14" s="121"/>
      <c r="BD14" s="121"/>
      <c r="BE14" s="121" t="str">
        <f t="shared" si="17"/>
        <v/>
      </c>
    </row>
    <row r="15" spans="1:57" s="136" customFormat="1" ht="13.5" customHeight="1" x14ac:dyDescent="0.15">
      <c r="A15" s="119" t="s">
        <v>29</v>
      </c>
      <c r="B15" s="120" t="s">
        <v>347</v>
      </c>
      <c r="C15" s="119" t="s">
        <v>348</v>
      </c>
      <c r="D15" s="121">
        <f t="shared" si="0"/>
        <v>0</v>
      </c>
      <c r="E15" s="121">
        <f t="shared" si="1"/>
        <v>0</v>
      </c>
      <c r="F15" s="121">
        <f t="shared" si="2"/>
        <v>0</v>
      </c>
      <c r="G15" s="121">
        <f t="shared" si="3"/>
        <v>0</v>
      </c>
      <c r="H15" s="121">
        <f t="shared" si="4"/>
        <v>0</v>
      </c>
      <c r="I15" s="121">
        <f t="shared" si="5"/>
        <v>0</v>
      </c>
      <c r="J15" s="120"/>
      <c r="K15" s="119"/>
      <c r="L15" s="121"/>
      <c r="M15" s="121"/>
      <c r="N15" s="121" t="str">
        <f t="shared" si="6"/>
        <v/>
      </c>
      <c r="O15" s="121"/>
      <c r="P15" s="121"/>
      <c r="Q15" s="121" t="str">
        <f t="shared" si="7"/>
        <v/>
      </c>
      <c r="R15" s="120"/>
      <c r="S15" s="119"/>
      <c r="T15" s="121"/>
      <c r="U15" s="121"/>
      <c r="V15" s="121" t="str">
        <f t="shared" si="8"/>
        <v/>
      </c>
      <c r="W15" s="121"/>
      <c r="X15" s="121"/>
      <c r="Y15" s="121" t="str">
        <f t="shared" si="9"/>
        <v/>
      </c>
      <c r="Z15" s="120"/>
      <c r="AA15" s="119"/>
      <c r="AB15" s="121"/>
      <c r="AC15" s="121"/>
      <c r="AD15" s="121" t="str">
        <f t="shared" si="10"/>
        <v/>
      </c>
      <c r="AE15" s="121"/>
      <c r="AF15" s="121"/>
      <c r="AG15" s="121" t="str">
        <f t="shared" si="11"/>
        <v/>
      </c>
      <c r="AH15" s="120"/>
      <c r="AI15" s="119"/>
      <c r="AJ15" s="121"/>
      <c r="AK15" s="121"/>
      <c r="AL15" s="121" t="str">
        <f t="shared" si="12"/>
        <v/>
      </c>
      <c r="AM15" s="121"/>
      <c r="AN15" s="121"/>
      <c r="AO15" s="121" t="str">
        <f t="shared" si="13"/>
        <v/>
      </c>
      <c r="AP15" s="120"/>
      <c r="AQ15" s="119"/>
      <c r="AR15" s="121"/>
      <c r="AS15" s="121"/>
      <c r="AT15" s="121" t="str">
        <f t="shared" si="14"/>
        <v/>
      </c>
      <c r="AU15" s="121"/>
      <c r="AV15" s="121"/>
      <c r="AW15" s="121" t="str">
        <f t="shared" si="15"/>
        <v/>
      </c>
      <c r="AX15" s="120"/>
      <c r="AY15" s="119"/>
      <c r="AZ15" s="121"/>
      <c r="BA15" s="121"/>
      <c r="BB15" s="121" t="str">
        <f t="shared" si="16"/>
        <v/>
      </c>
      <c r="BC15" s="121"/>
      <c r="BD15" s="121"/>
      <c r="BE15" s="121" t="str">
        <f t="shared" si="17"/>
        <v/>
      </c>
    </row>
    <row r="16" spans="1:57" s="136" customFormat="1" ht="13.5" customHeight="1" x14ac:dyDescent="0.15">
      <c r="A16" s="119" t="s">
        <v>29</v>
      </c>
      <c r="B16" s="120" t="s">
        <v>349</v>
      </c>
      <c r="C16" s="119" t="s">
        <v>350</v>
      </c>
      <c r="D16" s="121">
        <f t="shared" si="0"/>
        <v>341027</v>
      </c>
      <c r="E16" s="121">
        <f t="shared" si="1"/>
        <v>9026</v>
      </c>
      <c r="F16" s="121">
        <f t="shared" si="2"/>
        <v>350053</v>
      </c>
      <c r="G16" s="121">
        <f t="shared" si="3"/>
        <v>0</v>
      </c>
      <c r="H16" s="121">
        <f t="shared" si="4"/>
        <v>0</v>
      </c>
      <c r="I16" s="121">
        <f t="shared" si="5"/>
        <v>0</v>
      </c>
      <c r="J16" s="120" t="s">
        <v>333</v>
      </c>
      <c r="K16" s="119" t="s">
        <v>334</v>
      </c>
      <c r="L16" s="121">
        <v>341027</v>
      </c>
      <c r="M16" s="121">
        <v>9026</v>
      </c>
      <c r="N16" s="121">
        <f t="shared" si="6"/>
        <v>350053</v>
      </c>
      <c r="O16" s="121">
        <v>0</v>
      </c>
      <c r="P16" s="121">
        <v>0</v>
      </c>
      <c r="Q16" s="121">
        <f t="shared" si="7"/>
        <v>0</v>
      </c>
      <c r="R16" s="120"/>
      <c r="S16" s="119"/>
      <c r="T16" s="121"/>
      <c r="U16" s="121"/>
      <c r="V16" s="121" t="str">
        <f t="shared" si="8"/>
        <v/>
      </c>
      <c r="W16" s="121"/>
      <c r="X16" s="121"/>
      <c r="Y16" s="121" t="str">
        <f t="shared" si="9"/>
        <v/>
      </c>
      <c r="Z16" s="120"/>
      <c r="AA16" s="119"/>
      <c r="AB16" s="121"/>
      <c r="AC16" s="121"/>
      <c r="AD16" s="121" t="str">
        <f t="shared" si="10"/>
        <v/>
      </c>
      <c r="AE16" s="121"/>
      <c r="AF16" s="121"/>
      <c r="AG16" s="121" t="str">
        <f t="shared" si="11"/>
        <v/>
      </c>
      <c r="AH16" s="120"/>
      <c r="AI16" s="119"/>
      <c r="AJ16" s="121"/>
      <c r="AK16" s="121"/>
      <c r="AL16" s="121" t="str">
        <f t="shared" si="12"/>
        <v/>
      </c>
      <c r="AM16" s="121"/>
      <c r="AN16" s="121"/>
      <c r="AO16" s="121" t="str">
        <f t="shared" si="13"/>
        <v/>
      </c>
      <c r="AP16" s="120"/>
      <c r="AQ16" s="119"/>
      <c r="AR16" s="121"/>
      <c r="AS16" s="121"/>
      <c r="AT16" s="121" t="str">
        <f t="shared" si="14"/>
        <v/>
      </c>
      <c r="AU16" s="121"/>
      <c r="AV16" s="121"/>
      <c r="AW16" s="121" t="str">
        <f t="shared" si="15"/>
        <v/>
      </c>
      <c r="AX16" s="120"/>
      <c r="AY16" s="119"/>
      <c r="AZ16" s="121"/>
      <c r="BA16" s="121"/>
      <c r="BB16" s="121" t="str">
        <f t="shared" si="16"/>
        <v/>
      </c>
      <c r="BC16" s="121"/>
      <c r="BD16" s="121"/>
      <c r="BE16" s="121" t="str">
        <f t="shared" si="17"/>
        <v/>
      </c>
    </row>
    <row r="17" spans="1:57" s="136" customFormat="1" ht="13.5" customHeight="1" x14ac:dyDescent="0.15">
      <c r="A17" s="119" t="s">
        <v>29</v>
      </c>
      <c r="B17" s="120" t="s">
        <v>351</v>
      </c>
      <c r="C17" s="119" t="s">
        <v>352</v>
      </c>
      <c r="D17" s="121">
        <f t="shared" si="0"/>
        <v>0</v>
      </c>
      <c r="E17" s="121">
        <f t="shared" si="1"/>
        <v>0</v>
      </c>
      <c r="F17" s="121">
        <f t="shared" si="2"/>
        <v>0</v>
      </c>
      <c r="G17" s="121">
        <f t="shared" si="3"/>
        <v>0</v>
      </c>
      <c r="H17" s="121">
        <f t="shared" si="4"/>
        <v>0</v>
      </c>
      <c r="I17" s="121">
        <f t="shared" si="5"/>
        <v>0</v>
      </c>
      <c r="J17" s="120"/>
      <c r="K17" s="119"/>
      <c r="L17" s="121"/>
      <c r="M17" s="121"/>
      <c r="N17" s="121" t="str">
        <f t="shared" si="6"/>
        <v/>
      </c>
      <c r="O17" s="121"/>
      <c r="P17" s="121"/>
      <c r="Q17" s="121" t="str">
        <f t="shared" si="7"/>
        <v/>
      </c>
      <c r="R17" s="120"/>
      <c r="S17" s="119"/>
      <c r="T17" s="121"/>
      <c r="U17" s="121"/>
      <c r="V17" s="121" t="str">
        <f t="shared" si="8"/>
        <v/>
      </c>
      <c r="W17" s="121"/>
      <c r="X17" s="121"/>
      <c r="Y17" s="121" t="str">
        <f t="shared" si="9"/>
        <v/>
      </c>
      <c r="Z17" s="120"/>
      <c r="AA17" s="119"/>
      <c r="AB17" s="121"/>
      <c r="AC17" s="121"/>
      <c r="AD17" s="121" t="str">
        <f t="shared" si="10"/>
        <v/>
      </c>
      <c r="AE17" s="121"/>
      <c r="AF17" s="121"/>
      <c r="AG17" s="121" t="str">
        <f t="shared" si="11"/>
        <v/>
      </c>
      <c r="AH17" s="120"/>
      <c r="AI17" s="119"/>
      <c r="AJ17" s="121"/>
      <c r="AK17" s="121"/>
      <c r="AL17" s="121" t="str">
        <f t="shared" si="12"/>
        <v/>
      </c>
      <c r="AM17" s="121"/>
      <c r="AN17" s="121"/>
      <c r="AO17" s="121" t="str">
        <f t="shared" si="13"/>
        <v/>
      </c>
      <c r="AP17" s="120"/>
      <c r="AQ17" s="119"/>
      <c r="AR17" s="121"/>
      <c r="AS17" s="121"/>
      <c r="AT17" s="121" t="str">
        <f t="shared" si="14"/>
        <v/>
      </c>
      <c r="AU17" s="121"/>
      <c r="AV17" s="121"/>
      <c r="AW17" s="121" t="str">
        <f t="shared" si="15"/>
        <v/>
      </c>
      <c r="AX17" s="120"/>
      <c r="AY17" s="119"/>
      <c r="AZ17" s="121"/>
      <c r="BA17" s="121"/>
      <c r="BB17" s="121" t="str">
        <f t="shared" si="16"/>
        <v/>
      </c>
      <c r="BC17" s="121"/>
      <c r="BD17" s="121"/>
      <c r="BE17" s="121" t="str">
        <f t="shared" si="17"/>
        <v/>
      </c>
    </row>
    <row r="18" spans="1:57" s="136" customFormat="1" ht="13.5" customHeight="1" x14ac:dyDescent="0.15">
      <c r="A18" s="119" t="s">
        <v>29</v>
      </c>
      <c r="B18" s="120" t="s">
        <v>353</v>
      </c>
      <c r="C18" s="119" t="s">
        <v>354</v>
      </c>
      <c r="D18" s="121">
        <f t="shared" si="0"/>
        <v>22015</v>
      </c>
      <c r="E18" s="121">
        <f t="shared" si="1"/>
        <v>113630</v>
      </c>
      <c r="F18" s="121">
        <f t="shared" si="2"/>
        <v>135645</v>
      </c>
      <c r="G18" s="121">
        <f t="shared" si="3"/>
        <v>0</v>
      </c>
      <c r="H18" s="121">
        <f t="shared" si="4"/>
        <v>0</v>
      </c>
      <c r="I18" s="121">
        <f t="shared" si="5"/>
        <v>0</v>
      </c>
      <c r="J18" s="120" t="s">
        <v>355</v>
      </c>
      <c r="K18" s="119" t="s">
        <v>356</v>
      </c>
      <c r="L18" s="121">
        <v>0</v>
      </c>
      <c r="M18" s="121">
        <v>113630</v>
      </c>
      <c r="N18" s="121">
        <f t="shared" si="6"/>
        <v>113630</v>
      </c>
      <c r="O18" s="121">
        <v>0</v>
      </c>
      <c r="P18" s="121">
        <v>0</v>
      </c>
      <c r="Q18" s="121">
        <f t="shared" si="7"/>
        <v>0</v>
      </c>
      <c r="R18" s="120" t="s">
        <v>357</v>
      </c>
      <c r="S18" s="119" t="s">
        <v>358</v>
      </c>
      <c r="T18" s="121">
        <v>22015</v>
      </c>
      <c r="U18" s="121">
        <v>0</v>
      </c>
      <c r="V18" s="121">
        <f t="shared" si="8"/>
        <v>22015</v>
      </c>
      <c r="W18" s="121">
        <v>0</v>
      </c>
      <c r="X18" s="121">
        <v>0</v>
      </c>
      <c r="Y18" s="121">
        <f t="shared" si="9"/>
        <v>0</v>
      </c>
      <c r="Z18" s="120"/>
      <c r="AA18" s="119"/>
      <c r="AB18" s="121"/>
      <c r="AC18" s="121"/>
      <c r="AD18" s="121" t="str">
        <f t="shared" si="10"/>
        <v/>
      </c>
      <c r="AE18" s="121"/>
      <c r="AF18" s="121"/>
      <c r="AG18" s="121" t="str">
        <f t="shared" si="11"/>
        <v/>
      </c>
      <c r="AH18" s="120"/>
      <c r="AI18" s="119"/>
      <c r="AJ18" s="121"/>
      <c r="AK18" s="121"/>
      <c r="AL18" s="121" t="str">
        <f t="shared" si="12"/>
        <v/>
      </c>
      <c r="AM18" s="121"/>
      <c r="AN18" s="121"/>
      <c r="AO18" s="121" t="str">
        <f t="shared" si="13"/>
        <v/>
      </c>
      <c r="AP18" s="120"/>
      <c r="AQ18" s="119"/>
      <c r="AR18" s="121"/>
      <c r="AS18" s="121"/>
      <c r="AT18" s="121" t="str">
        <f t="shared" si="14"/>
        <v/>
      </c>
      <c r="AU18" s="121"/>
      <c r="AV18" s="121"/>
      <c r="AW18" s="121" t="str">
        <f t="shared" si="15"/>
        <v/>
      </c>
      <c r="AX18" s="120"/>
      <c r="AY18" s="119"/>
      <c r="AZ18" s="121"/>
      <c r="BA18" s="121"/>
      <c r="BB18" s="121" t="str">
        <f t="shared" si="16"/>
        <v/>
      </c>
      <c r="BC18" s="121"/>
      <c r="BD18" s="121"/>
      <c r="BE18" s="121" t="str">
        <f t="shared" si="17"/>
        <v/>
      </c>
    </row>
    <row r="19" spans="1:57" s="136" customFormat="1" ht="13.5" customHeight="1" x14ac:dyDescent="0.15">
      <c r="A19" s="119" t="s">
        <v>29</v>
      </c>
      <c r="B19" s="120" t="s">
        <v>359</v>
      </c>
      <c r="C19" s="119" t="s">
        <v>360</v>
      </c>
      <c r="D19" s="121">
        <f t="shared" si="0"/>
        <v>0</v>
      </c>
      <c r="E19" s="121">
        <f t="shared" si="1"/>
        <v>0</v>
      </c>
      <c r="F19" s="121">
        <f t="shared" si="2"/>
        <v>0</v>
      </c>
      <c r="G19" s="121">
        <f t="shared" si="3"/>
        <v>0</v>
      </c>
      <c r="H19" s="121">
        <f t="shared" si="4"/>
        <v>0</v>
      </c>
      <c r="I19" s="121">
        <f t="shared" si="5"/>
        <v>0</v>
      </c>
      <c r="J19" s="120"/>
      <c r="K19" s="119"/>
      <c r="L19" s="121"/>
      <c r="M19" s="121"/>
      <c r="N19" s="121" t="str">
        <f t="shared" si="6"/>
        <v/>
      </c>
      <c r="O19" s="121"/>
      <c r="P19" s="121"/>
      <c r="Q19" s="121" t="str">
        <f t="shared" si="7"/>
        <v/>
      </c>
      <c r="R19" s="120"/>
      <c r="S19" s="119"/>
      <c r="T19" s="121"/>
      <c r="U19" s="121"/>
      <c r="V19" s="121" t="str">
        <f t="shared" si="8"/>
        <v/>
      </c>
      <c r="W19" s="121"/>
      <c r="X19" s="121"/>
      <c r="Y19" s="121" t="str">
        <f t="shared" si="9"/>
        <v/>
      </c>
      <c r="Z19" s="120"/>
      <c r="AA19" s="119"/>
      <c r="AB19" s="121"/>
      <c r="AC19" s="121"/>
      <c r="AD19" s="121" t="str">
        <f t="shared" si="10"/>
        <v/>
      </c>
      <c r="AE19" s="121"/>
      <c r="AF19" s="121"/>
      <c r="AG19" s="121" t="str">
        <f t="shared" si="11"/>
        <v/>
      </c>
      <c r="AH19" s="120"/>
      <c r="AI19" s="119"/>
      <c r="AJ19" s="121"/>
      <c r="AK19" s="121"/>
      <c r="AL19" s="121" t="str">
        <f t="shared" si="12"/>
        <v/>
      </c>
      <c r="AM19" s="121"/>
      <c r="AN19" s="121"/>
      <c r="AO19" s="121" t="str">
        <f t="shared" si="13"/>
        <v/>
      </c>
      <c r="AP19" s="120"/>
      <c r="AQ19" s="119"/>
      <c r="AR19" s="121"/>
      <c r="AS19" s="121"/>
      <c r="AT19" s="121" t="str">
        <f t="shared" si="14"/>
        <v/>
      </c>
      <c r="AU19" s="121"/>
      <c r="AV19" s="121"/>
      <c r="AW19" s="121" t="str">
        <f t="shared" si="15"/>
        <v/>
      </c>
      <c r="AX19" s="120"/>
      <c r="AY19" s="119"/>
      <c r="AZ19" s="121"/>
      <c r="BA19" s="121"/>
      <c r="BB19" s="121" t="str">
        <f t="shared" si="16"/>
        <v/>
      </c>
      <c r="BC19" s="121"/>
      <c r="BD19" s="121"/>
      <c r="BE19" s="121" t="str">
        <f t="shared" si="17"/>
        <v/>
      </c>
    </row>
    <row r="20" spans="1:57" s="136" customFormat="1" ht="13.5" customHeight="1" x14ac:dyDescent="0.15">
      <c r="A20" s="119" t="s">
        <v>29</v>
      </c>
      <c r="B20" s="120" t="s">
        <v>361</v>
      </c>
      <c r="C20" s="119" t="s">
        <v>362</v>
      </c>
      <c r="D20" s="121">
        <f t="shared" si="0"/>
        <v>0</v>
      </c>
      <c r="E20" s="121">
        <f t="shared" si="1"/>
        <v>725047</v>
      </c>
      <c r="F20" s="121">
        <f t="shared" si="2"/>
        <v>725047</v>
      </c>
      <c r="G20" s="121">
        <f t="shared" si="3"/>
        <v>0</v>
      </c>
      <c r="H20" s="121">
        <f t="shared" si="4"/>
        <v>0</v>
      </c>
      <c r="I20" s="121">
        <f t="shared" si="5"/>
        <v>0</v>
      </c>
      <c r="J20" s="120" t="s">
        <v>327</v>
      </c>
      <c r="K20" s="119" t="s">
        <v>328</v>
      </c>
      <c r="L20" s="121">
        <v>0</v>
      </c>
      <c r="M20" s="121">
        <v>725047</v>
      </c>
      <c r="N20" s="121">
        <f t="shared" si="6"/>
        <v>725047</v>
      </c>
      <c r="O20" s="121">
        <v>0</v>
      </c>
      <c r="P20" s="121">
        <v>0</v>
      </c>
      <c r="Q20" s="121">
        <f t="shared" si="7"/>
        <v>0</v>
      </c>
      <c r="R20" s="120"/>
      <c r="S20" s="119"/>
      <c r="T20" s="121"/>
      <c r="U20" s="121"/>
      <c r="V20" s="121" t="str">
        <f t="shared" si="8"/>
        <v/>
      </c>
      <c r="W20" s="121"/>
      <c r="X20" s="121"/>
      <c r="Y20" s="121" t="str">
        <f t="shared" si="9"/>
        <v/>
      </c>
      <c r="Z20" s="120"/>
      <c r="AA20" s="119"/>
      <c r="AB20" s="121"/>
      <c r="AC20" s="121"/>
      <c r="AD20" s="121" t="str">
        <f t="shared" si="10"/>
        <v/>
      </c>
      <c r="AE20" s="121"/>
      <c r="AF20" s="121"/>
      <c r="AG20" s="121" t="str">
        <f t="shared" si="11"/>
        <v/>
      </c>
      <c r="AH20" s="120"/>
      <c r="AI20" s="119"/>
      <c r="AJ20" s="121"/>
      <c r="AK20" s="121"/>
      <c r="AL20" s="121" t="str">
        <f t="shared" si="12"/>
        <v/>
      </c>
      <c r="AM20" s="121"/>
      <c r="AN20" s="121"/>
      <c r="AO20" s="121" t="str">
        <f t="shared" si="13"/>
        <v/>
      </c>
      <c r="AP20" s="120"/>
      <c r="AQ20" s="119"/>
      <c r="AR20" s="121"/>
      <c r="AS20" s="121"/>
      <c r="AT20" s="121" t="str">
        <f t="shared" si="14"/>
        <v/>
      </c>
      <c r="AU20" s="121"/>
      <c r="AV20" s="121"/>
      <c r="AW20" s="121" t="str">
        <f t="shared" si="15"/>
        <v/>
      </c>
      <c r="AX20" s="120"/>
      <c r="AY20" s="119"/>
      <c r="AZ20" s="121"/>
      <c r="BA20" s="121"/>
      <c r="BB20" s="121" t="str">
        <f t="shared" si="16"/>
        <v/>
      </c>
      <c r="BC20" s="121"/>
      <c r="BD20" s="121"/>
      <c r="BE20" s="121" t="str">
        <f t="shared" si="17"/>
        <v/>
      </c>
    </row>
    <row r="21" spans="1:57" s="136" customFormat="1" ht="13.5" customHeight="1" x14ac:dyDescent="0.15">
      <c r="A21" s="119" t="s">
        <v>29</v>
      </c>
      <c r="B21" s="120" t="s">
        <v>363</v>
      </c>
      <c r="C21" s="119" t="s">
        <v>364</v>
      </c>
      <c r="D21" s="121">
        <f t="shared" si="0"/>
        <v>3421</v>
      </c>
      <c r="E21" s="121">
        <f t="shared" si="1"/>
        <v>855893</v>
      </c>
      <c r="F21" s="121">
        <f t="shared" si="2"/>
        <v>859314</v>
      </c>
      <c r="G21" s="121">
        <f t="shared" si="3"/>
        <v>22451</v>
      </c>
      <c r="H21" s="121">
        <f t="shared" si="4"/>
        <v>215677</v>
      </c>
      <c r="I21" s="121">
        <f t="shared" si="5"/>
        <v>238128</v>
      </c>
      <c r="J21" s="120" t="s">
        <v>365</v>
      </c>
      <c r="K21" s="119" t="s">
        <v>366</v>
      </c>
      <c r="L21" s="121">
        <v>3421</v>
      </c>
      <c r="M21" s="121">
        <v>855893</v>
      </c>
      <c r="N21" s="121">
        <f t="shared" si="6"/>
        <v>859314</v>
      </c>
      <c r="O21" s="121">
        <v>22451</v>
      </c>
      <c r="P21" s="121">
        <v>215677</v>
      </c>
      <c r="Q21" s="121">
        <f t="shared" si="7"/>
        <v>238128</v>
      </c>
      <c r="R21" s="120"/>
      <c r="S21" s="119"/>
      <c r="T21" s="121"/>
      <c r="U21" s="121"/>
      <c r="V21" s="121" t="str">
        <f t="shared" si="8"/>
        <v/>
      </c>
      <c r="W21" s="121"/>
      <c r="X21" s="121"/>
      <c r="Y21" s="121" t="str">
        <f t="shared" si="9"/>
        <v/>
      </c>
      <c r="Z21" s="120"/>
      <c r="AA21" s="119"/>
      <c r="AB21" s="121"/>
      <c r="AC21" s="121"/>
      <c r="AD21" s="121" t="str">
        <f t="shared" si="10"/>
        <v/>
      </c>
      <c r="AE21" s="121"/>
      <c r="AF21" s="121"/>
      <c r="AG21" s="121" t="str">
        <f t="shared" si="11"/>
        <v/>
      </c>
      <c r="AH21" s="120"/>
      <c r="AI21" s="119"/>
      <c r="AJ21" s="121"/>
      <c r="AK21" s="121"/>
      <c r="AL21" s="121" t="str">
        <f t="shared" si="12"/>
        <v/>
      </c>
      <c r="AM21" s="121"/>
      <c r="AN21" s="121"/>
      <c r="AO21" s="121" t="str">
        <f t="shared" si="13"/>
        <v/>
      </c>
      <c r="AP21" s="120"/>
      <c r="AQ21" s="119"/>
      <c r="AR21" s="121"/>
      <c r="AS21" s="121"/>
      <c r="AT21" s="121" t="str">
        <f t="shared" si="14"/>
        <v/>
      </c>
      <c r="AU21" s="121"/>
      <c r="AV21" s="121"/>
      <c r="AW21" s="121" t="str">
        <f t="shared" si="15"/>
        <v/>
      </c>
      <c r="AX21" s="120"/>
      <c r="AY21" s="119"/>
      <c r="AZ21" s="121"/>
      <c r="BA21" s="121"/>
      <c r="BB21" s="121" t="str">
        <f t="shared" si="16"/>
        <v/>
      </c>
      <c r="BC21" s="121"/>
      <c r="BD21" s="121"/>
      <c r="BE21" s="121" t="str">
        <f t="shared" si="17"/>
        <v/>
      </c>
    </row>
    <row r="22" spans="1:57" s="136" customFormat="1" ht="13.5" customHeight="1" x14ac:dyDescent="0.15">
      <c r="A22" s="119" t="s">
        <v>29</v>
      </c>
      <c r="B22" s="120" t="s">
        <v>367</v>
      </c>
      <c r="C22" s="119" t="s">
        <v>368</v>
      </c>
      <c r="D22" s="121">
        <f t="shared" si="0"/>
        <v>55690</v>
      </c>
      <c r="E22" s="121">
        <f t="shared" si="1"/>
        <v>434111</v>
      </c>
      <c r="F22" s="121">
        <f t="shared" si="2"/>
        <v>489801</v>
      </c>
      <c r="G22" s="121">
        <f t="shared" si="3"/>
        <v>3436</v>
      </c>
      <c r="H22" s="121">
        <f t="shared" si="4"/>
        <v>80590</v>
      </c>
      <c r="I22" s="121">
        <f t="shared" si="5"/>
        <v>84026</v>
      </c>
      <c r="J22" s="120" t="s">
        <v>369</v>
      </c>
      <c r="K22" s="119" t="s">
        <v>370</v>
      </c>
      <c r="L22" s="121">
        <v>55690</v>
      </c>
      <c r="M22" s="121">
        <v>434111</v>
      </c>
      <c r="N22" s="121">
        <f t="shared" si="6"/>
        <v>489801</v>
      </c>
      <c r="O22" s="121">
        <v>3436</v>
      </c>
      <c r="P22" s="121">
        <v>80590</v>
      </c>
      <c r="Q22" s="121">
        <f t="shared" si="7"/>
        <v>84026</v>
      </c>
      <c r="R22" s="120"/>
      <c r="S22" s="119"/>
      <c r="T22" s="121"/>
      <c r="U22" s="121"/>
      <c r="V22" s="121" t="str">
        <f t="shared" si="8"/>
        <v/>
      </c>
      <c r="W22" s="121"/>
      <c r="X22" s="121"/>
      <c r="Y22" s="121" t="str">
        <f t="shared" si="9"/>
        <v/>
      </c>
      <c r="Z22" s="120"/>
      <c r="AA22" s="119"/>
      <c r="AB22" s="121"/>
      <c r="AC22" s="121"/>
      <c r="AD22" s="121" t="str">
        <f t="shared" si="10"/>
        <v/>
      </c>
      <c r="AE22" s="121"/>
      <c r="AF22" s="121"/>
      <c r="AG22" s="121" t="str">
        <f t="shared" si="11"/>
        <v/>
      </c>
      <c r="AH22" s="120"/>
      <c r="AI22" s="119"/>
      <c r="AJ22" s="121"/>
      <c r="AK22" s="121"/>
      <c r="AL22" s="121" t="str">
        <f t="shared" si="12"/>
        <v/>
      </c>
      <c r="AM22" s="121"/>
      <c r="AN22" s="121"/>
      <c r="AO22" s="121" t="str">
        <f t="shared" si="13"/>
        <v/>
      </c>
      <c r="AP22" s="120"/>
      <c r="AQ22" s="119"/>
      <c r="AR22" s="121"/>
      <c r="AS22" s="121"/>
      <c r="AT22" s="121" t="str">
        <f t="shared" si="14"/>
        <v/>
      </c>
      <c r="AU22" s="121"/>
      <c r="AV22" s="121"/>
      <c r="AW22" s="121" t="str">
        <f t="shared" si="15"/>
        <v/>
      </c>
      <c r="AX22" s="120"/>
      <c r="AY22" s="119"/>
      <c r="AZ22" s="121"/>
      <c r="BA22" s="121"/>
      <c r="BB22" s="121" t="str">
        <f t="shared" si="16"/>
        <v/>
      </c>
      <c r="BC22" s="121"/>
      <c r="BD22" s="121"/>
      <c r="BE22" s="121" t="str">
        <f t="shared" si="17"/>
        <v/>
      </c>
    </row>
    <row r="23" spans="1:57" s="136" customFormat="1" ht="13.5" customHeight="1" x14ac:dyDescent="0.15">
      <c r="A23" s="119" t="s">
        <v>29</v>
      </c>
      <c r="B23" s="120" t="s">
        <v>371</v>
      </c>
      <c r="C23" s="119" t="s">
        <v>372</v>
      </c>
      <c r="D23" s="121">
        <f t="shared" si="0"/>
        <v>0</v>
      </c>
      <c r="E23" s="121">
        <f t="shared" si="1"/>
        <v>76135</v>
      </c>
      <c r="F23" s="121">
        <f t="shared" si="2"/>
        <v>76135</v>
      </c>
      <c r="G23" s="121">
        <f t="shared" si="3"/>
        <v>0</v>
      </c>
      <c r="H23" s="121">
        <f t="shared" si="4"/>
        <v>0</v>
      </c>
      <c r="I23" s="121">
        <f t="shared" si="5"/>
        <v>0</v>
      </c>
      <c r="J23" s="120" t="s">
        <v>355</v>
      </c>
      <c r="K23" s="119" t="s">
        <v>373</v>
      </c>
      <c r="L23" s="121">
        <v>0</v>
      </c>
      <c r="M23" s="121">
        <v>76135</v>
      </c>
      <c r="N23" s="121">
        <f t="shared" si="6"/>
        <v>76135</v>
      </c>
      <c r="O23" s="121">
        <v>0</v>
      </c>
      <c r="P23" s="121">
        <v>0</v>
      </c>
      <c r="Q23" s="121">
        <f t="shared" si="7"/>
        <v>0</v>
      </c>
      <c r="R23" s="120"/>
      <c r="S23" s="119"/>
      <c r="T23" s="121"/>
      <c r="U23" s="121"/>
      <c r="V23" s="121" t="str">
        <f t="shared" si="8"/>
        <v/>
      </c>
      <c r="W23" s="121"/>
      <c r="X23" s="121"/>
      <c r="Y23" s="121" t="str">
        <f t="shared" si="9"/>
        <v/>
      </c>
      <c r="Z23" s="120"/>
      <c r="AA23" s="119"/>
      <c r="AB23" s="121"/>
      <c r="AC23" s="121"/>
      <c r="AD23" s="121" t="str">
        <f t="shared" si="10"/>
        <v/>
      </c>
      <c r="AE23" s="121"/>
      <c r="AF23" s="121"/>
      <c r="AG23" s="121" t="str">
        <f t="shared" si="11"/>
        <v/>
      </c>
      <c r="AH23" s="120"/>
      <c r="AI23" s="119"/>
      <c r="AJ23" s="121"/>
      <c r="AK23" s="121"/>
      <c r="AL23" s="121" t="str">
        <f t="shared" si="12"/>
        <v/>
      </c>
      <c r="AM23" s="121"/>
      <c r="AN23" s="121"/>
      <c r="AO23" s="121" t="str">
        <f t="shared" si="13"/>
        <v/>
      </c>
      <c r="AP23" s="120"/>
      <c r="AQ23" s="119"/>
      <c r="AR23" s="121"/>
      <c r="AS23" s="121"/>
      <c r="AT23" s="121" t="str">
        <f t="shared" si="14"/>
        <v/>
      </c>
      <c r="AU23" s="121"/>
      <c r="AV23" s="121"/>
      <c r="AW23" s="121" t="str">
        <f t="shared" si="15"/>
        <v/>
      </c>
      <c r="AX23" s="120"/>
      <c r="AY23" s="119"/>
      <c r="AZ23" s="121"/>
      <c r="BA23" s="121"/>
      <c r="BB23" s="121" t="str">
        <f t="shared" si="16"/>
        <v/>
      </c>
      <c r="BC23" s="121"/>
      <c r="BD23" s="121"/>
      <c r="BE23" s="121" t="str">
        <f t="shared" si="17"/>
        <v/>
      </c>
    </row>
    <row r="24" spans="1:57" s="136" customFormat="1" ht="13.5" customHeight="1" x14ac:dyDescent="0.15">
      <c r="A24" s="119" t="s">
        <v>29</v>
      </c>
      <c r="B24" s="120" t="s">
        <v>374</v>
      </c>
      <c r="C24" s="119" t="s">
        <v>375</v>
      </c>
      <c r="D24" s="121">
        <f t="shared" si="0"/>
        <v>44346</v>
      </c>
      <c r="E24" s="121">
        <f t="shared" si="1"/>
        <v>345679</v>
      </c>
      <c r="F24" s="121">
        <f t="shared" si="2"/>
        <v>390025</v>
      </c>
      <c r="G24" s="121">
        <f t="shared" si="3"/>
        <v>0</v>
      </c>
      <c r="H24" s="121">
        <f t="shared" si="4"/>
        <v>0</v>
      </c>
      <c r="I24" s="121">
        <f t="shared" si="5"/>
        <v>0</v>
      </c>
      <c r="J24" s="120" t="s">
        <v>369</v>
      </c>
      <c r="K24" s="119" t="s">
        <v>370</v>
      </c>
      <c r="L24" s="121">
        <v>44346</v>
      </c>
      <c r="M24" s="121">
        <v>345679</v>
      </c>
      <c r="N24" s="121">
        <f t="shared" si="6"/>
        <v>390025</v>
      </c>
      <c r="O24" s="121">
        <v>0</v>
      </c>
      <c r="P24" s="121">
        <v>0</v>
      </c>
      <c r="Q24" s="121">
        <f t="shared" si="7"/>
        <v>0</v>
      </c>
      <c r="R24" s="120"/>
      <c r="S24" s="119"/>
      <c r="T24" s="121"/>
      <c r="U24" s="121"/>
      <c r="V24" s="121" t="str">
        <f t="shared" si="8"/>
        <v/>
      </c>
      <c r="W24" s="121"/>
      <c r="X24" s="121"/>
      <c r="Y24" s="121" t="str">
        <f t="shared" si="9"/>
        <v/>
      </c>
      <c r="Z24" s="120"/>
      <c r="AA24" s="119"/>
      <c r="AB24" s="121"/>
      <c r="AC24" s="121"/>
      <c r="AD24" s="121" t="str">
        <f t="shared" si="10"/>
        <v/>
      </c>
      <c r="AE24" s="121"/>
      <c r="AF24" s="121"/>
      <c r="AG24" s="121" t="str">
        <f t="shared" si="11"/>
        <v/>
      </c>
      <c r="AH24" s="120"/>
      <c r="AI24" s="119"/>
      <c r="AJ24" s="121"/>
      <c r="AK24" s="121"/>
      <c r="AL24" s="121" t="str">
        <f t="shared" si="12"/>
        <v/>
      </c>
      <c r="AM24" s="121"/>
      <c r="AN24" s="121"/>
      <c r="AO24" s="121" t="str">
        <f t="shared" si="13"/>
        <v/>
      </c>
      <c r="AP24" s="120"/>
      <c r="AQ24" s="119"/>
      <c r="AR24" s="121"/>
      <c r="AS24" s="121"/>
      <c r="AT24" s="121" t="str">
        <f t="shared" si="14"/>
        <v/>
      </c>
      <c r="AU24" s="121"/>
      <c r="AV24" s="121"/>
      <c r="AW24" s="121" t="str">
        <f t="shared" si="15"/>
        <v/>
      </c>
      <c r="AX24" s="120"/>
      <c r="AY24" s="119"/>
      <c r="AZ24" s="121"/>
      <c r="BA24" s="121"/>
      <c r="BB24" s="121" t="str">
        <f t="shared" si="16"/>
        <v/>
      </c>
      <c r="BC24" s="121"/>
      <c r="BD24" s="121"/>
      <c r="BE24" s="121" t="str">
        <f t="shared" si="17"/>
        <v/>
      </c>
    </row>
    <row r="25" spans="1:57" s="136" customFormat="1" ht="13.5" customHeight="1" x14ac:dyDescent="0.15">
      <c r="A25" s="119" t="s">
        <v>29</v>
      </c>
      <c r="B25" s="120" t="s">
        <v>376</v>
      </c>
      <c r="C25" s="119" t="s">
        <v>377</v>
      </c>
      <c r="D25" s="121">
        <f t="shared" si="0"/>
        <v>0</v>
      </c>
      <c r="E25" s="121">
        <f t="shared" si="1"/>
        <v>398858</v>
      </c>
      <c r="F25" s="121">
        <f t="shared" si="2"/>
        <v>398858</v>
      </c>
      <c r="G25" s="121">
        <f t="shared" si="3"/>
        <v>0</v>
      </c>
      <c r="H25" s="121">
        <f t="shared" si="4"/>
        <v>0</v>
      </c>
      <c r="I25" s="121">
        <f t="shared" si="5"/>
        <v>0</v>
      </c>
      <c r="J25" s="120" t="s">
        <v>327</v>
      </c>
      <c r="K25" s="119" t="s">
        <v>328</v>
      </c>
      <c r="L25" s="121">
        <v>0</v>
      </c>
      <c r="M25" s="121">
        <v>398858</v>
      </c>
      <c r="N25" s="121">
        <f t="shared" si="6"/>
        <v>398858</v>
      </c>
      <c r="O25" s="121">
        <v>0</v>
      </c>
      <c r="P25" s="121">
        <v>0</v>
      </c>
      <c r="Q25" s="121">
        <f t="shared" si="7"/>
        <v>0</v>
      </c>
      <c r="R25" s="120"/>
      <c r="S25" s="119"/>
      <c r="T25" s="121"/>
      <c r="U25" s="121"/>
      <c r="V25" s="121" t="str">
        <f t="shared" si="8"/>
        <v/>
      </c>
      <c r="W25" s="121"/>
      <c r="X25" s="121"/>
      <c r="Y25" s="121" t="str">
        <f t="shared" si="9"/>
        <v/>
      </c>
      <c r="Z25" s="120"/>
      <c r="AA25" s="119"/>
      <c r="AB25" s="121"/>
      <c r="AC25" s="121"/>
      <c r="AD25" s="121" t="str">
        <f t="shared" si="10"/>
        <v/>
      </c>
      <c r="AE25" s="121"/>
      <c r="AF25" s="121"/>
      <c r="AG25" s="121" t="str">
        <f t="shared" si="11"/>
        <v/>
      </c>
      <c r="AH25" s="120"/>
      <c r="AI25" s="119"/>
      <c r="AJ25" s="121"/>
      <c r="AK25" s="121"/>
      <c r="AL25" s="121" t="str">
        <f t="shared" si="12"/>
        <v/>
      </c>
      <c r="AM25" s="121"/>
      <c r="AN25" s="121"/>
      <c r="AO25" s="121" t="str">
        <f t="shared" si="13"/>
        <v/>
      </c>
      <c r="AP25" s="120"/>
      <c r="AQ25" s="119"/>
      <c r="AR25" s="121"/>
      <c r="AS25" s="121"/>
      <c r="AT25" s="121" t="str">
        <f t="shared" si="14"/>
        <v/>
      </c>
      <c r="AU25" s="121"/>
      <c r="AV25" s="121"/>
      <c r="AW25" s="121" t="str">
        <f t="shared" si="15"/>
        <v/>
      </c>
      <c r="AX25" s="120"/>
      <c r="AY25" s="119"/>
      <c r="AZ25" s="121"/>
      <c r="BA25" s="121"/>
      <c r="BB25" s="121" t="str">
        <f t="shared" si="16"/>
        <v/>
      </c>
      <c r="BC25" s="121"/>
      <c r="BD25" s="121"/>
      <c r="BE25" s="121" t="str">
        <f t="shared" si="17"/>
        <v/>
      </c>
    </row>
    <row r="26" spans="1:57" s="136" customFormat="1" ht="13.5" customHeight="1" x14ac:dyDescent="0.15">
      <c r="A26" s="119" t="s">
        <v>29</v>
      </c>
      <c r="B26" s="120" t="s">
        <v>378</v>
      </c>
      <c r="C26" s="119" t="s">
        <v>379</v>
      </c>
      <c r="D26" s="121">
        <f t="shared" si="0"/>
        <v>87928</v>
      </c>
      <c r="E26" s="121">
        <f t="shared" si="1"/>
        <v>329289</v>
      </c>
      <c r="F26" s="121">
        <f t="shared" si="2"/>
        <v>417217</v>
      </c>
      <c r="G26" s="121">
        <f t="shared" si="3"/>
        <v>0</v>
      </c>
      <c r="H26" s="121">
        <f t="shared" si="4"/>
        <v>0</v>
      </c>
      <c r="I26" s="121">
        <f t="shared" si="5"/>
        <v>0</v>
      </c>
      <c r="J26" s="120" t="s">
        <v>380</v>
      </c>
      <c r="K26" s="119" t="s">
        <v>381</v>
      </c>
      <c r="L26" s="121">
        <v>87928</v>
      </c>
      <c r="M26" s="121">
        <v>329289</v>
      </c>
      <c r="N26" s="121">
        <f t="shared" si="6"/>
        <v>417217</v>
      </c>
      <c r="O26" s="121">
        <v>0</v>
      </c>
      <c r="P26" s="121">
        <v>0</v>
      </c>
      <c r="Q26" s="121">
        <f t="shared" si="7"/>
        <v>0</v>
      </c>
      <c r="R26" s="120"/>
      <c r="S26" s="119"/>
      <c r="T26" s="121"/>
      <c r="U26" s="121"/>
      <c r="V26" s="121" t="str">
        <f t="shared" si="8"/>
        <v/>
      </c>
      <c r="W26" s="121"/>
      <c r="X26" s="121"/>
      <c r="Y26" s="121" t="str">
        <f t="shared" si="9"/>
        <v/>
      </c>
      <c r="Z26" s="120"/>
      <c r="AA26" s="119"/>
      <c r="AB26" s="121"/>
      <c r="AC26" s="121"/>
      <c r="AD26" s="121" t="str">
        <f t="shared" si="10"/>
        <v/>
      </c>
      <c r="AE26" s="121"/>
      <c r="AF26" s="121"/>
      <c r="AG26" s="121" t="str">
        <f t="shared" si="11"/>
        <v/>
      </c>
      <c r="AH26" s="120"/>
      <c r="AI26" s="119"/>
      <c r="AJ26" s="121"/>
      <c r="AK26" s="121"/>
      <c r="AL26" s="121" t="str">
        <f t="shared" si="12"/>
        <v/>
      </c>
      <c r="AM26" s="121"/>
      <c r="AN26" s="121"/>
      <c r="AO26" s="121" t="str">
        <f t="shared" si="13"/>
        <v/>
      </c>
      <c r="AP26" s="120"/>
      <c r="AQ26" s="119"/>
      <c r="AR26" s="121"/>
      <c r="AS26" s="121"/>
      <c r="AT26" s="121" t="str">
        <f t="shared" si="14"/>
        <v/>
      </c>
      <c r="AU26" s="121"/>
      <c r="AV26" s="121"/>
      <c r="AW26" s="121" t="str">
        <f t="shared" si="15"/>
        <v/>
      </c>
      <c r="AX26" s="120"/>
      <c r="AY26" s="119"/>
      <c r="AZ26" s="121"/>
      <c r="BA26" s="121"/>
      <c r="BB26" s="121" t="str">
        <f t="shared" si="16"/>
        <v/>
      </c>
      <c r="BC26" s="121"/>
      <c r="BD26" s="121"/>
      <c r="BE26" s="121" t="str">
        <f t="shared" si="17"/>
        <v/>
      </c>
    </row>
    <row r="27" spans="1:57" s="136" customFormat="1" ht="13.5" customHeight="1" x14ac:dyDescent="0.15">
      <c r="A27" s="119" t="s">
        <v>29</v>
      </c>
      <c r="B27" s="120" t="s">
        <v>382</v>
      </c>
      <c r="C27" s="119" t="s">
        <v>383</v>
      </c>
      <c r="D27" s="121">
        <f t="shared" si="0"/>
        <v>10112</v>
      </c>
      <c r="E27" s="121">
        <f t="shared" si="1"/>
        <v>252858</v>
      </c>
      <c r="F27" s="121">
        <f t="shared" si="2"/>
        <v>262970</v>
      </c>
      <c r="G27" s="121">
        <f t="shared" si="3"/>
        <v>0</v>
      </c>
      <c r="H27" s="121">
        <f t="shared" si="4"/>
        <v>117377</v>
      </c>
      <c r="I27" s="121">
        <f t="shared" si="5"/>
        <v>117377</v>
      </c>
      <c r="J27" s="120" t="s">
        <v>345</v>
      </c>
      <c r="K27" s="119" t="s">
        <v>346</v>
      </c>
      <c r="L27" s="121">
        <v>10112</v>
      </c>
      <c r="M27" s="121">
        <v>252858</v>
      </c>
      <c r="N27" s="121">
        <f t="shared" si="6"/>
        <v>262970</v>
      </c>
      <c r="O27" s="121">
        <v>0</v>
      </c>
      <c r="P27" s="121">
        <v>117377</v>
      </c>
      <c r="Q27" s="121">
        <f t="shared" si="7"/>
        <v>117377</v>
      </c>
      <c r="R27" s="120"/>
      <c r="S27" s="119"/>
      <c r="T27" s="121"/>
      <c r="U27" s="121"/>
      <c r="V27" s="121" t="str">
        <f t="shared" si="8"/>
        <v/>
      </c>
      <c r="W27" s="121"/>
      <c r="X27" s="121"/>
      <c r="Y27" s="121" t="str">
        <f t="shared" si="9"/>
        <v/>
      </c>
      <c r="Z27" s="120"/>
      <c r="AA27" s="119"/>
      <c r="AB27" s="121"/>
      <c r="AC27" s="121"/>
      <c r="AD27" s="121" t="str">
        <f t="shared" si="10"/>
        <v/>
      </c>
      <c r="AE27" s="121"/>
      <c r="AF27" s="121"/>
      <c r="AG27" s="121" t="str">
        <f t="shared" si="11"/>
        <v/>
      </c>
      <c r="AH27" s="120"/>
      <c r="AI27" s="119"/>
      <c r="AJ27" s="121"/>
      <c r="AK27" s="121"/>
      <c r="AL27" s="121" t="str">
        <f t="shared" si="12"/>
        <v/>
      </c>
      <c r="AM27" s="121"/>
      <c r="AN27" s="121"/>
      <c r="AO27" s="121" t="str">
        <f t="shared" si="13"/>
        <v/>
      </c>
      <c r="AP27" s="120"/>
      <c r="AQ27" s="119"/>
      <c r="AR27" s="121"/>
      <c r="AS27" s="121"/>
      <c r="AT27" s="121" t="str">
        <f t="shared" si="14"/>
        <v/>
      </c>
      <c r="AU27" s="121"/>
      <c r="AV27" s="121"/>
      <c r="AW27" s="121" t="str">
        <f t="shared" si="15"/>
        <v/>
      </c>
      <c r="AX27" s="120"/>
      <c r="AY27" s="119"/>
      <c r="AZ27" s="121"/>
      <c r="BA27" s="121"/>
      <c r="BB27" s="121" t="str">
        <f t="shared" si="16"/>
        <v/>
      </c>
      <c r="BC27" s="121"/>
      <c r="BD27" s="121"/>
      <c r="BE27" s="121" t="str">
        <f t="shared" si="17"/>
        <v/>
      </c>
    </row>
    <row r="28" spans="1:57" s="136" customFormat="1" ht="13.5" customHeight="1" x14ac:dyDescent="0.15">
      <c r="A28" s="119" t="s">
        <v>29</v>
      </c>
      <c r="B28" s="120" t="s">
        <v>384</v>
      </c>
      <c r="C28" s="119" t="s">
        <v>385</v>
      </c>
      <c r="D28" s="121">
        <f t="shared" si="0"/>
        <v>0</v>
      </c>
      <c r="E28" s="121">
        <f t="shared" si="1"/>
        <v>0</v>
      </c>
      <c r="F28" s="121">
        <f t="shared" si="2"/>
        <v>0</v>
      </c>
      <c r="G28" s="121">
        <f t="shared" si="3"/>
        <v>0</v>
      </c>
      <c r="H28" s="121">
        <f t="shared" si="4"/>
        <v>0</v>
      </c>
      <c r="I28" s="121">
        <f t="shared" si="5"/>
        <v>0</v>
      </c>
      <c r="J28" s="120"/>
      <c r="K28" s="119"/>
      <c r="L28" s="121"/>
      <c r="M28" s="121"/>
      <c r="N28" s="121" t="str">
        <f t="shared" si="6"/>
        <v/>
      </c>
      <c r="O28" s="121"/>
      <c r="P28" s="121"/>
      <c r="Q28" s="121" t="str">
        <f t="shared" si="7"/>
        <v/>
      </c>
      <c r="R28" s="120"/>
      <c r="S28" s="119"/>
      <c r="T28" s="121"/>
      <c r="U28" s="121"/>
      <c r="V28" s="121" t="str">
        <f t="shared" si="8"/>
        <v/>
      </c>
      <c r="W28" s="121"/>
      <c r="X28" s="121"/>
      <c r="Y28" s="121" t="str">
        <f t="shared" si="9"/>
        <v/>
      </c>
      <c r="Z28" s="120"/>
      <c r="AA28" s="119"/>
      <c r="AB28" s="121"/>
      <c r="AC28" s="121"/>
      <c r="AD28" s="121" t="str">
        <f t="shared" si="10"/>
        <v/>
      </c>
      <c r="AE28" s="121"/>
      <c r="AF28" s="121"/>
      <c r="AG28" s="121" t="str">
        <f t="shared" si="11"/>
        <v/>
      </c>
      <c r="AH28" s="120"/>
      <c r="AI28" s="119"/>
      <c r="AJ28" s="121"/>
      <c r="AK28" s="121"/>
      <c r="AL28" s="121" t="str">
        <f t="shared" si="12"/>
        <v/>
      </c>
      <c r="AM28" s="121"/>
      <c r="AN28" s="121"/>
      <c r="AO28" s="121" t="str">
        <f t="shared" si="13"/>
        <v/>
      </c>
      <c r="AP28" s="120"/>
      <c r="AQ28" s="119"/>
      <c r="AR28" s="121"/>
      <c r="AS28" s="121"/>
      <c r="AT28" s="121" t="str">
        <f t="shared" si="14"/>
        <v/>
      </c>
      <c r="AU28" s="121"/>
      <c r="AV28" s="121"/>
      <c r="AW28" s="121" t="str">
        <f t="shared" si="15"/>
        <v/>
      </c>
      <c r="AX28" s="120"/>
      <c r="AY28" s="119"/>
      <c r="AZ28" s="121"/>
      <c r="BA28" s="121"/>
      <c r="BB28" s="121" t="str">
        <f t="shared" si="16"/>
        <v/>
      </c>
      <c r="BC28" s="121"/>
      <c r="BD28" s="121"/>
      <c r="BE28" s="121" t="str">
        <f t="shared" si="17"/>
        <v/>
      </c>
    </row>
    <row r="29" spans="1:57" s="136" customFormat="1" ht="13.5" customHeight="1" x14ac:dyDescent="0.15">
      <c r="A29" s="119" t="s">
        <v>29</v>
      </c>
      <c r="B29" s="120" t="s">
        <v>386</v>
      </c>
      <c r="C29" s="119" t="s">
        <v>387</v>
      </c>
      <c r="D29" s="121">
        <f t="shared" si="0"/>
        <v>18747</v>
      </c>
      <c r="E29" s="121">
        <f t="shared" si="1"/>
        <v>430847</v>
      </c>
      <c r="F29" s="121">
        <f t="shared" si="2"/>
        <v>449594</v>
      </c>
      <c r="G29" s="121">
        <f t="shared" si="3"/>
        <v>10570</v>
      </c>
      <c r="H29" s="121">
        <f t="shared" si="4"/>
        <v>73564</v>
      </c>
      <c r="I29" s="121">
        <f t="shared" si="5"/>
        <v>84134</v>
      </c>
      <c r="J29" s="120" t="s">
        <v>388</v>
      </c>
      <c r="K29" s="119" t="s">
        <v>389</v>
      </c>
      <c r="L29" s="121">
        <v>18747</v>
      </c>
      <c r="M29" s="121">
        <v>430847</v>
      </c>
      <c r="N29" s="121">
        <f t="shared" si="6"/>
        <v>449594</v>
      </c>
      <c r="O29" s="121">
        <v>10570</v>
      </c>
      <c r="P29" s="121">
        <v>73564</v>
      </c>
      <c r="Q29" s="121">
        <f t="shared" si="7"/>
        <v>84134</v>
      </c>
      <c r="R29" s="120"/>
      <c r="S29" s="119"/>
      <c r="T29" s="121"/>
      <c r="U29" s="121"/>
      <c r="V29" s="121" t="str">
        <f t="shared" si="8"/>
        <v/>
      </c>
      <c r="W29" s="121"/>
      <c r="X29" s="121"/>
      <c r="Y29" s="121" t="str">
        <f t="shared" si="9"/>
        <v/>
      </c>
      <c r="Z29" s="120"/>
      <c r="AA29" s="119"/>
      <c r="AB29" s="121"/>
      <c r="AC29" s="121"/>
      <c r="AD29" s="121" t="str">
        <f t="shared" si="10"/>
        <v/>
      </c>
      <c r="AE29" s="121"/>
      <c r="AF29" s="121"/>
      <c r="AG29" s="121" t="str">
        <f t="shared" si="11"/>
        <v/>
      </c>
      <c r="AH29" s="120"/>
      <c r="AI29" s="119"/>
      <c r="AJ29" s="121"/>
      <c r="AK29" s="121"/>
      <c r="AL29" s="121" t="str">
        <f t="shared" si="12"/>
        <v/>
      </c>
      <c r="AM29" s="121"/>
      <c r="AN29" s="121"/>
      <c r="AO29" s="121" t="str">
        <f t="shared" si="13"/>
        <v/>
      </c>
      <c r="AP29" s="120"/>
      <c r="AQ29" s="119"/>
      <c r="AR29" s="121"/>
      <c r="AS29" s="121"/>
      <c r="AT29" s="121" t="str">
        <f t="shared" si="14"/>
        <v/>
      </c>
      <c r="AU29" s="121"/>
      <c r="AV29" s="121"/>
      <c r="AW29" s="121" t="str">
        <f t="shared" si="15"/>
        <v/>
      </c>
      <c r="AX29" s="120"/>
      <c r="AY29" s="119"/>
      <c r="AZ29" s="121"/>
      <c r="BA29" s="121"/>
      <c r="BB29" s="121" t="str">
        <f t="shared" si="16"/>
        <v/>
      </c>
      <c r="BC29" s="121"/>
      <c r="BD29" s="121"/>
      <c r="BE29" s="121" t="str">
        <f t="shared" si="17"/>
        <v/>
      </c>
    </row>
    <row r="30" spans="1:57" s="136" customFormat="1" ht="13.5" customHeight="1" x14ac:dyDescent="0.15">
      <c r="A30" s="119" t="s">
        <v>29</v>
      </c>
      <c r="B30" s="120" t="s">
        <v>390</v>
      </c>
      <c r="C30" s="119" t="s">
        <v>391</v>
      </c>
      <c r="D30" s="121">
        <f t="shared" si="0"/>
        <v>26096</v>
      </c>
      <c r="E30" s="121">
        <f t="shared" si="1"/>
        <v>599726</v>
      </c>
      <c r="F30" s="121">
        <f t="shared" si="2"/>
        <v>625822</v>
      </c>
      <c r="G30" s="121">
        <f t="shared" si="3"/>
        <v>14923</v>
      </c>
      <c r="H30" s="121">
        <f t="shared" si="4"/>
        <v>103857</v>
      </c>
      <c r="I30" s="121">
        <f t="shared" si="5"/>
        <v>118780</v>
      </c>
      <c r="J30" s="120" t="s">
        <v>388</v>
      </c>
      <c r="K30" s="119" t="s">
        <v>392</v>
      </c>
      <c r="L30" s="121">
        <v>26096</v>
      </c>
      <c r="M30" s="121">
        <v>599726</v>
      </c>
      <c r="N30" s="121">
        <f t="shared" si="6"/>
        <v>625822</v>
      </c>
      <c r="O30" s="121">
        <v>14923</v>
      </c>
      <c r="P30" s="121">
        <v>103857</v>
      </c>
      <c r="Q30" s="121">
        <f t="shared" si="7"/>
        <v>118780</v>
      </c>
      <c r="R30" s="120"/>
      <c r="S30" s="119"/>
      <c r="T30" s="121"/>
      <c r="U30" s="121"/>
      <c r="V30" s="121" t="str">
        <f t="shared" si="8"/>
        <v/>
      </c>
      <c r="W30" s="121"/>
      <c r="X30" s="121"/>
      <c r="Y30" s="121" t="str">
        <f t="shared" si="9"/>
        <v/>
      </c>
      <c r="Z30" s="120"/>
      <c r="AA30" s="119"/>
      <c r="AB30" s="121"/>
      <c r="AC30" s="121"/>
      <c r="AD30" s="121" t="str">
        <f t="shared" si="10"/>
        <v/>
      </c>
      <c r="AE30" s="121"/>
      <c r="AF30" s="121"/>
      <c r="AG30" s="121" t="str">
        <f t="shared" si="11"/>
        <v/>
      </c>
      <c r="AH30" s="120"/>
      <c r="AI30" s="119"/>
      <c r="AJ30" s="121"/>
      <c r="AK30" s="121"/>
      <c r="AL30" s="121" t="str">
        <f t="shared" si="12"/>
        <v/>
      </c>
      <c r="AM30" s="121"/>
      <c r="AN30" s="121"/>
      <c r="AO30" s="121" t="str">
        <f t="shared" si="13"/>
        <v/>
      </c>
      <c r="AP30" s="120"/>
      <c r="AQ30" s="119"/>
      <c r="AR30" s="121"/>
      <c r="AS30" s="121"/>
      <c r="AT30" s="121" t="str">
        <f t="shared" si="14"/>
        <v/>
      </c>
      <c r="AU30" s="121"/>
      <c r="AV30" s="121"/>
      <c r="AW30" s="121" t="str">
        <f t="shared" si="15"/>
        <v/>
      </c>
      <c r="AX30" s="120"/>
      <c r="AY30" s="119"/>
      <c r="AZ30" s="121"/>
      <c r="BA30" s="121"/>
      <c r="BB30" s="121" t="str">
        <f t="shared" si="16"/>
        <v/>
      </c>
      <c r="BC30" s="121"/>
      <c r="BD30" s="121"/>
      <c r="BE30" s="121" t="str">
        <f t="shared" si="17"/>
        <v/>
      </c>
    </row>
    <row r="31" spans="1:57" s="136" customFormat="1" ht="13.5" customHeight="1" x14ac:dyDescent="0.15">
      <c r="A31" s="119" t="s">
        <v>29</v>
      </c>
      <c r="B31" s="120" t="s">
        <v>393</v>
      </c>
      <c r="C31" s="119" t="s">
        <v>394</v>
      </c>
      <c r="D31" s="121">
        <f t="shared" si="0"/>
        <v>0</v>
      </c>
      <c r="E31" s="121">
        <f t="shared" si="1"/>
        <v>0</v>
      </c>
      <c r="F31" s="121">
        <f t="shared" si="2"/>
        <v>0</v>
      </c>
      <c r="G31" s="121">
        <f t="shared" si="3"/>
        <v>0</v>
      </c>
      <c r="H31" s="121">
        <f t="shared" si="4"/>
        <v>0</v>
      </c>
      <c r="I31" s="121">
        <f t="shared" si="5"/>
        <v>0</v>
      </c>
      <c r="J31" s="120"/>
      <c r="K31" s="119"/>
      <c r="L31" s="121"/>
      <c r="M31" s="121"/>
      <c r="N31" s="121" t="str">
        <f t="shared" si="6"/>
        <v/>
      </c>
      <c r="O31" s="121"/>
      <c r="P31" s="121"/>
      <c r="Q31" s="121" t="str">
        <f t="shared" si="7"/>
        <v/>
      </c>
      <c r="R31" s="120"/>
      <c r="S31" s="119"/>
      <c r="T31" s="121"/>
      <c r="U31" s="121"/>
      <c r="V31" s="121" t="str">
        <f t="shared" si="8"/>
        <v/>
      </c>
      <c r="W31" s="121"/>
      <c r="X31" s="121"/>
      <c r="Y31" s="121" t="str">
        <f t="shared" si="9"/>
        <v/>
      </c>
      <c r="Z31" s="120"/>
      <c r="AA31" s="119"/>
      <c r="AB31" s="121"/>
      <c r="AC31" s="121"/>
      <c r="AD31" s="121" t="str">
        <f t="shared" si="10"/>
        <v/>
      </c>
      <c r="AE31" s="121"/>
      <c r="AF31" s="121"/>
      <c r="AG31" s="121" t="str">
        <f t="shared" si="11"/>
        <v/>
      </c>
      <c r="AH31" s="120"/>
      <c r="AI31" s="119"/>
      <c r="AJ31" s="121"/>
      <c r="AK31" s="121"/>
      <c r="AL31" s="121" t="str">
        <f t="shared" si="12"/>
        <v/>
      </c>
      <c r="AM31" s="121"/>
      <c r="AN31" s="121"/>
      <c r="AO31" s="121" t="str">
        <f t="shared" si="13"/>
        <v/>
      </c>
      <c r="AP31" s="120"/>
      <c r="AQ31" s="119"/>
      <c r="AR31" s="121"/>
      <c r="AS31" s="121"/>
      <c r="AT31" s="121" t="str">
        <f t="shared" si="14"/>
        <v/>
      </c>
      <c r="AU31" s="121"/>
      <c r="AV31" s="121"/>
      <c r="AW31" s="121" t="str">
        <f t="shared" si="15"/>
        <v/>
      </c>
      <c r="AX31" s="120"/>
      <c r="AY31" s="119"/>
      <c r="AZ31" s="121"/>
      <c r="BA31" s="121"/>
      <c r="BB31" s="121" t="str">
        <f t="shared" si="16"/>
        <v/>
      </c>
      <c r="BC31" s="121"/>
      <c r="BD31" s="121"/>
      <c r="BE31" s="121" t="str">
        <f t="shared" si="17"/>
        <v/>
      </c>
    </row>
    <row r="32" spans="1:57" s="136" customFormat="1" ht="13.5" customHeight="1" x14ac:dyDescent="0.15">
      <c r="A32" s="119" t="s">
        <v>29</v>
      </c>
      <c r="B32" s="120" t="s">
        <v>395</v>
      </c>
      <c r="C32" s="119" t="s">
        <v>396</v>
      </c>
      <c r="D32" s="121">
        <f t="shared" si="0"/>
        <v>0</v>
      </c>
      <c r="E32" s="121">
        <f t="shared" si="1"/>
        <v>0</v>
      </c>
      <c r="F32" s="121">
        <f t="shared" si="2"/>
        <v>0</v>
      </c>
      <c r="G32" s="121">
        <f t="shared" si="3"/>
        <v>0</v>
      </c>
      <c r="H32" s="121">
        <f t="shared" si="4"/>
        <v>0</v>
      </c>
      <c r="I32" s="121">
        <f t="shared" si="5"/>
        <v>0</v>
      </c>
      <c r="J32" s="120"/>
      <c r="K32" s="119"/>
      <c r="L32" s="121"/>
      <c r="M32" s="121"/>
      <c r="N32" s="121" t="str">
        <f t="shared" si="6"/>
        <v/>
      </c>
      <c r="O32" s="121"/>
      <c r="P32" s="121"/>
      <c r="Q32" s="121" t="str">
        <f t="shared" si="7"/>
        <v/>
      </c>
      <c r="R32" s="120"/>
      <c r="S32" s="119"/>
      <c r="T32" s="121"/>
      <c r="U32" s="121"/>
      <c r="V32" s="121" t="str">
        <f t="shared" si="8"/>
        <v/>
      </c>
      <c r="W32" s="121"/>
      <c r="X32" s="121"/>
      <c r="Y32" s="121" t="str">
        <f t="shared" si="9"/>
        <v/>
      </c>
      <c r="Z32" s="120"/>
      <c r="AA32" s="119"/>
      <c r="AB32" s="121"/>
      <c r="AC32" s="121"/>
      <c r="AD32" s="121" t="str">
        <f t="shared" si="10"/>
        <v/>
      </c>
      <c r="AE32" s="121"/>
      <c r="AF32" s="121"/>
      <c r="AG32" s="121" t="str">
        <f t="shared" si="11"/>
        <v/>
      </c>
      <c r="AH32" s="120"/>
      <c r="AI32" s="119"/>
      <c r="AJ32" s="121"/>
      <c r="AK32" s="121"/>
      <c r="AL32" s="121" t="str">
        <f t="shared" si="12"/>
        <v/>
      </c>
      <c r="AM32" s="121"/>
      <c r="AN32" s="121"/>
      <c r="AO32" s="121" t="str">
        <f t="shared" si="13"/>
        <v/>
      </c>
      <c r="AP32" s="120"/>
      <c r="AQ32" s="119"/>
      <c r="AR32" s="121"/>
      <c r="AS32" s="121"/>
      <c r="AT32" s="121" t="str">
        <f t="shared" si="14"/>
        <v/>
      </c>
      <c r="AU32" s="121"/>
      <c r="AV32" s="121"/>
      <c r="AW32" s="121" t="str">
        <f t="shared" si="15"/>
        <v/>
      </c>
      <c r="AX32" s="120"/>
      <c r="AY32" s="119"/>
      <c r="AZ32" s="121"/>
      <c r="BA32" s="121"/>
      <c r="BB32" s="121" t="str">
        <f t="shared" si="16"/>
        <v/>
      </c>
      <c r="BC32" s="121"/>
      <c r="BD32" s="121"/>
      <c r="BE32" s="121" t="str">
        <f t="shared" si="17"/>
        <v/>
      </c>
    </row>
    <row r="33" spans="1:57" s="136" customFormat="1" ht="13.5" customHeight="1" x14ac:dyDescent="0.15">
      <c r="A33" s="119" t="s">
        <v>29</v>
      </c>
      <c r="B33" s="120" t="s">
        <v>397</v>
      </c>
      <c r="C33" s="119" t="s">
        <v>398</v>
      </c>
      <c r="D33" s="121">
        <f t="shared" si="0"/>
        <v>4636</v>
      </c>
      <c r="E33" s="121">
        <f t="shared" si="1"/>
        <v>72234</v>
      </c>
      <c r="F33" s="121">
        <f t="shared" si="2"/>
        <v>76870</v>
      </c>
      <c r="G33" s="121">
        <f t="shared" si="3"/>
        <v>0</v>
      </c>
      <c r="H33" s="121">
        <f t="shared" si="4"/>
        <v>27883</v>
      </c>
      <c r="I33" s="121">
        <f t="shared" si="5"/>
        <v>27883</v>
      </c>
      <c r="J33" s="120" t="s">
        <v>345</v>
      </c>
      <c r="K33" s="119" t="s">
        <v>346</v>
      </c>
      <c r="L33" s="121">
        <v>4636</v>
      </c>
      <c r="M33" s="121">
        <v>72234</v>
      </c>
      <c r="N33" s="121">
        <f t="shared" si="6"/>
        <v>76870</v>
      </c>
      <c r="O33" s="121">
        <v>0</v>
      </c>
      <c r="P33" s="121">
        <v>27883</v>
      </c>
      <c r="Q33" s="121">
        <f t="shared" si="7"/>
        <v>27883</v>
      </c>
      <c r="R33" s="120"/>
      <c r="S33" s="119"/>
      <c r="T33" s="121"/>
      <c r="U33" s="121"/>
      <c r="V33" s="121" t="str">
        <f t="shared" si="8"/>
        <v/>
      </c>
      <c r="W33" s="121"/>
      <c r="X33" s="121"/>
      <c r="Y33" s="121" t="str">
        <f t="shared" si="9"/>
        <v/>
      </c>
      <c r="Z33" s="120"/>
      <c r="AA33" s="119"/>
      <c r="AB33" s="121"/>
      <c r="AC33" s="121"/>
      <c r="AD33" s="121" t="str">
        <f t="shared" si="10"/>
        <v/>
      </c>
      <c r="AE33" s="121"/>
      <c r="AF33" s="121"/>
      <c r="AG33" s="121" t="str">
        <f t="shared" si="11"/>
        <v/>
      </c>
      <c r="AH33" s="120"/>
      <c r="AI33" s="119"/>
      <c r="AJ33" s="121"/>
      <c r="AK33" s="121"/>
      <c r="AL33" s="121" t="str">
        <f t="shared" si="12"/>
        <v/>
      </c>
      <c r="AM33" s="121"/>
      <c r="AN33" s="121"/>
      <c r="AO33" s="121" t="str">
        <f t="shared" si="13"/>
        <v/>
      </c>
      <c r="AP33" s="120"/>
      <c r="AQ33" s="119"/>
      <c r="AR33" s="121"/>
      <c r="AS33" s="121"/>
      <c r="AT33" s="121" t="str">
        <f t="shared" si="14"/>
        <v/>
      </c>
      <c r="AU33" s="121"/>
      <c r="AV33" s="121"/>
      <c r="AW33" s="121" t="str">
        <f t="shared" si="15"/>
        <v/>
      </c>
      <c r="AX33" s="120"/>
      <c r="AY33" s="119"/>
      <c r="AZ33" s="121"/>
      <c r="BA33" s="121"/>
      <c r="BB33" s="121" t="str">
        <f t="shared" si="16"/>
        <v/>
      </c>
      <c r="BC33" s="121"/>
      <c r="BD33" s="121"/>
      <c r="BE33" s="121" t="str">
        <f t="shared" si="17"/>
        <v/>
      </c>
    </row>
    <row r="34" spans="1:57" s="136" customFormat="1" ht="13.5" customHeight="1" x14ac:dyDescent="0.15">
      <c r="A34" s="119" t="s">
        <v>29</v>
      </c>
      <c r="B34" s="120" t="s">
        <v>399</v>
      </c>
      <c r="C34" s="119" t="s">
        <v>400</v>
      </c>
      <c r="D34" s="121">
        <f t="shared" si="0"/>
        <v>18945</v>
      </c>
      <c r="E34" s="121">
        <f t="shared" si="1"/>
        <v>435395</v>
      </c>
      <c r="F34" s="121">
        <f t="shared" si="2"/>
        <v>454340</v>
      </c>
      <c r="G34" s="121">
        <f t="shared" si="3"/>
        <v>8606</v>
      </c>
      <c r="H34" s="121">
        <f t="shared" si="4"/>
        <v>59892</v>
      </c>
      <c r="I34" s="121">
        <f t="shared" si="5"/>
        <v>68498</v>
      </c>
      <c r="J34" s="120" t="s">
        <v>388</v>
      </c>
      <c r="K34" s="119" t="s">
        <v>392</v>
      </c>
      <c r="L34" s="121">
        <v>18945</v>
      </c>
      <c r="M34" s="121">
        <v>435395</v>
      </c>
      <c r="N34" s="121">
        <f t="shared" si="6"/>
        <v>454340</v>
      </c>
      <c r="O34" s="121">
        <v>8606</v>
      </c>
      <c r="P34" s="121">
        <v>59892</v>
      </c>
      <c r="Q34" s="121">
        <f t="shared" si="7"/>
        <v>68498</v>
      </c>
      <c r="R34" s="120"/>
      <c r="S34" s="119"/>
      <c r="T34" s="121"/>
      <c r="U34" s="121"/>
      <c r="V34" s="121" t="str">
        <f t="shared" si="8"/>
        <v/>
      </c>
      <c r="W34" s="121"/>
      <c r="X34" s="121"/>
      <c r="Y34" s="121" t="str">
        <f t="shared" si="9"/>
        <v/>
      </c>
      <c r="Z34" s="120"/>
      <c r="AA34" s="119"/>
      <c r="AB34" s="121"/>
      <c r="AC34" s="121"/>
      <c r="AD34" s="121" t="str">
        <f t="shared" si="10"/>
        <v/>
      </c>
      <c r="AE34" s="121"/>
      <c r="AF34" s="121"/>
      <c r="AG34" s="121" t="str">
        <f t="shared" si="11"/>
        <v/>
      </c>
      <c r="AH34" s="120"/>
      <c r="AI34" s="119"/>
      <c r="AJ34" s="121"/>
      <c r="AK34" s="121"/>
      <c r="AL34" s="121" t="str">
        <f t="shared" si="12"/>
        <v/>
      </c>
      <c r="AM34" s="121"/>
      <c r="AN34" s="121"/>
      <c r="AO34" s="121" t="str">
        <f t="shared" si="13"/>
        <v/>
      </c>
      <c r="AP34" s="120"/>
      <c r="AQ34" s="119"/>
      <c r="AR34" s="121"/>
      <c r="AS34" s="121"/>
      <c r="AT34" s="121" t="str">
        <f t="shared" si="14"/>
        <v/>
      </c>
      <c r="AU34" s="121"/>
      <c r="AV34" s="121"/>
      <c r="AW34" s="121" t="str">
        <f t="shared" si="15"/>
        <v/>
      </c>
      <c r="AX34" s="120"/>
      <c r="AY34" s="119"/>
      <c r="AZ34" s="121"/>
      <c r="BA34" s="121"/>
      <c r="BB34" s="121" t="str">
        <f t="shared" si="16"/>
        <v/>
      </c>
      <c r="BC34" s="121"/>
      <c r="BD34" s="121"/>
      <c r="BE34" s="121" t="str">
        <f t="shared" si="17"/>
        <v/>
      </c>
    </row>
    <row r="35" spans="1:57" s="136" customFormat="1" ht="13.5" customHeight="1" x14ac:dyDescent="0.15">
      <c r="A35" s="119" t="s">
        <v>29</v>
      </c>
      <c r="B35" s="120" t="s">
        <v>401</v>
      </c>
      <c r="C35" s="119" t="s">
        <v>402</v>
      </c>
      <c r="D35" s="121">
        <f t="shared" si="0"/>
        <v>299249</v>
      </c>
      <c r="E35" s="121">
        <f t="shared" si="1"/>
        <v>1194478</v>
      </c>
      <c r="F35" s="121">
        <f t="shared" si="2"/>
        <v>1493727</v>
      </c>
      <c r="G35" s="121">
        <f t="shared" si="3"/>
        <v>0</v>
      </c>
      <c r="H35" s="121">
        <f t="shared" si="4"/>
        <v>0</v>
      </c>
      <c r="I35" s="121">
        <f t="shared" si="5"/>
        <v>0</v>
      </c>
      <c r="J35" s="120" t="s">
        <v>380</v>
      </c>
      <c r="K35" s="119" t="s">
        <v>381</v>
      </c>
      <c r="L35" s="121">
        <v>299249</v>
      </c>
      <c r="M35" s="121">
        <v>1194478</v>
      </c>
      <c r="N35" s="121">
        <f t="shared" si="6"/>
        <v>1493727</v>
      </c>
      <c r="O35" s="121">
        <v>0</v>
      </c>
      <c r="P35" s="121">
        <v>0</v>
      </c>
      <c r="Q35" s="121">
        <f t="shared" si="7"/>
        <v>0</v>
      </c>
      <c r="R35" s="120"/>
      <c r="S35" s="119"/>
      <c r="T35" s="121"/>
      <c r="U35" s="121"/>
      <c r="V35" s="121" t="str">
        <f t="shared" si="8"/>
        <v/>
      </c>
      <c r="W35" s="121"/>
      <c r="X35" s="121"/>
      <c r="Y35" s="121" t="str">
        <f t="shared" si="9"/>
        <v/>
      </c>
      <c r="Z35" s="120"/>
      <c r="AA35" s="119"/>
      <c r="AB35" s="121"/>
      <c r="AC35" s="121"/>
      <c r="AD35" s="121" t="str">
        <f t="shared" si="10"/>
        <v/>
      </c>
      <c r="AE35" s="121"/>
      <c r="AF35" s="121"/>
      <c r="AG35" s="121" t="str">
        <f t="shared" si="11"/>
        <v/>
      </c>
      <c r="AH35" s="120"/>
      <c r="AI35" s="119"/>
      <c r="AJ35" s="121"/>
      <c r="AK35" s="121"/>
      <c r="AL35" s="121" t="str">
        <f t="shared" si="12"/>
        <v/>
      </c>
      <c r="AM35" s="121"/>
      <c r="AN35" s="121"/>
      <c r="AO35" s="121" t="str">
        <f t="shared" si="13"/>
        <v/>
      </c>
      <c r="AP35" s="120"/>
      <c r="AQ35" s="119"/>
      <c r="AR35" s="121"/>
      <c r="AS35" s="121"/>
      <c r="AT35" s="121" t="str">
        <f t="shared" si="14"/>
        <v/>
      </c>
      <c r="AU35" s="121"/>
      <c r="AV35" s="121"/>
      <c r="AW35" s="121" t="str">
        <f t="shared" si="15"/>
        <v/>
      </c>
      <c r="AX35" s="120"/>
      <c r="AY35" s="119"/>
      <c r="AZ35" s="121"/>
      <c r="BA35" s="121"/>
      <c r="BB35" s="121" t="str">
        <f t="shared" si="16"/>
        <v/>
      </c>
      <c r="BC35" s="121"/>
      <c r="BD35" s="121"/>
      <c r="BE35" s="121" t="str">
        <f t="shared" si="17"/>
        <v/>
      </c>
    </row>
    <row r="36" spans="1:57" s="136" customFormat="1" ht="13.5" customHeight="1" x14ac:dyDescent="0.15">
      <c r="A36" s="119" t="s">
        <v>29</v>
      </c>
      <c r="B36" s="120" t="s">
        <v>403</v>
      </c>
      <c r="C36" s="119" t="s">
        <v>404</v>
      </c>
      <c r="D36" s="121">
        <f t="shared" si="0"/>
        <v>0</v>
      </c>
      <c r="E36" s="121">
        <f t="shared" si="1"/>
        <v>448486</v>
      </c>
      <c r="F36" s="121">
        <f t="shared" si="2"/>
        <v>448486</v>
      </c>
      <c r="G36" s="121">
        <f t="shared" si="3"/>
        <v>0</v>
      </c>
      <c r="H36" s="121">
        <f t="shared" si="4"/>
        <v>0</v>
      </c>
      <c r="I36" s="121">
        <f t="shared" si="5"/>
        <v>0</v>
      </c>
      <c r="J36" s="120" t="s">
        <v>405</v>
      </c>
      <c r="K36" s="119" t="s">
        <v>406</v>
      </c>
      <c r="L36" s="121">
        <v>0</v>
      </c>
      <c r="M36" s="121">
        <v>448486</v>
      </c>
      <c r="N36" s="121">
        <f t="shared" si="6"/>
        <v>448486</v>
      </c>
      <c r="O36" s="121">
        <v>0</v>
      </c>
      <c r="P36" s="121">
        <v>0</v>
      </c>
      <c r="Q36" s="121">
        <f t="shared" si="7"/>
        <v>0</v>
      </c>
      <c r="R36" s="120"/>
      <c r="S36" s="119"/>
      <c r="T36" s="121"/>
      <c r="U36" s="121"/>
      <c r="V36" s="121" t="str">
        <f t="shared" si="8"/>
        <v/>
      </c>
      <c r="W36" s="121"/>
      <c r="X36" s="121"/>
      <c r="Y36" s="121" t="str">
        <f t="shared" si="9"/>
        <v/>
      </c>
      <c r="Z36" s="120"/>
      <c r="AA36" s="119"/>
      <c r="AB36" s="121"/>
      <c r="AC36" s="121"/>
      <c r="AD36" s="121" t="str">
        <f t="shared" si="10"/>
        <v/>
      </c>
      <c r="AE36" s="121"/>
      <c r="AF36" s="121"/>
      <c r="AG36" s="121" t="str">
        <f t="shared" si="11"/>
        <v/>
      </c>
      <c r="AH36" s="120"/>
      <c r="AI36" s="119"/>
      <c r="AJ36" s="121"/>
      <c r="AK36" s="121"/>
      <c r="AL36" s="121" t="str">
        <f t="shared" si="12"/>
        <v/>
      </c>
      <c r="AM36" s="121"/>
      <c r="AN36" s="121"/>
      <c r="AO36" s="121" t="str">
        <f t="shared" si="13"/>
        <v/>
      </c>
      <c r="AP36" s="120"/>
      <c r="AQ36" s="119"/>
      <c r="AR36" s="121"/>
      <c r="AS36" s="121"/>
      <c r="AT36" s="121" t="str">
        <f t="shared" si="14"/>
        <v/>
      </c>
      <c r="AU36" s="121"/>
      <c r="AV36" s="121"/>
      <c r="AW36" s="121" t="str">
        <f t="shared" si="15"/>
        <v/>
      </c>
      <c r="AX36" s="120"/>
      <c r="AY36" s="119"/>
      <c r="AZ36" s="121"/>
      <c r="BA36" s="121"/>
      <c r="BB36" s="121" t="str">
        <f t="shared" si="16"/>
        <v/>
      </c>
      <c r="BC36" s="121"/>
      <c r="BD36" s="121"/>
      <c r="BE36" s="121" t="str">
        <f t="shared" si="17"/>
        <v/>
      </c>
    </row>
    <row r="37" spans="1:57" s="136" customFormat="1" ht="13.5" customHeight="1" x14ac:dyDescent="0.15">
      <c r="A37" s="119" t="s">
        <v>29</v>
      </c>
      <c r="B37" s="120" t="s">
        <v>407</v>
      </c>
      <c r="C37" s="119" t="s">
        <v>408</v>
      </c>
      <c r="D37" s="121">
        <f t="shared" si="0"/>
        <v>2692</v>
      </c>
      <c r="E37" s="121">
        <f t="shared" si="1"/>
        <v>393157</v>
      </c>
      <c r="F37" s="121">
        <f t="shared" si="2"/>
        <v>395849</v>
      </c>
      <c r="G37" s="121">
        <f t="shared" si="3"/>
        <v>0</v>
      </c>
      <c r="H37" s="121">
        <f t="shared" si="4"/>
        <v>0</v>
      </c>
      <c r="I37" s="121">
        <f t="shared" si="5"/>
        <v>0</v>
      </c>
      <c r="J37" s="120" t="s">
        <v>409</v>
      </c>
      <c r="K37" s="119" t="s">
        <v>410</v>
      </c>
      <c r="L37" s="121">
        <v>2692</v>
      </c>
      <c r="M37" s="121">
        <v>359434</v>
      </c>
      <c r="N37" s="121">
        <f t="shared" si="6"/>
        <v>362126</v>
      </c>
      <c r="O37" s="121">
        <v>0</v>
      </c>
      <c r="P37" s="121">
        <v>0</v>
      </c>
      <c r="Q37" s="121">
        <f t="shared" si="7"/>
        <v>0</v>
      </c>
      <c r="R37" s="120" t="s">
        <v>355</v>
      </c>
      <c r="S37" s="119" t="s">
        <v>373</v>
      </c>
      <c r="T37" s="121">
        <v>0</v>
      </c>
      <c r="U37" s="121">
        <v>33723</v>
      </c>
      <c r="V37" s="121">
        <f t="shared" si="8"/>
        <v>33723</v>
      </c>
      <c r="W37" s="121">
        <v>0</v>
      </c>
      <c r="X37" s="121">
        <v>0</v>
      </c>
      <c r="Y37" s="121">
        <f t="shared" si="9"/>
        <v>0</v>
      </c>
      <c r="Z37" s="120"/>
      <c r="AA37" s="119"/>
      <c r="AB37" s="121"/>
      <c r="AC37" s="121"/>
      <c r="AD37" s="121" t="str">
        <f t="shared" si="10"/>
        <v/>
      </c>
      <c r="AE37" s="121"/>
      <c r="AF37" s="121"/>
      <c r="AG37" s="121" t="str">
        <f t="shared" si="11"/>
        <v/>
      </c>
      <c r="AH37" s="120"/>
      <c r="AI37" s="119"/>
      <c r="AJ37" s="121"/>
      <c r="AK37" s="121"/>
      <c r="AL37" s="121" t="str">
        <f t="shared" si="12"/>
        <v/>
      </c>
      <c r="AM37" s="121"/>
      <c r="AN37" s="121"/>
      <c r="AO37" s="121" t="str">
        <f t="shared" si="13"/>
        <v/>
      </c>
      <c r="AP37" s="120"/>
      <c r="AQ37" s="119"/>
      <c r="AR37" s="121"/>
      <c r="AS37" s="121"/>
      <c r="AT37" s="121" t="str">
        <f t="shared" si="14"/>
        <v/>
      </c>
      <c r="AU37" s="121"/>
      <c r="AV37" s="121"/>
      <c r="AW37" s="121" t="str">
        <f t="shared" si="15"/>
        <v/>
      </c>
      <c r="AX37" s="120"/>
      <c r="AY37" s="119"/>
      <c r="AZ37" s="121"/>
      <c r="BA37" s="121"/>
      <c r="BB37" s="121" t="str">
        <f t="shared" si="16"/>
        <v/>
      </c>
      <c r="BC37" s="121"/>
      <c r="BD37" s="121"/>
      <c r="BE37" s="121" t="str">
        <f t="shared" si="17"/>
        <v/>
      </c>
    </row>
    <row r="38" spans="1:57" s="136" customFormat="1" ht="13.5" customHeight="1" x14ac:dyDescent="0.15">
      <c r="A38" s="119" t="s">
        <v>29</v>
      </c>
      <c r="B38" s="120" t="s">
        <v>411</v>
      </c>
      <c r="C38" s="119" t="s">
        <v>412</v>
      </c>
      <c r="D38" s="121">
        <f t="shared" si="0"/>
        <v>3221</v>
      </c>
      <c r="E38" s="121">
        <f t="shared" si="1"/>
        <v>451595</v>
      </c>
      <c r="F38" s="121">
        <f t="shared" si="2"/>
        <v>454816</v>
      </c>
      <c r="G38" s="121">
        <f t="shared" si="3"/>
        <v>0</v>
      </c>
      <c r="H38" s="121">
        <f t="shared" si="4"/>
        <v>0</v>
      </c>
      <c r="I38" s="121">
        <f t="shared" si="5"/>
        <v>0</v>
      </c>
      <c r="J38" s="120" t="s">
        <v>355</v>
      </c>
      <c r="K38" s="119" t="s">
        <v>373</v>
      </c>
      <c r="L38" s="121">
        <v>0</v>
      </c>
      <c r="M38" s="121">
        <v>38342</v>
      </c>
      <c r="N38" s="121">
        <f t="shared" si="6"/>
        <v>38342</v>
      </c>
      <c r="O38" s="121">
        <v>0</v>
      </c>
      <c r="P38" s="121">
        <v>0</v>
      </c>
      <c r="Q38" s="121">
        <f t="shared" si="7"/>
        <v>0</v>
      </c>
      <c r="R38" s="120" t="s">
        <v>409</v>
      </c>
      <c r="S38" s="119" t="s">
        <v>410</v>
      </c>
      <c r="T38" s="121">
        <v>3221</v>
      </c>
      <c r="U38" s="121">
        <v>413253</v>
      </c>
      <c r="V38" s="121">
        <f t="shared" si="8"/>
        <v>416474</v>
      </c>
      <c r="W38" s="121">
        <v>0</v>
      </c>
      <c r="X38" s="121">
        <v>0</v>
      </c>
      <c r="Y38" s="121">
        <f t="shared" si="9"/>
        <v>0</v>
      </c>
      <c r="Z38" s="120"/>
      <c r="AA38" s="119"/>
      <c r="AB38" s="121"/>
      <c r="AC38" s="121"/>
      <c r="AD38" s="121" t="str">
        <f t="shared" si="10"/>
        <v/>
      </c>
      <c r="AE38" s="121"/>
      <c r="AF38" s="121"/>
      <c r="AG38" s="121" t="str">
        <f t="shared" si="11"/>
        <v/>
      </c>
      <c r="AH38" s="120"/>
      <c r="AI38" s="119"/>
      <c r="AJ38" s="121"/>
      <c r="AK38" s="121"/>
      <c r="AL38" s="121" t="str">
        <f t="shared" si="12"/>
        <v/>
      </c>
      <c r="AM38" s="121"/>
      <c r="AN38" s="121"/>
      <c r="AO38" s="121" t="str">
        <f t="shared" si="13"/>
        <v/>
      </c>
      <c r="AP38" s="120"/>
      <c r="AQ38" s="119"/>
      <c r="AR38" s="121"/>
      <c r="AS38" s="121"/>
      <c r="AT38" s="121" t="str">
        <f t="shared" si="14"/>
        <v/>
      </c>
      <c r="AU38" s="121"/>
      <c r="AV38" s="121"/>
      <c r="AW38" s="121" t="str">
        <f t="shared" si="15"/>
        <v/>
      </c>
      <c r="AX38" s="120"/>
      <c r="AY38" s="119"/>
      <c r="AZ38" s="121"/>
      <c r="BA38" s="121"/>
      <c r="BB38" s="121" t="str">
        <f t="shared" si="16"/>
        <v/>
      </c>
      <c r="BC38" s="121"/>
      <c r="BD38" s="121"/>
      <c r="BE38" s="121" t="str">
        <f t="shared" si="17"/>
        <v/>
      </c>
    </row>
    <row r="39" spans="1:57" s="136" customFormat="1" ht="13.5" customHeight="1" x14ac:dyDescent="0.15">
      <c r="A39" s="119" t="s">
        <v>29</v>
      </c>
      <c r="B39" s="120" t="s">
        <v>413</v>
      </c>
      <c r="C39" s="119" t="s">
        <v>414</v>
      </c>
      <c r="D39" s="121">
        <f t="shared" si="0"/>
        <v>26013</v>
      </c>
      <c r="E39" s="121">
        <f t="shared" si="1"/>
        <v>202777</v>
      </c>
      <c r="F39" s="121">
        <f t="shared" si="2"/>
        <v>228790</v>
      </c>
      <c r="G39" s="121">
        <f t="shared" si="3"/>
        <v>313</v>
      </c>
      <c r="H39" s="121">
        <f t="shared" si="4"/>
        <v>7340</v>
      </c>
      <c r="I39" s="121">
        <f t="shared" si="5"/>
        <v>7653</v>
      </c>
      <c r="J39" s="120" t="s">
        <v>369</v>
      </c>
      <c r="K39" s="119" t="s">
        <v>370</v>
      </c>
      <c r="L39" s="121">
        <v>26013</v>
      </c>
      <c r="M39" s="121">
        <v>202777</v>
      </c>
      <c r="N39" s="121">
        <f t="shared" si="6"/>
        <v>228790</v>
      </c>
      <c r="O39" s="121">
        <v>313</v>
      </c>
      <c r="P39" s="121">
        <v>7340</v>
      </c>
      <c r="Q39" s="121">
        <f t="shared" si="7"/>
        <v>7653</v>
      </c>
      <c r="R39" s="120"/>
      <c r="S39" s="119"/>
      <c r="T39" s="121"/>
      <c r="U39" s="121"/>
      <c r="V39" s="121" t="str">
        <f t="shared" si="8"/>
        <v/>
      </c>
      <c r="W39" s="121"/>
      <c r="X39" s="121"/>
      <c r="Y39" s="121" t="str">
        <f t="shared" si="9"/>
        <v/>
      </c>
      <c r="Z39" s="120"/>
      <c r="AA39" s="119"/>
      <c r="AB39" s="121"/>
      <c r="AC39" s="121"/>
      <c r="AD39" s="121" t="str">
        <f t="shared" si="10"/>
        <v/>
      </c>
      <c r="AE39" s="121"/>
      <c r="AF39" s="121"/>
      <c r="AG39" s="121" t="str">
        <f t="shared" si="11"/>
        <v/>
      </c>
      <c r="AH39" s="120"/>
      <c r="AI39" s="119"/>
      <c r="AJ39" s="121"/>
      <c r="AK39" s="121"/>
      <c r="AL39" s="121" t="str">
        <f t="shared" si="12"/>
        <v/>
      </c>
      <c r="AM39" s="121"/>
      <c r="AN39" s="121"/>
      <c r="AO39" s="121" t="str">
        <f t="shared" si="13"/>
        <v/>
      </c>
      <c r="AP39" s="120"/>
      <c r="AQ39" s="119"/>
      <c r="AR39" s="121"/>
      <c r="AS39" s="121"/>
      <c r="AT39" s="121" t="str">
        <f t="shared" si="14"/>
        <v/>
      </c>
      <c r="AU39" s="121"/>
      <c r="AV39" s="121"/>
      <c r="AW39" s="121" t="str">
        <f t="shared" si="15"/>
        <v/>
      </c>
      <c r="AX39" s="120"/>
      <c r="AY39" s="119"/>
      <c r="AZ39" s="121"/>
      <c r="BA39" s="121"/>
      <c r="BB39" s="121" t="str">
        <f t="shared" si="16"/>
        <v/>
      </c>
      <c r="BC39" s="121"/>
      <c r="BD39" s="121"/>
      <c r="BE39" s="121" t="str">
        <f t="shared" si="17"/>
        <v/>
      </c>
    </row>
    <row r="40" spans="1:57" s="136" customFormat="1" ht="13.5" customHeight="1" x14ac:dyDescent="0.15">
      <c r="A40" s="119" t="s">
        <v>29</v>
      </c>
      <c r="B40" s="120" t="s">
        <v>415</v>
      </c>
      <c r="C40" s="119" t="s">
        <v>416</v>
      </c>
      <c r="D40" s="121">
        <f t="shared" si="0"/>
        <v>0</v>
      </c>
      <c r="E40" s="121">
        <f t="shared" si="1"/>
        <v>364163</v>
      </c>
      <c r="F40" s="121">
        <f t="shared" si="2"/>
        <v>364163</v>
      </c>
      <c r="G40" s="121">
        <f t="shared" si="3"/>
        <v>0</v>
      </c>
      <c r="H40" s="121">
        <f t="shared" si="4"/>
        <v>0</v>
      </c>
      <c r="I40" s="121">
        <f t="shared" si="5"/>
        <v>0</v>
      </c>
      <c r="J40" s="120" t="s">
        <v>405</v>
      </c>
      <c r="K40" s="119" t="s">
        <v>406</v>
      </c>
      <c r="L40" s="121">
        <v>0</v>
      </c>
      <c r="M40" s="121">
        <v>364163</v>
      </c>
      <c r="N40" s="121">
        <f t="shared" si="6"/>
        <v>364163</v>
      </c>
      <c r="O40" s="121">
        <v>0</v>
      </c>
      <c r="P40" s="121">
        <v>0</v>
      </c>
      <c r="Q40" s="121">
        <f t="shared" si="7"/>
        <v>0</v>
      </c>
      <c r="R40" s="120"/>
      <c r="S40" s="119"/>
      <c r="T40" s="121"/>
      <c r="U40" s="121"/>
      <c r="V40" s="121" t="str">
        <f t="shared" si="8"/>
        <v/>
      </c>
      <c r="W40" s="121"/>
      <c r="X40" s="121"/>
      <c r="Y40" s="121" t="str">
        <f t="shared" si="9"/>
        <v/>
      </c>
      <c r="Z40" s="120"/>
      <c r="AA40" s="119"/>
      <c r="AB40" s="121"/>
      <c r="AC40" s="121"/>
      <c r="AD40" s="121" t="str">
        <f t="shared" si="10"/>
        <v/>
      </c>
      <c r="AE40" s="121"/>
      <c r="AF40" s="121"/>
      <c r="AG40" s="121" t="str">
        <f t="shared" si="11"/>
        <v/>
      </c>
      <c r="AH40" s="120"/>
      <c r="AI40" s="119"/>
      <c r="AJ40" s="121"/>
      <c r="AK40" s="121"/>
      <c r="AL40" s="121" t="str">
        <f t="shared" si="12"/>
        <v/>
      </c>
      <c r="AM40" s="121"/>
      <c r="AN40" s="121"/>
      <c r="AO40" s="121" t="str">
        <f t="shared" si="13"/>
        <v/>
      </c>
      <c r="AP40" s="120"/>
      <c r="AQ40" s="119"/>
      <c r="AR40" s="121"/>
      <c r="AS40" s="121"/>
      <c r="AT40" s="121" t="str">
        <f t="shared" si="14"/>
        <v/>
      </c>
      <c r="AU40" s="121"/>
      <c r="AV40" s="121"/>
      <c r="AW40" s="121" t="str">
        <f t="shared" si="15"/>
        <v/>
      </c>
      <c r="AX40" s="120"/>
      <c r="AY40" s="119"/>
      <c r="AZ40" s="121"/>
      <c r="BA40" s="121"/>
      <c r="BB40" s="121" t="str">
        <f t="shared" si="16"/>
        <v/>
      </c>
      <c r="BC40" s="121"/>
      <c r="BD40" s="121"/>
      <c r="BE40" s="121" t="str">
        <f t="shared" si="17"/>
        <v/>
      </c>
    </row>
    <row r="41" spans="1:57" s="136" customFormat="1" ht="13.5" customHeight="1" x14ac:dyDescent="0.15">
      <c r="A41" s="119" t="s">
        <v>29</v>
      </c>
      <c r="B41" s="120" t="s">
        <v>417</v>
      </c>
      <c r="C41" s="119" t="s">
        <v>418</v>
      </c>
      <c r="D41" s="121">
        <f t="shared" si="0"/>
        <v>0</v>
      </c>
      <c r="E41" s="121">
        <f t="shared" si="1"/>
        <v>0</v>
      </c>
      <c r="F41" s="121">
        <f t="shared" si="2"/>
        <v>0</v>
      </c>
      <c r="G41" s="121">
        <f t="shared" si="3"/>
        <v>0</v>
      </c>
      <c r="H41" s="121">
        <f t="shared" si="4"/>
        <v>0</v>
      </c>
      <c r="I41" s="121">
        <f t="shared" si="5"/>
        <v>0</v>
      </c>
      <c r="J41" s="120"/>
      <c r="K41" s="119"/>
      <c r="L41" s="121"/>
      <c r="M41" s="121"/>
      <c r="N41" s="121" t="str">
        <f t="shared" si="6"/>
        <v/>
      </c>
      <c r="O41" s="121"/>
      <c r="P41" s="121"/>
      <c r="Q41" s="121" t="str">
        <f t="shared" si="7"/>
        <v/>
      </c>
      <c r="R41" s="120"/>
      <c r="S41" s="119"/>
      <c r="T41" s="121"/>
      <c r="U41" s="121"/>
      <c r="V41" s="121" t="str">
        <f t="shared" si="8"/>
        <v/>
      </c>
      <c r="W41" s="121"/>
      <c r="X41" s="121"/>
      <c r="Y41" s="121" t="str">
        <f t="shared" si="9"/>
        <v/>
      </c>
      <c r="Z41" s="120"/>
      <c r="AA41" s="119"/>
      <c r="AB41" s="121"/>
      <c r="AC41" s="121"/>
      <c r="AD41" s="121" t="str">
        <f t="shared" si="10"/>
        <v/>
      </c>
      <c r="AE41" s="121"/>
      <c r="AF41" s="121"/>
      <c r="AG41" s="121" t="str">
        <f t="shared" si="11"/>
        <v/>
      </c>
      <c r="AH41" s="120"/>
      <c r="AI41" s="119"/>
      <c r="AJ41" s="121"/>
      <c r="AK41" s="121"/>
      <c r="AL41" s="121" t="str">
        <f t="shared" si="12"/>
        <v/>
      </c>
      <c r="AM41" s="121"/>
      <c r="AN41" s="121"/>
      <c r="AO41" s="121" t="str">
        <f t="shared" si="13"/>
        <v/>
      </c>
      <c r="AP41" s="120"/>
      <c r="AQ41" s="119"/>
      <c r="AR41" s="121"/>
      <c r="AS41" s="121"/>
      <c r="AT41" s="121" t="str">
        <f t="shared" si="14"/>
        <v/>
      </c>
      <c r="AU41" s="121"/>
      <c r="AV41" s="121"/>
      <c r="AW41" s="121" t="str">
        <f t="shared" si="15"/>
        <v/>
      </c>
      <c r="AX41" s="120"/>
      <c r="AY41" s="119"/>
      <c r="AZ41" s="121"/>
      <c r="BA41" s="121"/>
      <c r="BB41" s="121" t="str">
        <f t="shared" si="16"/>
        <v/>
      </c>
      <c r="BC41" s="121"/>
      <c r="BD41" s="121"/>
      <c r="BE41" s="121" t="str">
        <f t="shared" si="17"/>
        <v/>
      </c>
    </row>
    <row r="42" spans="1:57" s="136" customFormat="1" ht="13.5" customHeight="1" x14ac:dyDescent="0.15">
      <c r="A42" s="119" t="s">
        <v>29</v>
      </c>
      <c r="B42" s="120" t="s">
        <v>419</v>
      </c>
      <c r="C42" s="119" t="s">
        <v>420</v>
      </c>
      <c r="D42" s="121">
        <f t="shared" si="0"/>
        <v>0</v>
      </c>
      <c r="E42" s="121">
        <f t="shared" si="1"/>
        <v>103382</v>
      </c>
      <c r="F42" s="121">
        <f t="shared" si="2"/>
        <v>103382</v>
      </c>
      <c r="G42" s="121">
        <f t="shared" si="3"/>
        <v>0</v>
      </c>
      <c r="H42" s="121">
        <f t="shared" si="4"/>
        <v>0</v>
      </c>
      <c r="I42" s="121">
        <f t="shared" si="5"/>
        <v>0</v>
      </c>
      <c r="J42" s="120" t="s">
        <v>421</v>
      </c>
      <c r="K42" s="119" t="s">
        <v>422</v>
      </c>
      <c r="L42" s="121">
        <v>0</v>
      </c>
      <c r="M42" s="121">
        <v>103382</v>
      </c>
      <c r="N42" s="121">
        <f t="shared" si="6"/>
        <v>103382</v>
      </c>
      <c r="O42" s="121">
        <v>0</v>
      </c>
      <c r="P42" s="121">
        <v>0</v>
      </c>
      <c r="Q42" s="121">
        <f t="shared" si="7"/>
        <v>0</v>
      </c>
      <c r="R42" s="120"/>
      <c r="S42" s="119"/>
      <c r="T42" s="121"/>
      <c r="U42" s="121"/>
      <c r="V42" s="121" t="str">
        <f t="shared" si="8"/>
        <v/>
      </c>
      <c r="W42" s="121"/>
      <c r="X42" s="121"/>
      <c r="Y42" s="121" t="str">
        <f t="shared" si="9"/>
        <v/>
      </c>
      <c r="Z42" s="120"/>
      <c r="AA42" s="119"/>
      <c r="AB42" s="121"/>
      <c r="AC42" s="121"/>
      <c r="AD42" s="121" t="str">
        <f t="shared" si="10"/>
        <v/>
      </c>
      <c r="AE42" s="121"/>
      <c r="AF42" s="121"/>
      <c r="AG42" s="121" t="str">
        <f t="shared" si="11"/>
        <v/>
      </c>
      <c r="AH42" s="120"/>
      <c r="AI42" s="119"/>
      <c r="AJ42" s="121"/>
      <c r="AK42" s="121"/>
      <c r="AL42" s="121" t="str">
        <f t="shared" si="12"/>
        <v/>
      </c>
      <c r="AM42" s="121"/>
      <c r="AN42" s="121"/>
      <c r="AO42" s="121" t="str">
        <f t="shared" si="13"/>
        <v/>
      </c>
      <c r="AP42" s="120"/>
      <c r="AQ42" s="119"/>
      <c r="AR42" s="121"/>
      <c r="AS42" s="121"/>
      <c r="AT42" s="121" t="str">
        <f t="shared" si="14"/>
        <v/>
      </c>
      <c r="AU42" s="121"/>
      <c r="AV42" s="121"/>
      <c r="AW42" s="121" t="str">
        <f t="shared" si="15"/>
        <v/>
      </c>
      <c r="AX42" s="120"/>
      <c r="AY42" s="119"/>
      <c r="AZ42" s="121"/>
      <c r="BA42" s="121"/>
      <c r="BB42" s="121" t="str">
        <f t="shared" si="16"/>
        <v/>
      </c>
      <c r="BC42" s="121"/>
      <c r="BD42" s="121"/>
      <c r="BE42" s="121" t="str">
        <f t="shared" si="17"/>
        <v/>
      </c>
    </row>
    <row r="43" spans="1:57" s="136" customFormat="1" ht="13.5" customHeight="1" x14ac:dyDescent="0.15">
      <c r="A43" s="119" t="s">
        <v>29</v>
      </c>
      <c r="B43" s="120" t="s">
        <v>423</v>
      </c>
      <c r="C43" s="119" t="s">
        <v>424</v>
      </c>
      <c r="D43" s="121">
        <f t="shared" si="0"/>
        <v>0</v>
      </c>
      <c r="E43" s="121">
        <f t="shared" si="1"/>
        <v>60265</v>
      </c>
      <c r="F43" s="121">
        <f t="shared" si="2"/>
        <v>60265</v>
      </c>
      <c r="G43" s="121">
        <f t="shared" si="3"/>
        <v>0</v>
      </c>
      <c r="H43" s="121">
        <f t="shared" si="4"/>
        <v>0</v>
      </c>
      <c r="I43" s="121">
        <f t="shared" si="5"/>
        <v>0</v>
      </c>
      <c r="J43" s="120" t="s">
        <v>421</v>
      </c>
      <c r="K43" s="119" t="s">
        <v>422</v>
      </c>
      <c r="L43" s="121">
        <v>0</v>
      </c>
      <c r="M43" s="121">
        <v>60265</v>
      </c>
      <c r="N43" s="121">
        <f t="shared" si="6"/>
        <v>60265</v>
      </c>
      <c r="O43" s="121">
        <v>0</v>
      </c>
      <c r="P43" s="121">
        <v>0</v>
      </c>
      <c r="Q43" s="121">
        <f t="shared" si="7"/>
        <v>0</v>
      </c>
      <c r="R43" s="120"/>
      <c r="S43" s="119"/>
      <c r="T43" s="121"/>
      <c r="U43" s="121"/>
      <c r="V43" s="121" t="str">
        <f t="shared" si="8"/>
        <v/>
      </c>
      <c r="W43" s="121"/>
      <c r="X43" s="121"/>
      <c r="Y43" s="121" t="str">
        <f t="shared" si="9"/>
        <v/>
      </c>
      <c r="Z43" s="120"/>
      <c r="AA43" s="119"/>
      <c r="AB43" s="121"/>
      <c r="AC43" s="121"/>
      <c r="AD43" s="121" t="str">
        <f t="shared" si="10"/>
        <v/>
      </c>
      <c r="AE43" s="121"/>
      <c r="AF43" s="121"/>
      <c r="AG43" s="121" t="str">
        <f t="shared" si="11"/>
        <v/>
      </c>
      <c r="AH43" s="120"/>
      <c r="AI43" s="119"/>
      <c r="AJ43" s="121"/>
      <c r="AK43" s="121"/>
      <c r="AL43" s="121" t="str">
        <f t="shared" si="12"/>
        <v/>
      </c>
      <c r="AM43" s="121"/>
      <c r="AN43" s="121"/>
      <c r="AO43" s="121" t="str">
        <f t="shared" si="13"/>
        <v/>
      </c>
      <c r="AP43" s="120"/>
      <c r="AQ43" s="119"/>
      <c r="AR43" s="121"/>
      <c r="AS43" s="121"/>
      <c r="AT43" s="121" t="str">
        <f t="shared" si="14"/>
        <v/>
      </c>
      <c r="AU43" s="121"/>
      <c r="AV43" s="121"/>
      <c r="AW43" s="121" t="str">
        <f t="shared" si="15"/>
        <v/>
      </c>
      <c r="AX43" s="120"/>
      <c r="AY43" s="119"/>
      <c r="AZ43" s="121"/>
      <c r="BA43" s="121"/>
      <c r="BB43" s="121" t="str">
        <f t="shared" si="16"/>
        <v/>
      </c>
      <c r="BC43" s="121"/>
      <c r="BD43" s="121"/>
      <c r="BE43" s="121" t="str">
        <f t="shared" si="17"/>
        <v/>
      </c>
    </row>
    <row r="44" spans="1:57" s="136" customFormat="1" ht="13.5" customHeight="1" x14ac:dyDescent="0.15">
      <c r="A44" s="119" t="s">
        <v>29</v>
      </c>
      <c r="B44" s="120" t="s">
        <v>425</v>
      </c>
      <c r="C44" s="119" t="s">
        <v>426</v>
      </c>
      <c r="D44" s="121">
        <f t="shared" si="0"/>
        <v>0</v>
      </c>
      <c r="E44" s="121">
        <f t="shared" si="1"/>
        <v>0</v>
      </c>
      <c r="F44" s="121">
        <f t="shared" si="2"/>
        <v>0</v>
      </c>
      <c r="G44" s="121">
        <f t="shared" si="3"/>
        <v>0</v>
      </c>
      <c r="H44" s="121">
        <f t="shared" si="4"/>
        <v>0</v>
      </c>
      <c r="I44" s="121">
        <f t="shared" si="5"/>
        <v>0</v>
      </c>
      <c r="J44" s="120"/>
      <c r="K44" s="119"/>
      <c r="L44" s="121"/>
      <c r="M44" s="121"/>
      <c r="N44" s="121" t="str">
        <f t="shared" si="6"/>
        <v/>
      </c>
      <c r="O44" s="121"/>
      <c r="P44" s="121"/>
      <c r="Q44" s="121" t="str">
        <f t="shared" si="7"/>
        <v/>
      </c>
      <c r="R44" s="120"/>
      <c r="S44" s="119"/>
      <c r="T44" s="121"/>
      <c r="U44" s="121"/>
      <c r="V44" s="121" t="str">
        <f t="shared" si="8"/>
        <v/>
      </c>
      <c r="W44" s="121"/>
      <c r="X44" s="121"/>
      <c r="Y44" s="121" t="str">
        <f t="shared" si="9"/>
        <v/>
      </c>
      <c r="Z44" s="120"/>
      <c r="AA44" s="119"/>
      <c r="AB44" s="121"/>
      <c r="AC44" s="121"/>
      <c r="AD44" s="121" t="str">
        <f t="shared" si="10"/>
        <v/>
      </c>
      <c r="AE44" s="121"/>
      <c r="AF44" s="121"/>
      <c r="AG44" s="121" t="str">
        <f t="shared" si="11"/>
        <v/>
      </c>
      <c r="AH44" s="120"/>
      <c r="AI44" s="119"/>
      <c r="AJ44" s="121"/>
      <c r="AK44" s="121"/>
      <c r="AL44" s="121" t="str">
        <f t="shared" si="12"/>
        <v/>
      </c>
      <c r="AM44" s="121"/>
      <c r="AN44" s="121"/>
      <c r="AO44" s="121" t="str">
        <f t="shared" si="13"/>
        <v/>
      </c>
      <c r="AP44" s="120"/>
      <c r="AQ44" s="119"/>
      <c r="AR44" s="121"/>
      <c r="AS44" s="121"/>
      <c r="AT44" s="121" t="str">
        <f t="shared" si="14"/>
        <v/>
      </c>
      <c r="AU44" s="121"/>
      <c r="AV44" s="121"/>
      <c r="AW44" s="121" t="str">
        <f t="shared" si="15"/>
        <v/>
      </c>
      <c r="AX44" s="120"/>
      <c r="AY44" s="119"/>
      <c r="AZ44" s="121"/>
      <c r="BA44" s="121"/>
      <c r="BB44" s="121" t="str">
        <f t="shared" si="16"/>
        <v/>
      </c>
      <c r="BC44" s="121"/>
      <c r="BD44" s="121"/>
      <c r="BE44" s="121" t="str">
        <f t="shared" si="17"/>
        <v/>
      </c>
    </row>
    <row r="45" spans="1:57" s="136" customFormat="1" ht="13.5" customHeight="1" x14ac:dyDescent="0.15">
      <c r="A45" s="119" t="s">
        <v>29</v>
      </c>
      <c r="B45" s="120" t="s">
        <v>427</v>
      </c>
      <c r="C45" s="119" t="s">
        <v>428</v>
      </c>
      <c r="D45" s="121">
        <f t="shared" si="0"/>
        <v>3520</v>
      </c>
      <c r="E45" s="121">
        <f t="shared" si="1"/>
        <v>198</v>
      </c>
      <c r="F45" s="121">
        <f t="shared" si="2"/>
        <v>3718</v>
      </c>
      <c r="G45" s="121">
        <f t="shared" si="3"/>
        <v>110084</v>
      </c>
      <c r="H45" s="121">
        <f t="shared" si="4"/>
        <v>1160</v>
      </c>
      <c r="I45" s="121">
        <f t="shared" si="5"/>
        <v>111244</v>
      </c>
      <c r="J45" s="120" t="s">
        <v>365</v>
      </c>
      <c r="K45" s="119" t="s">
        <v>366</v>
      </c>
      <c r="L45" s="121">
        <v>3520</v>
      </c>
      <c r="M45" s="121">
        <v>198</v>
      </c>
      <c r="N45" s="121">
        <f t="shared" si="6"/>
        <v>3718</v>
      </c>
      <c r="O45" s="121">
        <v>110084</v>
      </c>
      <c r="P45" s="121">
        <v>1160</v>
      </c>
      <c r="Q45" s="121">
        <f t="shared" si="7"/>
        <v>111244</v>
      </c>
      <c r="R45" s="120"/>
      <c r="S45" s="119"/>
      <c r="T45" s="121"/>
      <c r="U45" s="121"/>
      <c r="V45" s="121" t="str">
        <f t="shared" si="8"/>
        <v/>
      </c>
      <c r="W45" s="121"/>
      <c r="X45" s="121"/>
      <c r="Y45" s="121" t="str">
        <f t="shared" si="9"/>
        <v/>
      </c>
      <c r="Z45" s="120"/>
      <c r="AA45" s="119"/>
      <c r="AB45" s="121"/>
      <c r="AC45" s="121"/>
      <c r="AD45" s="121" t="str">
        <f t="shared" si="10"/>
        <v/>
      </c>
      <c r="AE45" s="121"/>
      <c r="AF45" s="121"/>
      <c r="AG45" s="121" t="str">
        <f t="shared" si="11"/>
        <v/>
      </c>
      <c r="AH45" s="120"/>
      <c r="AI45" s="119"/>
      <c r="AJ45" s="121"/>
      <c r="AK45" s="121"/>
      <c r="AL45" s="121" t="str">
        <f t="shared" si="12"/>
        <v/>
      </c>
      <c r="AM45" s="121"/>
      <c r="AN45" s="121"/>
      <c r="AO45" s="121" t="str">
        <f t="shared" si="13"/>
        <v/>
      </c>
      <c r="AP45" s="120"/>
      <c r="AQ45" s="119"/>
      <c r="AR45" s="121"/>
      <c r="AS45" s="121"/>
      <c r="AT45" s="121" t="str">
        <f t="shared" si="14"/>
        <v/>
      </c>
      <c r="AU45" s="121"/>
      <c r="AV45" s="121"/>
      <c r="AW45" s="121" t="str">
        <f t="shared" si="15"/>
        <v/>
      </c>
      <c r="AX45" s="120"/>
      <c r="AY45" s="119"/>
      <c r="AZ45" s="121"/>
      <c r="BA45" s="121"/>
      <c r="BB45" s="121" t="str">
        <f t="shared" si="16"/>
        <v/>
      </c>
      <c r="BC45" s="121"/>
      <c r="BD45" s="121"/>
      <c r="BE45" s="121" t="str">
        <f t="shared" si="17"/>
        <v/>
      </c>
    </row>
    <row r="46" spans="1:57" s="136" customFormat="1" ht="13.5" customHeight="1" x14ac:dyDescent="0.15">
      <c r="A46" s="119" t="s">
        <v>29</v>
      </c>
      <c r="B46" s="120" t="s">
        <v>429</v>
      </c>
      <c r="C46" s="119" t="s">
        <v>430</v>
      </c>
      <c r="D46" s="121">
        <f t="shared" si="0"/>
        <v>3421</v>
      </c>
      <c r="E46" s="121">
        <f t="shared" si="1"/>
        <v>73073</v>
      </c>
      <c r="F46" s="121">
        <f t="shared" si="2"/>
        <v>76494</v>
      </c>
      <c r="G46" s="121">
        <f t="shared" si="3"/>
        <v>305</v>
      </c>
      <c r="H46" s="121">
        <f t="shared" si="4"/>
        <v>3478</v>
      </c>
      <c r="I46" s="121">
        <f t="shared" si="5"/>
        <v>3783</v>
      </c>
      <c r="J46" s="120" t="s">
        <v>365</v>
      </c>
      <c r="K46" s="155" t="s">
        <v>431</v>
      </c>
      <c r="L46" s="121">
        <v>3421</v>
      </c>
      <c r="M46" s="121">
        <v>73073</v>
      </c>
      <c r="N46" s="121">
        <f t="shared" si="6"/>
        <v>76494</v>
      </c>
      <c r="O46" s="121">
        <v>305</v>
      </c>
      <c r="P46" s="121">
        <v>3478</v>
      </c>
      <c r="Q46" s="121">
        <f t="shared" si="7"/>
        <v>3783</v>
      </c>
      <c r="R46" s="120"/>
      <c r="S46" s="119"/>
      <c r="T46" s="121"/>
      <c r="U46" s="121"/>
      <c r="V46" s="121" t="str">
        <f t="shared" si="8"/>
        <v/>
      </c>
      <c r="W46" s="121"/>
      <c r="X46" s="121"/>
      <c r="Y46" s="121" t="str">
        <f t="shared" si="9"/>
        <v/>
      </c>
      <c r="Z46" s="120"/>
      <c r="AA46" s="119"/>
      <c r="AB46" s="121"/>
      <c r="AC46" s="121"/>
      <c r="AD46" s="121" t="str">
        <f t="shared" si="10"/>
        <v/>
      </c>
      <c r="AE46" s="121"/>
      <c r="AF46" s="121"/>
      <c r="AG46" s="121" t="str">
        <f t="shared" si="11"/>
        <v/>
      </c>
      <c r="AH46" s="120"/>
      <c r="AI46" s="119"/>
      <c r="AJ46" s="121"/>
      <c r="AK46" s="121"/>
      <c r="AL46" s="121" t="str">
        <f t="shared" si="12"/>
        <v/>
      </c>
      <c r="AM46" s="121"/>
      <c r="AN46" s="121"/>
      <c r="AO46" s="121" t="str">
        <f t="shared" si="13"/>
        <v/>
      </c>
      <c r="AP46" s="120"/>
      <c r="AQ46" s="119"/>
      <c r="AR46" s="121"/>
      <c r="AS46" s="121"/>
      <c r="AT46" s="121" t="str">
        <f t="shared" si="14"/>
        <v/>
      </c>
      <c r="AU46" s="121"/>
      <c r="AV46" s="121"/>
      <c r="AW46" s="121" t="str">
        <f t="shared" si="15"/>
        <v/>
      </c>
      <c r="AX46" s="120"/>
      <c r="AY46" s="119"/>
      <c r="AZ46" s="121"/>
      <c r="BA46" s="121"/>
      <c r="BB46" s="121" t="str">
        <f t="shared" si="16"/>
        <v/>
      </c>
      <c r="BC46" s="121"/>
      <c r="BD46" s="121"/>
      <c r="BE46" s="121" t="str">
        <f t="shared" si="17"/>
        <v/>
      </c>
    </row>
    <row r="47" spans="1:57" s="136" customFormat="1" ht="13.5" customHeight="1" x14ac:dyDescent="0.15">
      <c r="A47" s="119" t="s">
        <v>29</v>
      </c>
      <c r="B47" s="120" t="s">
        <v>432</v>
      </c>
      <c r="C47" s="119" t="s">
        <v>433</v>
      </c>
      <c r="D47" s="121">
        <f t="shared" si="0"/>
        <v>0</v>
      </c>
      <c r="E47" s="121">
        <f t="shared" si="1"/>
        <v>0</v>
      </c>
      <c r="F47" s="121">
        <f t="shared" si="2"/>
        <v>0</v>
      </c>
      <c r="G47" s="121">
        <f t="shared" si="3"/>
        <v>0</v>
      </c>
      <c r="H47" s="121">
        <f t="shared" si="4"/>
        <v>0</v>
      </c>
      <c r="I47" s="121">
        <f t="shared" si="5"/>
        <v>0</v>
      </c>
      <c r="J47" s="120"/>
      <c r="K47" s="119"/>
      <c r="L47" s="121"/>
      <c r="M47" s="121"/>
      <c r="N47" s="121" t="str">
        <f t="shared" si="6"/>
        <v/>
      </c>
      <c r="O47" s="121"/>
      <c r="P47" s="121"/>
      <c r="Q47" s="121" t="str">
        <f t="shared" si="7"/>
        <v/>
      </c>
      <c r="R47" s="120"/>
      <c r="S47" s="119"/>
      <c r="T47" s="121"/>
      <c r="U47" s="121"/>
      <c r="V47" s="121" t="str">
        <f t="shared" si="8"/>
        <v/>
      </c>
      <c r="W47" s="121"/>
      <c r="X47" s="121"/>
      <c r="Y47" s="121" t="str">
        <f t="shared" si="9"/>
        <v/>
      </c>
      <c r="Z47" s="120"/>
      <c r="AA47" s="119"/>
      <c r="AB47" s="121"/>
      <c r="AC47" s="121"/>
      <c r="AD47" s="121" t="str">
        <f t="shared" si="10"/>
        <v/>
      </c>
      <c r="AE47" s="121"/>
      <c r="AF47" s="121"/>
      <c r="AG47" s="121" t="str">
        <f t="shared" si="11"/>
        <v/>
      </c>
      <c r="AH47" s="120"/>
      <c r="AI47" s="119"/>
      <c r="AJ47" s="121"/>
      <c r="AK47" s="121"/>
      <c r="AL47" s="121" t="str">
        <f t="shared" si="12"/>
        <v/>
      </c>
      <c r="AM47" s="121"/>
      <c r="AN47" s="121"/>
      <c r="AO47" s="121" t="str">
        <f t="shared" si="13"/>
        <v/>
      </c>
      <c r="AP47" s="120"/>
      <c r="AQ47" s="119"/>
      <c r="AR47" s="121"/>
      <c r="AS47" s="121"/>
      <c r="AT47" s="121" t="str">
        <f t="shared" si="14"/>
        <v/>
      </c>
      <c r="AU47" s="121"/>
      <c r="AV47" s="121"/>
      <c r="AW47" s="121" t="str">
        <f t="shared" si="15"/>
        <v/>
      </c>
      <c r="AX47" s="120"/>
      <c r="AY47" s="119"/>
      <c r="AZ47" s="121"/>
      <c r="BA47" s="121"/>
      <c r="BB47" s="121" t="str">
        <f t="shared" si="16"/>
        <v/>
      </c>
      <c r="BC47" s="121"/>
      <c r="BD47" s="121"/>
      <c r="BE47" s="121" t="str">
        <f t="shared" si="17"/>
        <v/>
      </c>
    </row>
    <row r="48" spans="1:57" s="136" customFormat="1" ht="13.5" customHeight="1" x14ac:dyDescent="0.15">
      <c r="A48" s="119" t="s">
        <v>29</v>
      </c>
      <c r="B48" s="120" t="s">
        <v>434</v>
      </c>
      <c r="C48" s="119" t="s">
        <v>435</v>
      </c>
      <c r="D48" s="121">
        <f t="shared" si="0"/>
        <v>5347</v>
      </c>
      <c r="E48" s="121">
        <f t="shared" si="1"/>
        <v>41680</v>
      </c>
      <c r="F48" s="121">
        <f t="shared" si="2"/>
        <v>47027</v>
      </c>
      <c r="G48" s="121">
        <f t="shared" si="3"/>
        <v>390</v>
      </c>
      <c r="H48" s="121">
        <f t="shared" si="4"/>
        <v>9132</v>
      </c>
      <c r="I48" s="121">
        <f t="shared" si="5"/>
        <v>9522</v>
      </c>
      <c r="J48" s="120" t="s">
        <v>369</v>
      </c>
      <c r="K48" s="119" t="s">
        <v>370</v>
      </c>
      <c r="L48" s="121">
        <v>5347</v>
      </c>
      <c r="M48" s="121">
        <v>41680</v>
      </c>
      <c r="N48" s="121">
        <f t="shared" si="6"/>
        <v>47027</v>
      </c>
      <c r="O48" s="121">
        <v>390</v>
      </c>
      <c r="P48" s="121">
        <v>9132</v>
      </c>
      <c r="Q48" s="121">
        <f t="shared" si="7"/>
        <v>9522</v>
      </c>
      <c r="R48" s="120"/>
      <c r="S48" s="119"/>
      <c r="T48" s="121"/>
      <c r="U48" s="121"/>
      <c r="V48" s="121" t="str">
        <f t="shared" si="8"/>
        <v/>
      </c>
      <c r="W48" s="121"/>
      <c r="X48" s="121"/>
      <c r="Y48" s="121" t="str">
        <f t="shared" si="9"/>
        <v/>
      </c>
      <c r="Z48" s="120"/>
      <c r="AA48" s="119"/>
      <c r="AB48" s="121"/>
      <c r="AC48" s="121"/>
      <c r="AD48" s="121" t="str">
        <f t="shared" si="10"/>
        <v/>
      </c>
      <c r="AE48" s="121"/>
      <c r="AF48" s="121"/>
      <c r="AG48" s="121" t="str">
        <f t="shared" si="11"/>
        <v/>
      </c>
      <c r="AH48" s="120"/>
      <c r="AI48" s="119"/>
      <c r="AJ48" s="121"/>
      <c r="AK48" s="121"/>
      <c r="AL48" s="121" t="str">
        <f t="shared" si="12"/>
        <v/>
      </c>
      <c r="AM48" s="121"/>
      <c r="AN48" s="121"/>
      <c r="AO48" s="121" t="str">
        <f t="shared" si="13"/>
        <v/>
      </c>
      <c r="AP48" s="120"/>
      <c r="AQ48" s="119"/>
      <c r="AR48" s="121"/>
      <c r="AS48" s="121"/>
      <c r="AT48" s="121" t="str">
        <f t="shared" si="14"/>
        <v/>
      </c>
      <c r="AU48" s="121"/>
      <c r="AV48" s="121"/>
      <c r="AW48" s="121" t="str">
        <f t="shared" si="15"/>
        <v/>
      </c>
      <c r="AX48" s="120"/>
      <c r="AY48" s="119"/>
      <c r="AZ48" s="121"/>
      <c r="BA48" s="121"/>
      <c r="BB48" s="121" t="str">
        <f t="shared" si="16"/>
        <v/>
      </c>
      <c r="BC48" s="121"/>
      <c r="BD48" s="121"/>
      <c r="BE48" s="121" t="str">
        <f t="shared" si="17"/>
        <v/>
      </c>
    </row>
    <row r="49" spans="1:57" s="136" customFormat="1" ht="13.5" customHeight="1" x14ac:dyDescent="0.15">
      <c r="A49" s="119" t="s">
        <v>29</v>
      </c>
      <c r="B49" s="120" t="s">
        <v>436</v>
      </c>
      <c r="C49" s="119" t="s">
        <v>437</v>
      </c>
      <c r="D49" s="121">
        <f t="shared" si="0"/>
        <v>7639</v>
      </c>
      <c r="E49" s="121">
        <f t="shared" si="1"/>
        <v>59543</v>
      </c>
      <c r="F49" s="121">
        <f t="shared" si="2"/>
        <v>67182</v>
      </c>
      <c r="G49" s="121">
        <f t="shared" si="3"/>
        <v>331</v>
      </c>
      <c r="H49" s="121">
        <f t="shared" si="4"/>
        <v>7765</v>
      </c>
      <c r="I49" s="121">
        <f t="shared" si="5"/>
        <v>8096</v>
      </c>
      <c r="J49" s="120" t="s">
        <v>369</v>
      </c>
      <c r="K49" s="119" t="s">
        <v>370</v>
      </c>
      <c r="L49" s="121">
        <v>7639</v>
      </c>
      <c r="M49" s="121">
        <v>59543</v>
      </c>
      <c r="N49" s="121">
        <f t="shared" si="6"/>
        <v>67182</v>
      </c>
      <c r="O49" s="121">
        <v>331</v>
      </c>
      <c r="P49" s="121">
        <v>7765</v>
      </c>
      <c r="Q49" s="121">
        <f t="shared" si="7"/>
        <v>8096</v>
      </c>
      <c r="R49" s="120"/>
      <c r="S49" s="119"/>
      <c r="T49" s="121"/>
      <c r="U49" s="121"/>
      <c r="V49" s="121" t="str">
        <f t="shared" si="8"/>
        <v/>
      </c>
      <c r="W49" s="121"/>
      <c r="X49" s="121"/>
      <c r="Y49" s="121" t="str">
        <f t="shared" si="9"/>
        <v/>
      </c>
      <c r="Z49" s="120"/>
      <c r="AA49" s="119"/>
      <c r="AB49" s="121"/>
      <c r="AC49" s="121"/>
      <c r="AD49" s="121" t="str">
        <f t="shared" si="10"/>
        <v/>
      </c>
      <c r="AE49" s="121"/>
      <c r="AF49" s="121"/>
      <c r="AG49" s="121" t="str">
        <f t="shared" si="11"/>
        <v/>
      </c>
      <c r="AH49" s="120"/>
      <c r="AI49" s="119"/>
      <c r="AJ49" s="121"/>
      <c r="AK49" s="121"/>
      <c r="AL49" s="121" t="str">
        <f t="shared" si="12"/>
        <v/>
      </c>
      <c r="AM49" s="121"/>
      <c r="AN49" s="121"/>
      <c r="AO49" s="121" t="str">
        <f t="shared" si="13"/>
        <v/>
      </c>
      <c r="AP49" s="120"/>
      <c r="AQ49" s="119"/>
      <c r="AR49" s="121"/>
      <c r="AS49" s="121"/>
      <c r="AT49" s="121" t="str">
        <f t="shared" si="14"/>
        <v/>
      </c>
      <c r="AU49" s="121"/>
      <c r="AV49" s="121"/>
      <c r="AW49" s="121" t="str">
        <f t="shared" si="15"/>
        <v/>
      </c>
      <c r="AX49" s="120"/>
      <c r="AY49" s="119"/>
      <c r="AZ49" s="121"/>
      <c r="BA49" s="121"/>
      <c r="BB49" s="121" t="str">
        <f t="shared" si="16"/>
        <v/>
      </c>
      <c r="BC49" s="121"/>
      <c r="BD49" s="121"/>
      <c r="BE49" s="121" t="str">
        <f t="shared" si="17"/>
        <v/>
      </c>
    </row>
    <row r="50" spans="1:57" s="136" customFormat="1" ht="13.5" customHeight="1" x14ac:dyDescent="0.15">
      <c r="A50" s="119" t="s">
        <v>29</v>
      </c>
      <c r="B50" s="120" t="s">
        <v>438</v>
      </c>
      <c r="C50" s="119" t="s">
        <v>439</v>
      </c>
      <c r="D50" s="121">
        <f t="shared" si="0"/>
        <v>2419</v>
      </c>
      <c r="E50" s="121">
        <f t="shared" si="1"/>
        <v>18855</v>
      </c>
      <c r="F50" s="121">
        <f t="shared" si="2"/>
        <v>21274</v>
      </c>
      <c r="G50" s="121">
        <f t="shared" si="3"/>
        <v>308</v>
      </c>
      <c r="H50" s="121">
        <f t="shared" si="4"/>
        <v>7228</v>
      </c>
      <c r="I50" s="121">
        <f t="shared" si="5"/>
        <v>7536</v>
      </c>
      <c r="J50" s="120" t="s">
        <v>369</v>
      </c>
      <c r="K50" s="119" t="s">
        <v>370</v>
      </c>
      <c r="L50" s="121">
        <v>2419</v>
      </c>
      <c r="M50" s="121">
        <v>18855</v>
      </c>
      <c r="N50" s="121">
        <f t="shared" si="6"/>
        <v>21274</v>
      </c>
      <c r="O50" s="121">
        <v>308</v>
      </c>
      <c r="P50" s="121">
        <v>7228</v>
      </c>
      <c r="Q50" s="121">
        <f t="shared" si="7"/>
        <v>7536</v>
      </c>
      <c r="R50" s="120"/>
      <c r="S50" s="119"/>
      <c r="T50" s="121"/>
      <c r="U50" s="121"/>
      <c r="V50" s="121" t="str">
        <f t="shared" si="8"/>
        <v/>
      </c>
      <c r="W50" s="121"/>
      <c r="X50" s="121"/>
      <c r="Y50" s="121" t="str">
        <f t="shared" si="9"/>
        <v/>
      </c>
      <c r="Z50" s="120"/>
      <c r="AA50" s="119"/>
      <c r="AB50" s="121"/>
      <c r="AC50" s="121"/>
      <c r="AD50" s="121" t="str">
        <f t="shared" si="10"/>
        <v/>
      </c>
      <c r="AE50" s="121"/>
      <c r="AF50" s="121"/>
      <c r="AG50" s="121" t="str">
        <f t="shared" si="11"/>
        <v/>
      </c>
      <c r="AH50" s="120"/>
      <c r="AI50" s="119"/>
      <c r="AJ50" s="121"/>
      <c r="AK50" s="121"/>
      <c r="AL50" s="121" t="str">
        <f t="shared" si="12"/>
        <v/>
      </c>
      <c r="AM50" s="121"/>
      <c r="AN50" s="121"/>
      <c r="AO50" s="121" t="str">
        <f t="shared" si="13"/>
        <v/>
      </c>
      <c r="AP50" s="120"/>
      <c r="AQ50" s="119"/>
      <c r="AR50" s="121"/>
      <c r="AS50" s="121"/>
      <c r="AT50" s="121" t="str">
        <f t="shared" si="14"/>
        <v/>
      </c>
      <c r="AU50" s="121"/>
      <c r="AV50" s="121"/>
      <c r="AW50" s="121" t="str">
        <f t="shared" si="15"/>
        <v/>
      </c>
      <c r="AX50" s="120"/>
      <c r="AY50" s="119"/>
      <c r="AZ50" s="121"/>
      <c r="BA50" s="121"/>
      <c r="BB50" s="121" t="str">
        <f t="shared" si="16"/>
        <v/>
      </c>
      <c r="BC50" s="121"/>
      <c r="BD50" s="121"/>
      <c r="BE50" s="121" t="str">
        <f t="shared" si="17"/>
        <v/>
      </c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xmlns:xlrd2="http://schemas.microsoft.com/office/spreadsheetml/2017/richdata2" ref="A8:BE50">
    <sortCondition ref="A8:A50"/>
    <sortCondition ref="B8:B50"/>
    <sortCondition ref="C8:C50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&amp;L廃棄物処理事業経費【分担金の合計】（令和1年度実績）</oddHeader>
  </headerFooter>
  <colBreaks count="6" manualBreakCount="6">
    <brk id="9" min="1" max="49" man="1"/>
    <brk id="17" min="1" max="49" man="1"/>
    <brk id="25" min="1" max="49" man="1"/>
    <brk id="33" min="1" max="49" man="1"/>
    <brk id="41" min="1" max="49" man="1"/>
    <brk id="49" min="1" max="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72" t="s">
        <v>53</v>
      </c>
      <c r="B2" s="162" t="s">
        <v>54</v>
      </c>
      <c r="C2" s="174" t="s">
        <v>108</v>
      </c>
      <c r="D2" s="178" t="s">
        <v>112</v>
      </c>
      <c r="E2" s="179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73"/>
      <c r="B3" s="163"/>
      <c r="C3" s="175"/>
      <c r="D3" s="180"/>
      <c r="E3" s="181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73"/>
      <c r="B4" s="163"/>
      <c r="C4" s="171"/>
      <c r="D4" s="172" t="s">
        <v>32</v>
      </c>
      <c r="E4" s="172" t="s">
        <v>58</v>
      </c>
      <c r="F4" s="176" t="s">
        <v>143</v>
      </c>
      <c r="G4" s="172" t="s">
        <v>55</v>
      </c>
      <c r="H4" s="172" t="s">
        <v>32</v>
      </c>
      <c r="I4" s="172" t="s">
        <v>58</v>
      </c>
      <c r="J4" s="176" t="s">
        <v>143</v>
      </c>
      <c r="K4" s="172" t="s">
        <v>55</v>
      </c>
      <c r="L4" s="172" t="s">
        <v>32</v>
      </c>
      <c r="M4" s="172" t="s">
        <v>58</v>
      </c>
      <c r="N4" s="176" t="s">
        <v>143</v>
      </c>
      <c r="O4" s="172" t="s">
        <v>55</v>
      </c>
      <c r="P4" s="172" t="s">
        <v>32</v>
      </c>
      <c r="Q4" s="172" t="s">
        <v>58</v>
      </c>
      <c r="R4" s="176" t="s">
        <v>143</v>
      </c>
      <c r="S4" s="172" t="s">
        <v>55</v>
      </c>
      <c r="T4" s="172" t="s">
        <v>32</v>
      </c>
      <c r="U4" s="172" t="s">
        <v>58</v>
      </c>
      <c r="V4" s="176" t="s">
        <v>143</v>
      </c>
      <c r="W4" s="172" t="s">
        <v>55</v>
      </c>
      <c r="X4" s="172" t="s">
        <v>32</v>
      </c>
      <c r="Y4" s="172" t="s">
        <v>58</v>
      </c>
      <c r="Z4" s="176" t="s">
        <v>143</v>
      </c>
      <c r="AA4" s="172" t="s">
        <v>55</v>
      </c>
      <c r="AB4" s="172" t="s">
        <v>32</v>
      </c>
      <c r="AC4" s="172" t="s">
        <v>58</v>
      </c>
      <c r="AD4" s="176" t="s">
        <v>143</v>
      </c>
      <c r="AE4" s="172" t="s">
        <v>55</v>
      </c>
      <c r="AF4" s="172" t="s">
        <v>32</v>
      </c>
      <c r="AG4" s="172" t="s">
        <v>58</v>
      </c>
      <c r="AH4" s="176" t="s">
        <v>143</v>
      </c>
      <c r="AI4" s="172" t="s">
        <v>55</v>
      </c>
      <c r="AJ4" s="172" t="s">
        <v>32</v>
      </c>
      <c r="AK4" s="172" t="s">
        <v>58</v>
      </c>
      <c r="AL4" s="176" t="s">
        <v>143</v>
      </c>
      <c r="AM4" s="172" t="s">
        <v>55</v>
      </c>
      <c r="AN4" s="172" t="s">
        <v>32</v>
      </c>
      <c r="AO4" s="172" t="s">
        <v>58</v>
      </c>
      <c r="AP4" s="176" t="s">
        <v>143</v>
      </c>
      <c r="AQ4" s="172" t="s">
        <v>55</v>
      </c>
      <c r="AR4" s="172" t="s">
        <v>32</v>
      </c>
      <c r="AS4" s="172" t="s">
        <v>58</v>
      </c>
      <c r="AT4" s="176" t="s">
        <v>143</v>
      </c>
      <c r="AU4" s="172" t="s">
        <v>55</v>
      </c>
      <c r="AV4" s="172" t="s">
        <v>32</v>
      </c>
      <c r="AW4" s="172" t="s">
        <v>58</v>
      </c>
      <c r="AX4" s="176" t="s">
        <v>143</v>
      </c>
      <c r="AY4" s="172" t="s">
        <v>55</v>
      </c>
      <c r="AZ4" s="172" t="s">
        <v>32</v>
      </c>
      <c r="BA4" s="172" t="s">
        <v>58</v>
      </c>
      <c r="BB4" s="176" t="s">
        <v>143</v>
      </c>
      <c r="BC4" s="172" t="s">
        <v>55</v>
      </c>
      <c r="BD4" s="172" t="s">
        <v>32</v>
      </c>
      <c r="BE4" s="172" t="s">
        <v>58</v>
      </c>
      <c r="BF4" s="176" t="s">
        <v>143</v>
      </c>
      <c r="BG4" s="172" t="s">
        <v>55</v>
      </c>
      <c r="BH4" s="172" t="s">
        <v>32</v>
      </c>
      <c r="BI4" s="172" t="s">
        <v>58</v>
      </c>
      <c r="BJ4" s="176" t="s">
        <v>143</v>
      </c>
      <c r="BK4" s="172" t="s">
        <v>55</v>
      </c>
      <c r="BL4" s="172" t="s">
        <v>32</v>
      </c>
      <c r="BM4" s="172" t="s">
        <v>58</v>
      </c>
      <c r="BN4" s="176" t="s">
        <v>143</v>
      </c>
      <c r="BO4" s="172" t="s">
        <v>55</v>
      </c>
      <c r="BP4" s="172" t="s">
        <v>32</v>
      </c>
      <c r="BQ4" s="172" t="s">
        <v>58</v>
      </c>
      <c r="BR4" s="176" t="s">
        <v>143</v>
      </c>
      <c r="BS4" s="172" t="s">
        <v>55</v>
      </c>
      <c r="BT4" s="172" t="s">
        <v>32</v>
      </c>
      <c r="BU4" s="172" t="s">
        <v>58</v>
      </c>
      <c r="BV4" s="176" t="s">
        <v>143</v>
      </c>
      <c r="BW4" s="172" t="s">
        <v>55</v>
      </c>
      <c r="BX4" s="172" t="s">
        <v>32</v>
      </c>
      <c r="BY4" s="172" t="s">
        <v>58</v>
      </c>
      <c r="BZ4" s="176" t="s">
        <v>143</v>
      </c>
      <c r="CA4" s="172" t="s">
        <v>55</v>
      </c>
      <c r="CB4" s="172" t="s">
        <v>32</v>
      </c>
      <c r="CC4" s="172" t="s">
        <v>58</v>
      </c>
      <c r="CD4" s="176" t="s">
        <v>143</v>
      </c>
      <c r="CE4" s="172" t="s">
        <v>55</v>
      </c>
      <c r="CF4" s="172" t="s">
        <v>32</v>
      </c>
      <c r="CG4" s="172" t="s">
        <v>58</v>
      </c>
      <c r="CH4" s="176" t="s">
        <v>143</v>
      </c>
      <c r="CI4" s="172" t="s">
        <v>55</v>
      </c>
      <c r="CJ4" s="172" t="s">
        <v>32</v>
      </c>
      <c r="CK4" s="172" t="s">
        <v>58</v>
      </c>
      <c r="CL4" s="176" t="s">
        <v>143</v>
      </c>
      <c r="CM4" s="172" t="s">
        <v>55</v>
      </c>
      <c r="CN4" s="172" t="s">
        <v>32</v>
      </c>
      <c r="CO4" s="172" t="s">
        <v>58</v>
      </c>
      <c r="CP4" s="176" t="s">
        <v>143</v>
      </c>
      <c r="CQ4" s="172" t="s">
        <v>55</v>
      </c>
      <c r="CR4" s="172" t="s">
        <v>32</v>
      </c>
      <c r="CS4" s="172" t="s">
        <v>58</v>
      </c>
      <c r="CT4" s="176" t="s">
        <v>143</v>
      </c>
      <c r="CU4" s="172" t="s">
        <v>55</v>
      </c>
      <c r="CV4" s="172" t="s">
        <v>32</v>
      </c>
      <c r="CW4" s="172" t="s">
        <v>58</v>
      </c>
      <c r="CX4" s="176" t="s">
        <v>143</v>
      </c>
      <c r="CY4" s="172" t="s">
        <v>55</v>
      </c>
      <c r="CZ4" s="172" t="s">
        <v>32</v>
      </c>
      <c r="DA4" s="172" t="s">
        <v>58</v>
      </c>
      <c r="DB4" s="176" t="s">
        <v>143</v>
      </c>
      <c r="DC4" s="172" t="s">
        <v>55</v>
      </c>
      <c r="DD4" s="172" t="s">
        <v>32</v>
      </c>
      <c r="DE4" s="172" t="s">
        <v>58</v>
      </c>
      <c r="DF4" s="176" t="s">
        <v>143</v>
      </c>
      <c r="DG4" s="172" t="s">
        <v>55</v>
      </c>
      <c r="DH4" s="172" t="s">
        <v>32</v>
      </c>
      <c r="DI4" s="172" t="s">
        <v>58</v>
      </c>
      <c r="DJ4" s="176" t="s">
        <v>143</v>
      </c>
      <c r="DK4" s="172" t="s">
        <v>55</v>
      </c>
      <c r="DL4" s="172" t="s">
        <v>32</v>
      </c>
      <c r="DM4" s="172" t="s">
        <v>58</v>
      </c>
      <c r="DN4" s="176" t="s">
        <v>143</v>
      </c>
      <c r="DO4" s="172" t="s">
        <v>55</v>
      </c>
      <c r="DP4" s="172" t="s">
        <v>32</v>
      </c>
      <c r="DQ4" s="172" t="s">
        <v>58</v>
      </c>
      <c r="DR4" s="176" t="s">
        <v>143</v>
      </c>
      <c r="DS4" s="172" t="s">
        <v>55</v>
      </c>
      <c r="DT4" s="172" t="s">
        <v>32</v>
      </c>
      <c r="DU4" s="172" t="s">
        <v>58</v>
      </c>
    </row>
    <row r="5" spans="1:125" s="62" customFormat="1" ht="22.5" customHeight="1" x14ac:dyDescent="0.15">
      <c r="A5" s="173"/>
      <c r="B5" s="163"/>
      <c r="C5" s="171"/>
      <c r="D5" s="173"/>
      <c r="E5" s="173"/>
      <c r="F5" s="177"/>
      <c r="G5" s="173"/>
      <c r="H5" s="173"/>
      <c r="I5" s="173"/>
      <c r="J5" s="177"/>
      <c r="K5" s="173"/>
      <c r="L5" s="173"/>
      <c r="M5" s="173"/>
      <c r="N5" s="177"/>
      <c r="O5" s="173"/>
      <c r="P5" s="173"/>
      <c r="Q5" s="173"/>
      <c r="R5" s="177"/>
      <c r="S5" s="173"/>
      <c r="T5" s="173"/>
      <c r="U5" s="173"/>
      <c r="V5" s="177"/>
      <c r="W5" s="173"/>
      <c r="X5" s="173"/>
      <c r="Y5" s="173"/>
      <c r="Z5" s="177"/>
      <c r="AA5" s="173"/>
      <c r="AB5" s="173"/>
      <c r="AC5" s="173"/>
      <c r="AD5" s="177"/>
      <c r="AE5" s="173"/>
      <c r="AF5" s="173"/>
      <c r="AG5" s="173"/>
      <c r="AH5" s="177"/>
      <c r="AI5" s="173"/>
      <c r="AJ5" s="173"/>
      <c r="AK5" s="173"/>
      <c r="AL5" s="177"/>
      <c r="AM5" s="173"/>
      <c r="AN5" s="173"/>
      <c r="AO5" s="173"/>
      <c r="AP5" s="177"/>
      <c r="AQ5" s="173"/>
      <c r="AR5" s="173"/>
      <c r="AS5" s="173"/>
      <c r="AT5" s="177"/>
      <c r="AU5" s="173"/>
      <c r="AV5" s="173"/>
      <c r="AW5" s="173"/>
      <c r="AX5" s="177"/>
      <c r="AY5" s="173"/>
      <c r="AZ5" s="173"/>
      <c r="BA5" s="173"/>
      <c r="BB5" s="177"/>
      <c r="BC5" s="173"/>
      <c r="BD5" s="173"/>
      <c r="BE5" s="173"/>
      <c r="BF5" s="177"/>
      <c r="BG5" s="173"/>
      <c r="BH5" s="173"/>
      <c r="BI5" s="173"/>
      <c r="BJ5" s="177"/>
      <c r="BK5" s="173"/>
      <c r="BL5" s="173"/>
      <c r="BM5" s="173"/>
      <c r="BN5" s="177"/>
      <c r="BO5" s="173"/>
      <c r="BP5" s="173"/>
      <c r="BQ5" s="173"/>
      <c r="BR5" s="177"/>
      <c r="BS5" s="173"/>
      <c r="BT5" s="173"/>
      <c r="BU5" s="173"/>
      <c r="BV5" s="177"/>
      <c r="BW5" s="173"/>
      <c r="BX5" s="173"/>
      <c r="BY5" s="173"/>
      <c r="BZ5" s="177"/>
      <c r="CA5" s="173"/>
      <c r="CB5" s="173"/>
      <c r="CC5" s="173"/>
      <c r="CD5" s="177"/>
      <c r="CE5" s="173"/>
      <c r="CF5" s="173"/>
      <c r="CG5" s="173"/>
      <c r="CH5" s="177"/>
      <c r="CI5" s="173"/>
      <c r="CJ5" s="173"/>
      <c r="CK5" s="173"/>
      <c r="CL5" s="177"/>
      <c r="CM5" s="173"/>
      <c r="CN5" s="173"/>
      <c r="CO5" s="173"/>
      <c r="CP5" s="177"/>
      <c r="CQ5" s="173"/>
      <c r="CR5" s="173"/>
      <c r="CS5" s="173"/>
      <c r="CT5" s="177"/>
      <c r="CU5" s="173"/>
      <c r="CV5" s="173"/>
      <c r="CW5" s="173"/>
      <c r="CX5" s="177"/>
      <c r="CY5" s="173"/>
      <c r="CZ5" s="173"/>
      <c r="DA5" s="173"/>
      <c r="DB5" s="177"/>
      <c r="DC5" s="173"/>
      <c r="DD5" s="173"/>
      <c r="DE5" s="173"/>
      <c r="DF5" s="177"/>
      <c r="DG5" s="173"/>
      <c r="DH5" s="173"/>
      <c r="DI5" s="173"/>
      <c r="DJ5" s="177"/>
      <c r="DK5" s="173"/>
      <c r="DL5" s="173"/>
      <c r="DM5" s="173"/>
      <c r="DN5" s="177"/>
      <c r="DO5" s="173"/>
      <c r="DP5" s="173"/>
      <c r="DQ5" s="173"/>
      <c r="DR5" s="177"/>
      <c r="DS5" s="173"/>
      <c r="DT5" s="173"/>
      <c r="DU5" s="173"/>
    </row>
    <row r="6" spans="1:125" s="86" customFormat="1" ht="13.5" customHeight="1" x14ac:dyDescent="0.15">
      <c r="A6" s="173"/>
      <c r="B6" s="163"/>
      <c r="C6" s="171"/>
      <c r="D6" s="131" t="s">
        <v>107</v>
      </c>
      <c r="E6" s="131" t="s">
        <v>107</v>
      </c>
      <c r="F6" s="177"/>
      <c r="G6" s="173"/>
      <c r="H6" s="131" t="s">
        <v>107</v>
      </c>
      <c r="I6" s="131" t="s">
        <v>107</v>
      </c>
      <c r="J6" s="177"/>
      <c r="K6" s="173"/>
      <c r="L6" s="131" t="s">
        <v>107</v>
      </c>
      <c r="M6" s="131" t="s">
        <v>107</v>
      </c>
      <c r="N6" s="177"/>
      <c r="O6" s="173"/>
      <c r="P6" s="131" t="s">
        <v>107</v>
      </c>
      <c r="Q6" s="131" t="s">
        <v>107</v>
      </c>
      <c r="R6" s="177"/>
      <c r="S6" s="173"/>
      <c r="T6" s="131" t="s">
        <v>107</v>
      </c>
      <c r="U6" s="131" t="s">
        <v>107</v>
      </c>
      <c r="V6" s="177"/>
      <c r="W6" s="173"/>
      <c r="X6" s="131" t="s">
        <v>107</v>
      </c>
      <c r="Y6" s="131" t="s">
        <v>107</v>
      </c>
      <c r="Z6" s="177"/>
      <c r="AA6" s="173"/>
      <c r="AB6" s="131" t="s">
        <v>107</v>
      </c>
      <c r="AC6" s="131" t="s">
        <v>107</v>
      </c>
      <c r="AD6" s="177"/>
      <c r="AE6" s="173"/>
      <c r="AF6" s="131" t="s">
        <v>107</v>
      </c>
      <c r="AG6" s="131" t="s">
        <v>107</v>
      </c>
      <c r="AH6" s="177"/>
      <c r="AI6" s="173"/>
      <c r="AJ6" s="131" t="s">
        <v>107</v>
      </c>
      <c r="AK6" s="131" t="s">
        <v>107</v>
      </c>
      <c r="AL6" s="177"/>
      <c r="AM6" s="173"/>
      <c r="AN6" s="131" t="s">
        <v>107</v>
      </c>
      <c r="AO6" s="131" t="s">
        <v>107</v>
      </c>
      <c r="AP6" s="177"/>
      <c r="AQ6" s="173"/>
      <c r="AR6" s="131" t="s">
        <v>107</v>
      </c>
      <c r="AS6" s="131" t="s">
        <v>107</v>
      </c>
      <c r="AT6" s="177"/>
      <c r="AU6" s="173"/>
      <c r="AV6" s="131" t="s">
        <v>107</v>
      </c>
      <c r="AW6" s="131" t="s">
        <v>107</v>
      </c>
      <c r="AX6" s="177"/>
      <c r="AY6" s="173"/>
      <c r="AZ6" s="131" t="s">
        <v>107</v>
      </c>
      <c r="BA6" s="131" t="s">
        <v>107</v>
      </c>
      <c r="BB6" s="177"/>
      <c r="BC6" s="173"/>
      <c r="BD6" s="131" t="s">
        <v>107</v>
      </c>
      <c r="BE6" s="131" t="s">
        <v>107</v>
      </c>
      <c r="BF6" s="177"/>
      <c r="BG6" s="173"/>
      <c r="BH6" s="131" t="s">
        <v>107</v>
      </c>
      <c r="BI6" s="131" t="s">
        <v>107</v>
      </c>
      <c r="BJ6" s="177"/>
      <c r="BK6" s="173"/>
      <c r="BL6" s="131" t="s">
        <v>107</v>
      </c>
      <c r="BM6" s="131" t="s">
        <v>107</v>
      </c>
      <c r="BN6" s="177"/>
      <c r="BO6" s="173"/>
      <c r="BP6" s="131" t="s">
        <v>107</v>
      </c>
      <c r="BQ6" s="131" t="s">
        <v>107</v>
      </c>
      <c r="BR6" s="177"/>
      <c r="BS6" s="173"/>
      <c r="BT6" s="131" t="s">
        <v>107</v>
      </c>
      <c r="BU6" s="131" t="s">
        <v>107</v>
      </c>
      <c r="BV6" s="177"/>
      <c r="BW6" s="173"/>
      <c r="BX6" s="131" t="s">
        <v>107</v>
      </c>
      <c r="BY6" s="131" t="s">
        <v>107</v>
      </c>
      <c r="BZ6" s="177"/>
      <c r="CA6" s="173"/>
      <c r="CB6" s="131" t="s">
        <v>107</v>
      </c>
      <c r="CC6" s="131" t="s">
        <v>107</v>
      </c>
      <c r="CD6" s="177"/>
      <c r="CE6" s="173"/>
      <c r="CF6" s="131" t="s">
        <v>107</v>
      </c>
      <c r="CG6" s="131" t="s">
        <v>107</v>
      </c>
      <c r="CH6" s="177"/>
      <c r="CI6" s="173"/>
      <c r="CJ6" s="131" t="s">
        <v>107</v>
      </c>
      <c r="CK6" s="131" t="s">
        <v>107</v>
      </c>
      <c r="CL6" s="177"/>
      <c r="CM6" s="173"/>
      <c r="CN6" s="131" t="s">
        <v>107</v>
      </c>
      <c r="CO6" s="131" t="s">
        <v>107</v>
      </c>
      <c r="CP6" s="177"/>
      <c r="CQ6" s="173"/>
      <c r="CR6" s="131" t="s">
        <v>107</v>
      </c>
      <c r="CS6" s="131" t="s">
        <v>107</v>
      </c>
      <c r="CT6" s="177"/>
      <c r="CU6" s="173"/>
      <c r="CV6" s="131" t="s">
        <v>107</v>
      </c>
      <c r="CW6" s="131" t="s">
        <v>107</v>
      </c>
      <c r="CX6" s="177"/>
      <c r="CY6" s="173"/>
      <c r="CZ6" s="131" t="s">
        <v>107</v>
      </c>
      <c r="DA6" s="131" t="s">
        <v>107</v>
      </c>
      <c r="DB6" s="177"/>
      <c r="DC6" s="173"/>
      <c r="DD6" s="131" t="s">
        <v>107</v>
      </c>
      <c r="DE6" s="131" t="s">
        <v>107</v>
      </c>
      <c r="DF6" s="177"/>
      <c r="DG6" s="173"/>
      <c r="DH6" s="131" t="s">
        <v>107</v>
      </c>
      <c r="DI6" s="131" t="s">
        <v>107</v>
      </c>
      <c r="DJ6" s="177"/>
      <c r="DK6" s="173"/>
      <c r="DL6" s="131" t="s">
        <v>107</v>
      </c>
      <c r="DM6" s="131" t="s">
        <v>107</v>
      </c>
      <c r="DN6" s="177"/>
      <c r="DO6" s="173"/>
      <c r="DP6" s="131" t="s">
        <v>107</v>
      </c>
      <c r="DQ6" s="131" t="s">
        <v>107</v>
      </c>
      <c r="DR6" s="177"/>
      <c r="DS6" s="173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大阪府</v>
      </c>
      <c r="B7" s="139" t="str">
        <f>'廃棄物事業経費（市町村）'!B7</f>
        <v>27000</v>
      </c>
      <c r="C7" s="138" t="s">
        <v>33</v>
      </c>
      <c r="D7" s="140">
        <f t="shared" ref="D7:D19" si="0">SUM(H7,L7,P7,T7,X7,AB7,AF7,AJ7,AN7,AR7,AV7,AZ7,BD7,BH7,BL7,BP7,BT7,BX7,CB7,CF7,CJ7,CN7,CR7,CV7,CZ7,DD7,DH7,DL7,DP7,DT7)</f>
        <v>18299773</v>
      </c>
      <c r="E7" s="140">
        <f t="shared" ref="E7:E19" si="1">SUM(I7,M7,Q7,U7,Y7,AC7,AG7,AK7,AO7,AS7,AW7,BA7,BE7,BI7,BM7,BQ7,BU7,BY7,CC7,CG7,CK7,CO7,CS7,CW7,DA7,DE7,DI7,DM7,DQ7,DU7)</f>
        <v>922501</v>
      </c>
      <c r="F7" s="141">
        <f>COUNTIF(F$8:F$57,"&lt;&gt;")</f>
        <v>12</v>
      </c>
      <c r="G7" s="141">
        <f>COUNTIF(G$8:G$57,"&lt;&gt;")</f>
        <v>12</v>
      </c>
      <c r="H7" s="140">
        <f>SUM(H$8:H$57)</f>
        <v>12756448</v>
      </c>
      <c r="I7" s="140">
        <f>SUM(I$8:I$57)</f>
        <v>442129</v>
      </c>
      <c r="J7" s="141">
        <f>COUNTIF(J$8:J$57,"&lt;&gt;")</f>
        <v>12</v>
      </c>
      <c r="K7" s="141">
        <f>COUNTIF(K$8:K$57,"&lt;&gt;")</f>
        <v>12</v>
      </c>
      <c r="L7" s="140">
        <f>SUM(L$8:L$57)</f>
        <v>4173201</v>
      </c>
      <c r="M7" s="140">
        <f>SUM(M$8:M$57)</f>
        <v>239940</v>
      </c>
      <c r="N7" s="141">
        <f>COUNTIF(N$8:N$57,"&lt;&gt;")</f>
        <v>6</v>
      </c>
      <c r="O7" s="141">
        <f>COUNTIF(O$8:O$57,"&lt;&gt;")</f>
        <v>6</v>
      </c>
      <c r="P7" s="140">
        <f>SUM(P$8:P$57)</f>
        <v>1196299</v>
      </c>
      <c r="Q7" s="140">
        <f>SUM(Q$8:Q$57)</f>
        <v>215278</v>
      </c>
      <c r="R7" s="141">
        <f>COUNTIF(R$8:R$57,"&lt;&gt;")</f>
        <v>2</v>
      </c>
      <c r="S7" s="141">
        <f>COUNTIF(S$8:S$57,"&lt;&gt;")</f>
        <v>2</v>
      </c>
      <c r="T7" s="140">
        <f>SUM(T$8:T$57)</f>
        <v>105524</v>
      </c>
      <c r="U7" s="140">
        <f>SUM(U$8:U$57)</f>
        <v>8096</v>
      </c>
      <c r="V7" s="141">
        <f>COUNTIF(V$8:V$57,"&lt;&gt;")</f>
        <v>1</v>
      </c>
      <c r="W7" s="141">
        <f>COUNTIF(W$8:W$57,"&lt;&gt;")</f>
        <v>1</v>
      </c>
      <c r="X7" s="140">
        <f>SUM(X$8:X$57)</f>
        <v>47027</v>
      </c>
      <c r="Y7" s="140">
        <f>SUM(Y$8:Y$57)</f>
        <v>9522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21274</v>
      </c>
      <c r="AC7" s="140">
        <f>SUM(AC$8:AC$57)</f>
        <v>7536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29</v>
      </c>
      <c r="B8" s="120" t="s">
        <v>337</v>
      </c>
      <c r="C8" s="119" t="s">
        <v>338</v>
      </c>
      <c r="D8" s="121">
        <f t="shared" si="0"/>
        <v>1272544</v>
      </c>
      <c r="E8" s="121">
        <f t="shared" si="1"/>
        <v>0</v>
      </c>
      <c r="F8" s="120" t="s">
        <v>335</v>
      </c>
      <c r="G8" s="119" t="s">
        <v>336</v>
      </c>
      <c r="H8" s="121">
        <v>817991</v>
      </c>
      <c r="I8" s="121">
        <v>0</v>
      </c>
      <c r="J8" s="120" t="s">
        <v>440</v>
      </c>
      <c r="K8" s="119" t="s">
        <v>441</v>
      </c>
      <c r="L8" s="121">
        <v>454553</v>
      </c>
      <c r="M8" s="121">
        <v>0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29</v>
      </c>
      <c r="B9" s="120" t="s">
        <v>345</v>
      </c>
      <c r="C9" s="119" t="s">
        <v>346</v>
      </c>
      <c r="D9" s="121">
        <f t="shared" si="0"/>
        <v>458005</v>
      </c>
      <c r="E9" s="121">
        <f t="shared" si="1"/>
        <v>181101</v>
      </c>
      <c r="F9" s="120" t="s">
        <v>343</v>
      </c>
      <c r="G9" s="119" t="s">
        <v>344</v>
      </c>
      <c r="H9" s="121">
        <v>118165</v>
      </c>
      <c r="I9" s="121">
        <v>35841</v>
      </c>
      <c r="J9" s="120" t="s">
        <v>382</v>
      </c>
      <c r="K9" s="119" t="s">
        <v>383</v>
      </c>
      <c r="L9" s="121">
        <v>262970</v>
      </c>
      <c r="M9" s="121">
        <v>117377</v>
      </c>
      <c r="N9" s="120" t="s">
        <v>397</v>
      </c>
      <c r="O9" s="119" t="s">
        <v>398</v>
      </c>
      <c r="P9" s="121">
        <v>76870</v>
      </c>
      <c r="Q9" s="121">
        <v>27883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29</v>
      </c>
      <c r="B10" s="120" t="s">
        <v>388</v>
      </c>
      <c r="C10" s="119" t="s">
        <v>392</v>
      </c>
      <c r="D10" s="121">
        <f t="shared" si="0"/>
        <v>1529756</v>
      </c>
      <c r="E10" s="121">
        <f t="shared" si="1"/>
        <v>271412</v>
      </c>
      <c r="F10" s="120" t="s">
        <v>386</v>
      </c>
      <c r="G10" s="119" t="s">
        <v>387</v>
      </c>
      <c r="H10" s="121">
        <v>449594</v>
      </c>
      <c r="I10" s="121">
        <v>84134</v>
      </c>
      <c r="J10" s="120" t="s">
        <v>390</v>
      </c>
      <c r="K10" s="119" t="s">
        <v>391</v>
      </c>
      <c r="L10" s="121">
        <v>625822</v>
      </c>
      <c r="M10" s="121">
        <v>118780</v>
      </c>
      <c r="N10" s="120" t="s">
        <v>399</v>
      </c>
      <c r="O10" s="119" t="s">
        <v>400</v>
      </c>
      <c r="P10" s="121">
        <v>454340</v>
      </c>
      <c r="Q10" s="121">
        <v>68498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29</v>
      </c>
      <c r="B11" s="120" t="s">
        <v>365</v>
      </c>
      <c r="C11" s="119" t="s">
        <v>366</v>
      </c>
      <c r="D11" s="121">
        <f t="shared" si="0"/>
        <v>939526</v>
      </c>
      <c r="E11" s="121">
        <f t="shared" si="1"/>
        <v>353155</v>
      </c>
      <c r="F11" s="120" t="s">
        <v>363</v>
      </c>
      <c r="G11" s="119" t="s">
        <v>364</v>
      </c>
      <c r="H11" s="121">
        <v>859314</v>
      </c>
      <c r="I11" s="121">
        <v>238128</v>
      </c>
      <c r="J11" s="120" t="s">
        <v>429</v>
      </c>
      <c r="K11" s="119" t="s">
        <v>430</v>
      </c>
      <c r="L11" s="121">
        <v>76494</v>
      </c>
      <c r="M11" s="121">
        <v>3783</v>
      </c>
      <c r="N11" s="120" t="s">
        <v>427</v>
      </c>
      <c r="O11" s="119" t="s">
        <v>428</v>
      </c>
      <c r="P11" s="121">
        <v>3718</v>
      </c>
      <c r="Q11" s="121">
        <v>111244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29</v>
      </c>
      <c r="B12" s="120" t="s">
        <v>380</v>
      </c>
      <c r="C12" s="119" t="s">
        <v>381</v>
      </c>
      <c r="D12" s="121">
        <f t="shared" si="0"/>
        <v>1910944</v>
      </c>
      <c r="E12" s="121">
        <f t="shared" si="1"/>
        <v>0</v>
      </c>
      <c r="F12" s="120" t="s">
        <v>401</v>
      </c>
      <c r="G12" s="119" t="s">
        <v>402</v>
      </c>
      <c r="H12" s="121">
        <v>1493727</v>
      </c>
      <c r="I12" s="121">
        <v>0</v>
      </c>
      <c r="J12" s="120" t="s">
        <v>378</v>
      </c>
      <c r="K12" s="119" t="s">
        <v>379</v>
      </c>
      <c r="L12" s="121">
        <v>417217</v>
      </c>
      <c r="M12" s="121">
        <v>0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29</v>
      </c>
      <c r="B13" s="120" t="s">
        <v>409</v>
      </c>
      <c r="C13" s="119" t="s">
        <v>410</v>
      </c>
      <c r="D13" s="121">
        <f t="shared" si="0"/>
        <v>778600</v>
      </c>
      <c r="E13" s="121">
        <f t="shared" si="1"/>
        <v>0</v>
      </c>
      <c r="F13" s="120" t="s">
        <v>407</v>
      </c>
      <c r="G13" s="119" t="s">
        <v>408</v>
      </c>
      <c r="H13" s="121">
        <v>362126</v>
      </c>
      <c r="I13" s="121">
        <v>0</v>
      </c>
      <c r="J13" s="120" t="s">
        <v>411</v>
      </c>
      <c r="K13" s="119" t="s">
        <v>412</v>
      </c>
      <c r="L13" s="121">
        <v>416474</v>
      </c>
      <c r="M13" s="121">
        <v>0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29</v>
      </c>
      <c r="B14" s="120" t="s">
        <v>333</v>
      </c>
      <c r="C14" s="119" t="s">
        <v>334</v>
      </c>
      <c r="D14" s="121">
        <f t="shared" si="0"/>
        <v>999695</v>
      </c>
      <c r="E14" s="121">
        <f t="shared" si="1"/>
        <v>0</v>
      </c>
      <c r="F14" s="120" t="s">
        <v>331</v>
      </c>
      <c r="G14" s="119" t="s">
        <v>332</v>
      </c>
      <c r="H14" s="121">
        <v>649642</v>
      </c>
      <c r="I14" s="121">
        <v>0</v>
      </c>
      <c r="J14" s="120" t="s">
        <v>349</v>
      </c>
      <c r="K14" s="119" t="s">
        <v>350</v>
      </c>
      <c r="L14" s="121">
        <v>350053</v>
      </c>
      <c r="M14" s="121">
        <v>0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29</v>
      </c>
      <c r="B15" s="120" t="s">
        <v>369</v>
      </c>
      <c r="C15" s="119" t="s">
        <v>370</v>
      </c>
      <c r="D15" s="121">
        <f t="shared" si="0"/>
        <v>1244099</v>
      </c>
      <c r="E15" s="121">
        <f t="shared" si="1"/>
        <v>116833</v>
      </c>
      <c r="F15" s="120" t="s">
        <v>367</v>
      </c>
      <c r="G15" s="119" t="s">
        <v>368</v>
      </c>
      <c r="H15" s="121">
        <v>489801</v>
      </c>
      <c r="I15" s="121">
        <v>84026</v>
      </c>
      <c r="J15" s="120" t="s">
        <v>374</v>
      </c>
      <c r="K15" s="119" t="s">
        <v>375</v>
      </c>
      <c r="L15" s="121">
        <v>390025</v>
      </c>
      <c r="M15" s="121">
        <v>0</v>
      </c>
      <c r="N15" s="120" t="s">
        <v>413</v>
      </c>
      <c r="O15" s="119" t="s">
        <v>414</v>
      </c>
      <c r="P15" s="121">
        <v>228790</v>
      </c>
      <c r="Q15" s="121">
        <v>7653</v>
      </c>
      <c r="R15" s="120" t="s">
        <v>436</v>
      </c>
      <c r="S15" s="119" t="s">
        <v>437</v>
      </c>
      <c r="T15" s="121">
        <v>67182</v>
      </c>
      <c r="U15" s="121">
        <v>8096</v>
      </c>
      <c r="V15" s="120" t="s">
        <v>434</v>
      </c>
      <c r="W15" s="119" t="s">
        <v>435</v>
      </c>
      <c r="X15" s="121">
        <v>47027</v>
      </c>
      <c r="Y15" s="121">
        <v>9522</v>
      </c>
      <c r="Z15" s="120" t="s">
        <v>438</v>
      </c>
      <c r="AA15" s="119" t="s">
        <v>439</v>
      </c>
      <c r="AB15" s="121">
        <v>21274</v>
      </c>
      <c r="AC15" s="121">
        <v>7536</v>
      </c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29</v>
      </c>
      <c r="B16" s="120" t="s">
        <v>405</v>
      </c>
      <c r="C16" s="119" t="s">
        <v>406</v>
      </c>
      <c r="D16" s="121">
        <f t="shared" si="0"/>
        <v>812649</v>
      </c>
      <c r="E16" s="121">
        <f t="shared" si="1"/>
        <v>0</v>
      </c>
      <c r="F16" s="120" t="s">
        <v>403</v>
      </c>
      <c r="G16" s="119" t="s">
        <v>404</v>
      </c>
      <c r="H16" s="121">
        <v>448486</v>
      </c>
      <c r="I16" s="121">
        <v>0</v>
      </c>
      <c r="J16" s="120" t="s">
        <v>415</v>
      </c>
      <c r="K16" s="119" t="s">
        <v>416</v>
      </c>
      <c r="L16" s="121">
        <v>364163</v>
      </c>
      <c r="M16" s="121">
        <v>0</v>
      </c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29</v>
      </c>
      <c r="B17" s="120" t="s">
        <v>355</v>
      </c>
      <c r="C17" s="119" t="s">
        <v>442</v>
      </c>
      <c r="D17" s="121">
        <f t="shared" si="0"/>
        <v>261830</v>
      </c>
      <c r="E17" s="121">
        <f t="shared" si="1"/>
        <v>0</v>
      </c>
      <c r="F17" s="120" t="s">
        <v>353</v>
      </c>
      <c r="G17" s="119" t="s">
        <v>354</v>
      </c>
      <c r="H17" s="121">
        <v>113630</v>
      </c>
      <c r="I17" s="121">
        <v>0</v>
      </c>
      <c r="J17" s="120" t="s">
        <v>371</v>
      </c>
      <c r="K17" s="119" t="s">
        <v>372</v>
      </c>
      <c r="L17" s="121">
        <v>76135</v>
      </c>
      <c r="M17" s="121">
        <v>0</v>
      </c>
      <c r="N17" s="120" t="s">
        <v>407</v>
      </c>
      <c r="O17" s="119" t="s">
        <v>408</v>
      </c>
      <c r="P17" s="121">
        <v>33723</v>
      </c>
      <c r="Q17" s="121">
        <v>0</v>
      </c>
      <c r="R17" s="120" t="s">
        <v>411</v>
      </c>
      <c r="S17" s="119" t="s">
        <v>412</v>
      </c>
      <c r="T17" s="121">
        <v>38342</v>
      </c>
      <c r="U17" s="121">
        <v>0</v>
      </c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29</v>
      </c>
      <c r="B18" s="120" t="s">
        <v>327</v>
      </c>
      <c r="C18" s="119" t="s">
        <v>328</v>
      </c>
      <c r="D18" s="121">
        <f t="shared" si="0"/>
        <v>8055862</v>
      </c>
      <c r="E18" s="121">
        <f t="shared" si="1"/>
        <v>0</v>
      </c>
      <c r="F18" s="120" t="s">
        <v>324</v>
      </c>
      <c r="G18" s="119" t="s">
        <v>325</v>
      </c>
      <c r="H18" s="121">
        <v>6931957</v>
      </c>
      <c r="I18" s="121">
        <v>0</v>
      </c>
      <c r="J18" s="120" t="s">
        <v>361</v>
      </c>
      <c r="K18" s="119" t="s">
        <v>362</v>
      </c>
      <c r="L18" s="121">
        <v>725047</v>
      </c>
      <c r="M18" s="121">
        <v>0</v>
      </c>
      <c r="N18" s="120" t="s">
        <v>376</v>
      </c>
      <c r="O18" s="119" t="s">
        <v>377</v>
      </c>
      <c r="P18" s="121">
        <v>398858</v>
      </c>
      <c r="Q18" s="121">
        <v>0</v>
      </c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29</v>
      </c>
      <c r="B19" s="120" t="s">
        <v>357</v>
      </c>
      <c r="C19" s="119" t="s">
        <v>358</v>
      </c>
      <c r="D19" s="121">
        <f t="shared" si="0"/>
        <v>36263</v>
      </c>
      <c r="E19" s="121">
        <f t="shared" si="1"/>
        <v>0</v>
      </c>
      <c r="F19" s="120" t="s">
        <v>353</v>
      </c>
      <c r="G19" s="119" t="s">
        <v>354</v>
      </c>
      <c r="H19" s="121">
        <v>22015</v>
      </c>
      <c r="I19" s="121">
        <v>0</v>
      </c>
      <c r="J19" s="120" t="s">
        <v>443</v>
      </c>
      <c r="K19" s="119" t="s">
        <v>444</v>
      </c>
      <c r="L19" s="121">
        <v>14248</v>
      </c>
      <c r="M19" s="121">
        <v>0</v>
      </c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xmlns:xlrd2="http://schemas.microsoft.com/office/spreadsheetml/2017/richdata2" ref="A8:DU19">
    <sortCondition ref="A8:A19"/>
    <sortCondition ref="B8:B19"/>
    <sortCondition ref="C8:C19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&amp;L廃棄物処理事業経費【市区町村分担金の合計（令和1年度実績）</oddHeader>
  </headerFooter>
  <colBreaks count="10" manualBreakCount="10">
    <brk id="9" min="1" max="18" man="1"/>
    <brk id="21" min="1" max="18" man="1"/>
    <brk id="33" min="1" max="18" man="1"/>
    <brk id="45" min="1" max="18" man="1"/>
    <brk id="57" min="1" max="18" man="1"/>
    <brk id="69" min="1" max="18" man="1"/>
    <brk id="81" min="1" max="18" man="1"/>
    <brk id="93" min="1" max="18" man="1"/>
    <brk id="105" min="1" max="18" man="1"/>
    <brk id="117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L250"/>
  <sheetViews>
    <sheetView zoomScale="85" zoomScaleNormal="8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2" t="s">
        <v>147</v>
      </c>
      <c r="C6" s="183"/>
      <c r="D6" s="184"/>
      <c r="E6" s="14" t="s">
        <v>56</v>
      </c>
      <c r="F6" s="15" t="s">
        <v>57</v>
      </c>
      <c r="H6" s="185" t="s">
        <v>148</v>
      </c>
      <c r="I6" s="186"/>
      <c r="J6" s="186"/>
      <c r="K6" s="18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8" t="s">
        <v>80</v>
      </c>
      <c r="C7" s="189"/>
      <c r="D7" s="189"/>
      <c r="E7" s="18">
        <f t="shared" ref="E7:E12" ca="1" si="0">AF7</f>
        <v>0</v>
      </c>
      <c r="F7" s="18">
        <f t="shared" ref="F7:F12" ca="1" si="1">AF14</f>
        <v>0</v>
      </c>
      <c r="H7" s="190" t="s">
        <v>110</v>
      </c>
      <c r="I7" s="190" t="s">
        <v>150</v>
      </c>
      <c r="J7" s="201" t="s">
        <v>87</v>
      </c>
      <c r="K7" s="202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27000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8" t="s">
        <v>154</v>
      </c>
      <c r="C8" s="189"/>
      <c r="D8" s="189"/>
      <c r="E8" s="18">
        <f t="shared" ca="1" si="0"/>
        <v>0</v>
      </c>
      <c r="F8" s="18">
        <f t="shared" ca="1" si="1"/>
        <v>0</v>
      </c>
      <c r="H8" s="191"/>
      <c r="I8" s="191"/>
      <c r="J8" s="185" t="s">
        <v>89</v>
      </c>
      <c r="K8" s="18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27100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8" t="s">
        <v>83</v>
      </c>
      <c r="C9" s="189"/>
      <c r="D9" s="189"/>
      <c r="E9" s="18">
        <f t="shared" ca="1" si="0"/>
        <v>0</v>
      </c>
      <c r="F9" s="18">
        <f t="shared" ca="1" si="1"/>
        <v>0</v>
      </c>
      <c r="H9" s="191"/>
      <c r="I9" s="191"/>
      <c r="J9" s="201" t="s">
        <v>91</v>
      </c>
      <c r="K9" s="202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27140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8" t="s">
        <v>159</v>
      </c>
      <c r="C10" s="189"/>
      <c r="D10" s="189"/>
      <c r="E10" s="18">
        <f t="shared" ca="1" si="0"/>
        <v>0</v>
      </c>
      <c r="F10" s="18">
        <f t="shared" ca="1" si="1"/>
        <v>0</v>
      </c>
      <c r="H10" s="191"/>
      <c r="I10" s="192"/>
      <c r="J10" s="201" t="s">
        <v>0</v>
      </c>
      <c r="K10" s="202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27202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4" t="s">
        <v>162</v>
      </c>
      <c r="C11" s="189"/>
      <c r="D11" s="189"/>
      <c r="E11" s="18">
        <f t="shared" ca="1" si="0"/>
        <v>0</v>
      </c>
      <c r="F11" s="18">
        <f t="shared" ca="1" si="1"/>
        <v>0</v>
      </c>
      <c r="H11" s="191"/>
      <c r="I11" s="193" t="s">
        <v>70</v>
      </c>
      <c r="J11" s="193"/>
      <c r="K11" s="193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27203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8" t="s">
        <v>0</v>
      </c>
      <c r="C12" s="189"/>
      <c r="D12" s="189"/>
      <c r="E12" s="18">
        <f t="shared" ca="1" si="0"/>
        <v>0</v>
      </c>
      <c r="F12" s="18">
        <f t="shared" ca="1" si="1"/>
        <v>0</v>
      </c>
      <c r="H12" s="191"/>
      <c r="I12" s="193" t="s">
        <v>165</v>
      </c>
      <c r="J12" s="193"/>
      <c r="K12" s="193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27204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7" t="s">
        <v>168</v>
      </c>
      <c r="C13" s="198"/>
      <c r="D13" s="198"/>
      <c r="E13" s="19">
        <f ca="1">SUM(E7:E12)</f>
        <v>0</v>
      </c>
      <c r="F13" s="19">
        <f ca="1">SUM(F7:F12)</f>
        <v>0</v>
      </c>
      <c r="H13" s="191"/>
      <c r="I13" s="182" t="s">
        <v>111</v>
      </c>
      <c r="J13" s="199"/>
      <c r="K13" s="20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27205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5" t="s">
        <v>171</v>
      </c>
      <c r="D14" s="196"/>
      <c r="E14" s="23">
        <f ca="1">E13-E11</f>
        <v>0</v>
      </c>
      <c r="F14" s="23">
        <f ca="1">F13-F11</f>
        <v>0</v>
      </c>
      <c r="H14" s="192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27206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8" t="s">
        <v>67</v>
      </c>
      <c r="C15" s="189"/>
      <c r="D15" s="189"/>
      <c r="E15" s="18">
        <f ca="1">AF13</f>
        <v>0</v>
      </c>
      <c r="F15" s="18">
        <f ca="1">AF20</f>
        <v>0</v>
      </c>
      <c r="H15" s="206" t="s">
        <v>174</v>
      </c>
      <c r="I15" s="190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27207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204" t="s">
        <v>1</v>
      </c>
      <c r="C16" s="205"/>
      <c r="D16" s="205"/>
      <c r="E16" s="19">
        <f ca="1">SUM(E13,E15)</f>
        <v>0</v>
      </c>
      <c r="F16" s="19">
        <f ca="1">SUM(F13,F15)</f>
        <v>0</v>
      </c>
      <c r="H16" s="207"/>
      <c r="I16" s="191"/>
      <c r="J16" s="191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27208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5" t="s">
        <v>171</v>
      </c>
      <c r="D17" s="196"/>
      <c r="E17" s="23">
        <f ca="1">SUM(E14:E15)</f>
        <v>0</v>
      </c>
      <c r="F17" s="23">
        <f ca="1">SUM(F14:F15)</f>
        <v>0</v>
      </c>
      <c r="H17" s="207"/>
      <c r="I17" s="191"/>
      <c r="J17" s="191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27209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7"/>
      <c r="I18" s="192"/>
      <c r="J18" s="192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27210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7"/>
      <c r="I19" s="190" t="s">
        <v>185</v>
      </c>
      <c r="J19" s="201" t="s">
        <v>101</v>
      </c>
      <c r="K19" s="202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27211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4" t="s">
        <v>188</v>
      </c>
      <c r="C20" s="194"/>
      <c r="D20" s="194"/>
      <c r="E20" s="30">
        <f ca="1">E11</f>
        <v>0</v>
      </c>
      <c r="F20" s="30">
        <f ca="1">F11</f>
        <v>0</v>
      </c>
      <c r="H20" s="207"/>
      <c r="I20" s="191"/>
      <c r="J20" s="201" t="s">
        <v>103</v>
      </c>
      <c r="K20" s="202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27212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4" t="s">
        <v>191</v>
      </c>
      <c r="C21" s="188"/>
      <c r="D21" s="188"/>
      <c r="E21" s="30">
        <f ca="1">L12+L27</f>
        <v>0</v>
      </c>
      <c r="F21" s="30">
        <f ca="1">M12+M27</f>
        <v>0</v>
      </c>
      <c r="H21" s="207"/>
      <c r="I21" s="192"/>
      <c r="J21" s="201" t="s">
        <v>105</v>
      </c>
      <c r="K21" s="202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27213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7"/>
      <c r="I22" s="201" t="s">
        <v>75</v>
      </c>
      <c r="J22" s="203"/>
      <c r="K22" s="202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27214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7"/>
      <c r="I23" s="190" t="s">
        <v>197</v>
      </c>
      <c r="J23" s="182" t="s">
        <v>101</v>
      </c>
      <c r="K23" s="20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27215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7"/>
      <c r="I24" s="191"/>
      <c r="J24" s="201" t="s">
        <v>103</v>
      </c>
      <c r="K24" s="202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27216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7"/>
      <c r="I25" s="191"/>
      <c r="J25" s="201" t="s">
        <v>105</v>
      </c>
      <c r="K25" s="202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27217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7"/>
      <c r="I26" s="192"/>
      <c r="J26" s="209" t="s">
        <v>0</v>
      </c>
      <c r="K26" s="210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27218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7"/>
      <c r="I27" s="201" t="s">
        <v>165</v>
      </c>
      <c r="J27" s="203"/>
      <c r="K27" s="202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27219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7"/>
      <c r="I28" s="201" t="s">
        <v>34</v>
      </c>
      <c r="J28" s="203"/>
      <c r="K28" s="202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27220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7"/>
      <c r="I29" s="182" t="s">
        <v>111</v>
      </c>
      <c r="J29" s="199"/>
      <c r="K29" s="20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27221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8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27222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201" t="s">
        <v>0</v>
      </c>
      <c r="I31" s="203"/>
      <c r="J31" s="203"/>
      <c r="K31" s="202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27223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2" t="s">
        <v>1</v>
      </c>
      <c r="I32" s="199"/>
      <c r="J32" s="199"/>
      <c r="K32" s="20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27224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27225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27226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27227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27228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27229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27230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27231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27232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27301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27321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27322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27341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27361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27362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27366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27381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27382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27383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27827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27828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27831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27833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27834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27835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27836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27837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27838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27866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27872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27873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2021-10-11T02:41:01Z</dcterms:modified>
</cp:coreProperties>
</file>