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25滋賀県）\"/>
    </mc:Choice>
  </mc:AlternateContent>
  <bookViews>
    <workbookView xWindow="60" yWindow="45" windowWidth="28575" windowHeight="4725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水洗化人口等!$A$6:$AA$25</definedName>
    <definedName name="_xlnm.Print_Area" localSheetId="2">し尿集計結果!$A$1:$M$36</definedName>
    <definedName name="_xlnm.Print_Area" localSheetId="1">し尿処理状況!$2:$26</definedName>
    <definedName name="_xlnm.Print_Area" localSheetId="0">水洗化人口等!$2:$26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/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C8" i="2"/>
  <c r="AC9" i="2"/>
  <c r="AC10" i="2"/>
  <c r="AC11" i="2"/>
  <c r="N11" i="2" s="1"/>
  <c r="AC12" i="2"/>
  <c r="AC13" i="2"/>
  <c r="AC14" i="2"/>
  <c r="AC15" i="2"/>
  <c r="AC16" i="2"/>
  <c r="AC17" i="2"/>
  <c r="N17" i="2" s="1"/>
  <c r="AC18" i="2"/>
  <c r="AC19" i="2"/>
  <c r="AC20" i="2"/>
  <c r="AC21" i="2"/>
  <c r="AC22" i="2"/>
  <c r="AC23" i="2"/>
  <c r="N23" i="2" s="1"/>
  <c r="AC24" i="2"/>
  <c r="AC25" i="2"/>
  <c r="AC26" i="2"/>
  <c r="V8" i="2"/>
  <c r="V9" i="2"/>
  <c r="N9" i="2" s="1"/>
  <c r="V10" i="2"/>
  <c r="N10" i="2" s="1"/>
  <c r="V11" i="2"/>
  <c r="V12" i="2"/>
  <c r="N12" i="2" s="1"/>
  <c r="V13" i="2"/>
  <c r="V14" i="2"/>
  <c r="V15" i="2"/>
  <c r="N15" i="2" s="1"/>
  <c r="V16" i="2"/>
  <c r="N16" i="2" s="1"/>
  <c r="V17" i="2"/>
  <c r="V18" i="2"/>
  <c r="N18" i="2" s="1"/>
  <c r="V19" i="2"/>
  <c r="V20" i="2"/>
  <c r="V21" i="2"/>
  <c r="N21" i="2" s="1"/>
  <c r="V22" i="2"/>
  <c r="N22" i="2" s="1"/>
  <c r="V23" i="2"/>
  <c r="V24" i="2"/>
  <c r="N24" i="2" s="1"/>
  <c r="V25" i="2"/>
  <c r="V26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N8" i="2"/>
  <c r="N13" i="2"/>
  <c r="N14" i="2"/>
  <c r="N19" i="2"/>
  <c r="N20" i="2"/>
  <c r="N25" i="2"/>
  <c r="N26" i="2"/>
  <c r="K8" i="2"/>
  <c r="K9" i="2"/>
  <c r="K10" i="2"/>
  <c r="K11" i="2"/>
  <c r="K12" i="2"/>
  <c r="K13" i="2"/>
  <c r="D13" i="2" s="1"/>
  <c r="K14" i="2"/>
  <c r="K15" i="2"/>
  <c r="K16" i="2"/>
  <c r="K17" i="2"/>
  <c r="K18" i="2"/>
  <c r="K19" i="2"/>
  <c r="D19" i="2" s="1"/>
  <c r="K20" i="2"/>
  <c r="K21" i="2"/>
  <c r="K22" i="2"/>
  <c r="K23" i="2"/>
  <c r="K24" i="2"/>
  <c r="K25" i="2"/>
  <c r="D25" i="2" s="1"/>
  <c r="K26" i="2"/>
  <c r="H8" i="2"/>
  <c r="D8" i="2" s="1"/>
  <c r="H9" i="2"/>
  <c r="H10" i="2"/>
  <c r="H11" i="2"/>
  <c r="D11" i="2" s="1"/>
  <c r="H12" i="2"/>
  <c r="D12" i="2" s="1"/>
  <c r="H13" i="2"/>
  <c r="H14" i="2"/>
  <c r="D14" i="2" s="1"/>
  <c r="H15" i="2"/>
  <c r="H16" i="2"/>
  <c r="H17" i="2"/>
  <c r="D17" i="2" s="1"/>
  <c r="H18" i="2"/>
  <c r="D18" i="2" s="1"/>
  <c r="H19" i="2"/>
  <c r="H20" i="2"/>
  <c r="D20" i="2" s="1"/>
  <c r="H21" i="2"/>
  <c r="H22" i="2"/>
  <c r="H23" i="2"/>
  <c r="D23" i="2" s="1"/>
  <c r="H24" i="2"/>
  <c r="D24" i="2" s="1"/>
  <c r="H25" i="2"/>
  <c r="H26" i="2"/>
  <c r="D26" i="2" s="1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D9" i="2"/>
  <c r="D10" i="2"/>
  <c r="D15" i="2"/>
  <c r="D16" i="2"/>
  <c r="D21" i="2"/>
  <c r="D22" i="2"/>
  <c r="L12" i="1"/>
  <c r="L13" i="1"/>
  <c r="L18" i="1"/>
  <c r="L19" i="1"/>
  <c r="L24" i="1"/>
  <c r="L25" i="1"/>
  <c r="J12" i="1"/>
  <c r="J18" i="1"/>
  <c r="J24" i="1"/>
  <c r="I8" i="1"/>
  <c r="I9" i="1"/>
  <c r="D9" i="1" s="1"/>
  <c r="I10" i="1"/>
  <c r="D10" i="1" s="1"/>
  <c r="I11" i="1"/>
  <c r="D11" i="1" s="1"/>
  <c r="I12" i="1"/>
  <c r="I13" i="1"/>
  <c r="I14" i="1"/>
  <c r="I15" i="1"/>
  <c r="D15" i="1" s="1"/>
  <c r="I16" i="1"/>
  <c r="D16" i="1" s="1"/>
  <c r="I17" i="1"/>
  <c r="D17" i="1" s="1"/>
  <c r="I18" i="1"/>
  <c r="I19" i="1"/>
  <c r="I20" i="1"/>
  <c r="I21" i="1"/>
  <c r="D21" i="1" s="1"/>
  <c r="I22" i="1"/>
  <c r="D22" i="1" s="1"/>
  <c r="I23" i="1"/>
  <c r="D23" i="1" s="1"/>
  <c r="I24" i="1"/>
  <c r="I25" i="1"/>
  <c r="I26" i="1"/>
  <c r="F12" i="1"/>
  <c r="F18" i="1"/>
  <c r="F24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D8" i="1"/>
  <c r="L8" i="1" s="1"/>
  <c r="D12" i="1"/>
  <c r="Q12" i="1" s="1"/>
  <c r="D13" i="1"/>
  <c r="J13" i="1" s="1"/>
  <c r="D14" i="1"/>
  <c r="L14" i="1" s="1"/>
  <c r="D18" i="1"/>
  <c r="Q18" i="1" s="1"/>
  <c r="D19" i="1"/>
  <c r="J19" i="1" s="1"/>
  <c r="D20" i="1"/>
  <c r="L20" i="1" s="1"/>
  <c r="D24" i="1"/>
  <c r="Q24" i="1" s="1"/>
  <c r="D25" i="1"/>
  <c r="J25" i="1" s="1"/>
  <c r="D26" i="1"/>
  <c r="L26" i="1" s="1"/>
  <c r="Q16" i="1" l="1"/>
  <c r="N16" i="1"/>
  <c r="F16" i="1"/>
  <c r="L16" i="1"/>
  <c r="J16" i="1"/>
  <c r="N21" i="1"/>
  <c r="L21" i="1"/>
  <c r="F21" i="1"/>
  <c r="Q21" i="1"/>
  <c r="J21" i="1"/>
  <c r="F23" i="1"/>
  <c r="Q23" i="1"/>
  <c r="N23" i="1"/>
  <c r="L23" i="1"/>
  <c r="J23" i="1"/>
  <c r="F17" i="1"/>
  <c r="Q17" i="1"/>
  <c r="J17" i="1"/>
  <c r="N17" i="1"/>
  <c r="L17" i="1"/>
  <c r="F11" i="1"/>
  <c r="Q11" i="1"/>
  <c r="J11" i="1"/>
  <c r="N11" i="1"/>
  <c r="L11" i="1"/>
  <c r="F22" i="1"/>
  <c r="Q22" i="1"/>
  <c r="N22" i="1"/>
  <c r="L22" i="1"/>
  <c r="J22" i="1"/>
  <c r="Q15" i="1"/>
  <c r="N15" i="1"/>
  <c r="L15" i="1"/>
  <c r="J15" i="1"/>
  <c r="F15" i="1"/>
  <c r="Q10" i="1"/>
  <c r="N10" i="1"/>
  <c r="F10" i="1"/>
  <c r="L10" i="1"/>
  <c r="J10" i="1"/>
  <c r="N9" i="1"/>
  <c r="L9" i="1"/>
  <c r="J9" i="1"/>
  <c r="F9" i="1"/>
  <c r="Q9" i="1"/>
  <c r="N20" i="1"/>
  <c r="N8" i="1"/>
  <c r="N19" i="1"/>
  <c r="Q26" i="1"/>
  <c r="Q14" i="1"/>
  <c r="F26" i="1"/>
  <c r="F20" i="1"/>
  <c r="F14" i="1"/>
  <c r="F8" i="1"/>
  <c r="N24" i="1"/>
  <c r="N18" i="1"/>
  <c r="N12" i="1"/>
  <c r="Q25" i="1"/>
  <c r="Q19" i="1"/>
  <c r="Q13" i="1"/>
  <c r="F25" i="1"/>
  <c r="F19" i="1"/>
  <c r="F13" i="1"/>
  <c r="N26" i="1"/>
  <c r="N14" i="1"/>
  <c r="N25" i="1"/>
  <c r="N13" i="1"/>
  <c r="Q20" i="1"/>
  <c r="Q8" i="1"/>
  <c r="J26" i="1"/>
  <c r="J20" i="1"/>
  <c r="J14" i="1"/>
  <c r="J8" i="1"/>
  <c r="A7" i="2"/>
  <c r="M2" i="4" l="1"/>
  <c r="AB2" i="4"/>
  <c r="AA2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AF209" i="4"/>
  <c r="AF210" i="4"/>
  <c r="AF211" i="4"/>
  <c r="AF212" i="4"/>
  <c r="AF213" i="4"/>
  <c r="AF214" i="4"/>
  <c r="AF215" i="4"/>
  <c r="AF216" i="4"/>
  <c r="AF217" i="4"/>
  <c r="AF218" i="4"/>
  <c r="AF219" i="4"/>
  <c r="AF220" i="4"/>
  <c r="AF221" i="4"/>
  <c r="AF222" i="4"/>
  <c r="AF223" i="4"/>
  <c r="AF224" i="4"/>
  <c r="AF225" i="4"/>
  <c r="AF226" i="4"/>
  <c r="AF227" i="4"/>
  <c r="AF228" i="4"/>
  <c r="AF229" i="4"/>
  <c r="AF230" i="4"/>
  <c r="AF231" i="4"/>
  <c r="AF232" i="4"/>
  <c r="AF233" i="4"/>
  <c r="AF234" i="4"/>
  <c r="AF235" i="4"/>
  <c r="AF236" i="4"/>
  <c r="AF237" i="4"/>
  <c r="AF238" i="4"/>
  <c r="AF239" i="4"/>
  <c r="AF240" i="4"/>
  <c r="AF241" i="4"/>
  <c r="AF242" i="4"/>
  <c r="AF243" i="4"/>
  <c r="AF244" i="4"/>
  <c r="AF245" i="4"/>
  <c r="AF246" i="4"/>
  <c r="AF247" i="4"/>
  <c r="AF248" i="4"/>
  <c r="AF249" i="4"/>
  <c r="AF250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Z7" i="1"/>
  <c r="Y7" i="1"/>
  <c r="X7" i="1"/>
  <c r="W7" i="1"/>
  <c r="V7" i="1"/>
  <c r="U7" i="1"/>
  <c r="T7" i="1"/>
  <c r="S7" i="1"/>
  <c r="R7" i="1"/>
  <c r="P7" i="1"/>
  <c r="O7" i="1"/>
  <c r="M7" i="1"/>
  <c r="K7" i="1"/>
  <c r="H7" i="1"/>
  <c r="G7" i="1"/>
  <c r="B7" i="2"/>
  <c r="L2" i="4"/>
  <c r="AF5" i="4"/>
  <c r="AF6" i="4"/>
  <c r="AZ7" i="2" l="1"/>
  <c r="E7" i="2"/>
  <c r="E7" i="1"/>
  <c r="I7" i="1"/>
  <c r="AC7" i="2"/>
  <c r="AF7" i="2"/>
  <c r="AT7" i="2"/>
  <c r="H7" i="2"/>
  <c r="O7" i="2"/>
  <c r="AD2" i="4"/>
  <c r="AD15" i="4" s="1"/>
  <c r="H8" i="4" s="1"/>
  <c r="AG2" i="4"/>
  <c r="K7" i="2"/>
  <c r="V7" i="2"/>
  <c r="AJ7" i="2"/>
  <c r="N7" i="2" l="1"/>
  <c r="D7" i="1"/>
  <c r="AD39" i="4"/>
  <c r="M9" i="4" s="1"/>
  <c r="AD20" i="4"/>
  <c r="H14" i="4" s="1"/>
  <c r="AD32" i="4"/>
  <c r="I20" i="4" s="1"/>
  <c r="AD27" i="4"/>
  <c r="I10" i="4" s="1"/>
  <c r="AD36" i="4"/>
  <c r="L9" i="4" s="1"/>
  <c r="AD30" i="4"/>
  <c r="I14" i="4" s="1"/>
  <c r="AD33" i="4"/>
  <c r="I21" i="4" s="1"/>
  <c r="AD50" i="4"/>
  <c r="J28" i="4" s="1"/>
  <c r="AD51" i="4"/>
  <c r="J29" i="4" s="1"/>
  <c r="AD14" i="4"/>
  <c r="H7" i="4" s="1"/>
  <c r="AD29" i="4"/>
  <c r="I12" i="4" s="1"/>
  <c r="AD43" i="4"/>
  <c r="I30" i="4" s="1"/>
  <c r="AD13" i="4"/>
  <c r="D15" i="4" s="1"/>
  <c r="AD19" i="4"/>
  <c r="H12" i="4" s="1"/>
  <c r="AD42" i="4"/>
  <c r="I29" i="4" s="1"/>
  <c r="AD21" i="4"/>
  <c r="H19" i="4" s="1"/>
  <c r="AD26" i="4"/>
  <c r="I9" i="4" s="1"/>
  <c r="AD48" i="4"/>
  <c r="I35" i="4" s="1"/>
  <c r="AD18" i="4"/>
  <c r="H11" i="4" s="1"/>
  <c r="AD40" i="4"/>
  <c r="I27" i="4" s="1"/>
  <c r="AD38" i="4"/>
  <c r="M8" i="4" s="1"/>
  <c r="AD28" i="4"/>
  <c r="I11" i="4" s="1"/>
  <c r="AD41" i="4"/>
  <c r="I28" i="4" s="1"/>
  <c r="AD52" i="4"/>
  <c r="J30" i="4" s="1"/>
  <c r="AD37" i="4"/>
  <c r="M7" i="4" s="1"/>
  <c r="AD53" i="4"/>
  <c r="J31" i="4" s="1"/>
  <c r="AD34" i="4"/>
  <c r="L7" i="4" s="1"/>
  <c r="AD22" i="4"/>
  <c r="H20" i="4" s="1"/>
  <c r="AD49" i="4"/>
  <c r="J27" i="4" s="1"/>
  <c r="AD46" i="4"/>
  <c r="I33" i="4" s="1"/>
  <c r="AD8" i="4"/>
  <c r="D8" i="4" s="1"/>
  <c r="AD7" i="4"/>
  <c r="D7" i="4" s="1"/>
  <c r="AD47" i="4"/>
  <c r="I34" i="4" s="1"/>
  <c r="AD12" i="4"/>
  <c r="C17" i="4" s="1"/>
  <c r="AD24" i="4"/>
  <c r="I7" i="4" s="1"/>
  <c r="AD25" i="4"/>
  <c r="I8" i="4" s="1"/>
  <c r="J8" i="4" s="1"/>
  <c r="AD23" i="4"/>
  <c r="H21" i="4" s="1"/>
  <c r="AD45" i="4"/>
  <c r="I32" i="4" s="1"/>
  <c r="AD35" i="4"/>
  <c r="L8" i="4" s="1"/>
  <c r="AD10" i="4"/>
  <c r="D11" i="4" s="1"/>
  <c r="AD17" i="4"/>
  <c r="H10" i="4" s="1"/>
  <c r="AD16" i="4"/>
  <c r="H9" i="4" s="1"/>
  <c r="AD11" i="4"/>
  <c r="D12" i="4" s="1"/>
  <c r="AD9" i="4"/>
  <c r="D10" i="4" s="1"/>
  <c r="AD44" i="4"/>
  <c r="I31" i="4" s="1"/>
  <c r="AD31" i="4"/>
  <c r="I19" i="4" s="1"/>
  <c r="D7" i="2"/>
  <c r="M15" i="4" l="1"/>
  <c r="N7" i="1"/>
  <c r="J7" i="1"/>
  <c r="Q7" i="1"/>
  <c r="L7" i="1"/>
  <c r="F7" i="1"/>
  <c r="J10" i="4"/>
  <c r="J9" i="4"/>
  <c r="J12" i="4"/>
  <c r="J14" i="4"/>
  <c r="J7" i="4"/>
  <c r="J20" i="4"/>
  <c r="I22" i="4"/>
  <c r="J21" i="4"/>
  <c r="D13" i="4"/>
  <c r="D9" i="4"/>
  <c r="D24" i="4" s="1"/>
  <c r="I36" i="4"/>
  <c r="H22" i="4"/>
  <c r="I13" i="4"/>
  <c r="I15" i="4" s="1"/>
  <c r="L15" i="4"/>
  <c r="J19" i="4"/>
  <c r="H13" i="4"/>
  <c r="H15" i="4" s="1"/>
  <c r="J11" i="4"/>
  <c r="J36" i="4"/>
  <c r="J22" i="4" l="1"/>
  <c r="J13" i="4"/>
  <c r="K9" i="4" s="1"/>
  <c r="D25" i="4"/>
  <c r="D14" i="4"/>
  <c r="D22" i="4" s="1"/>
  <c r="K11" i="4" l="1"/>
  <c r="K12" i="4"/>
  <c r="J15" i="4"/>
  <c r="K8" i="4"/>
  <c r="K10" i="4"/>
  <c r="K7" i="4"/>
  <c r="D23" i="4"/>
  <c r="D19" i="4"/>
  <c r="D21" i="4"/>
  <c r="D20" i="4"/>
</calcChain>
</file>

<file path=xl/sharedStrings.xml><?xml version="1.0" encoding="utf-8"?>
<sst xmlns="http://schemas.openxmlformats.org/spreadsheetml/2006/main" count="655" uniqueCount="294">
  <si>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</si>
  <si>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</si>
  <si>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</si>
  <si>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</si>
  <si>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</si>
  <si>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</si>
  <si>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</si>
  <si>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</si>
  <si>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</si>
  <si>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</si>
  <si>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</si>
  <si>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</si>
  <si>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</si>
  <si>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</si>
  <si>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</si>
  <si>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</si>
  <si>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</si>
  <si>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</si>
  <si>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</si>
  <si>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</si>
  <si>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</si>
  <si>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</si>
  <si>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</si>
  <si>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</si>
  <si>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</si>
  <si>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</si>
  <si>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</si>
  <si>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</si>
  <si>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</si>
  <si>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</si>
  <si>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</si>
  <si>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</si>
  <si>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</si>
  <si>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</si>
  <si>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</si>
  <si>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</si>
  <si>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</si>
  <si>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</si>
  <si>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</si>
  <si>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</si>
  <si>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</si>
  <si>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</si>
  <si>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</si>
  <si>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</si>
  <si>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</si>
  <si>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</si>
  <si>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</si>
  <si>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</si>
  <si>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</si>
  <si>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</si>
  <si>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</si>
  <si>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</si>
  <si>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</si>
  <si>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</si>
  <si>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</si>
  <si>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</si>
  <si>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</si>
  <si>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</si>
  <si>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</si>
  <si>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</si>
  <si>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</si>
  <si>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</si>
  <si>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</si>
  <si>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</si>
  <si>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</si>
  <si>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</si>
  <si>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</si>
  <si>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</si>
  <si>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</si>
  <si>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</si>
  <si>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</si>
  <si>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</si>
  <si>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</si>
  <si>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</si>
  <si>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</si>
  <si>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</si>
  <si>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</si>
  <si>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</si>
  <si>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</si>
  <si>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</si>
  <si>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</si>
  <si>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</si>
  <si>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</si>
  <si>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</si>
  <si>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</si>
  <si>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</si>
  <si>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</si>
  <si>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</si>
  <si>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</si>
  <si>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</si>
  <si>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</si>
  <si>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</si>
  <si>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</si>
  <si>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</si>
  <si>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</si>
  <si>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</si>
  <si>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</si>
  <si>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</si>
  <si>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</si>
  <si>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</si>
  <si>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</si>
  <si>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</si>
  <si>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</si>
  <si>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</si>
  <si>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</si>
  <si>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</si>
  <si>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</si>
  <si>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</si>
  <si>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</si>
  <si>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</si>
  <si>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</si>
  <si>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</si>
  <si>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</si>
  <si>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</si>
  <si>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</si>
  <si>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</si>
  <si>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</si>
  <si>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</si>
  <si>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</si>
  <si>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</si>
  <si>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</si>
  <si>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</si>
  <si>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</si>
  <si>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</si>
  <si>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</si>
  <si>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</si>
  <si>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</si>
  <si>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</si>
  <si>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</si>
  <si>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</si>
  <si>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</si>
  <si>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</si>
  <si>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</si>
  <si>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</si>
  <si>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</si>
  <si>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</si>
  <si>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</si>
  <si>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</si>
  <si>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</si>
  <si>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</si>
  <si>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</si>
  <si>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</si>
  <si>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</si>
  <si>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</si>
  <si>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</si>
  <si>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</si>
  <si>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</si>
  <si>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</si>
  <si>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</si>
  <si>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</si>
  <si>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</si>
  <si>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</si>
  <si>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</si>
  <si>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</si>
  <si>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</si>
  <si>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</si>
  <si>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</si>
  <si>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</si>
  <si>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</si>
  <si>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</si>
  <si>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</si>
  <si>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</si>
  <si>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</si>
  <si>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</si>
  <si>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</si>
  <si>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</si>
  <si>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</si>
  <si>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</si>
  <si>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</si>
  <si>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</si>
  <si>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</si>
  <si>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</si>
  <si>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</si>
  <si>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</si>
  <si>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</si>
  <si>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</si>
  <si>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</si>
  <si>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</si>
  <si>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</si>
  <si>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</si>
  <si>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</si>
  <si>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</si>
  <si>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</si>
  <si>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</si>
  <si>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</si>
  <si>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</si>
  <si>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</si>
  <si>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</si>
  <si>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</si>
  <si>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</si>
  <si>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</si>
  <si>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</si>
  <si>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</si>
  <si>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</si>
  <si>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</si>
  <si>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</si>
  <si>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</si>
  <si>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</si>
  <si>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</si>
  <si>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</si>
  <si>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</si>
  <si>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</si>
  <si>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水洗化人口 (公共下水道人口+コミュニティプラント人口+浄化槽人口)</t>
    <phoneticPr fontId="3"/>
  </si>
  <si>
    <t>非水洗化率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</si>
  <si>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</si>
  <si>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</si>
  <si>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</si>
  <si>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</si>
  <si>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</si>
  <si>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</si>
  <si>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</si>
  <si>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</si>
  <si>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</si>
  <si>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</si>
  <si>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</si>
  <si>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</si>
  <si>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</si>
  <si>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</si>
  <si>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</si>
  <si>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</si>
  <si>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</si>
  <si>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</si>
  <si>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</si>
  <si>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</si>
  <si>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</si>
  <si>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</si>
  <si>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</si>
  <si>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</si>
  <si>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</si>
  <si>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</si>
  <si>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</si>
  <si>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</si>
  <si>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</si>
  <si>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</si>
  <si>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</si>
  <si>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</si>
  <si>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</si>
  <si>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</si>
  <si>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</si>
  <si>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</si>
  <si>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</si>
  <si>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</si>
  <si>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</si>
  <si>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</si>
  <si>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</si>
  <si>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</si>
  <si>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</si>
  <si>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コミュニティ・プラント人口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</si>
  <si>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</si>
  <si>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</si>
  <si>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</si>
  <si>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25000</t>
  </si>
  <si>
    <t>水洗化人口等（令和1年度実績）</t>
    <phoneticPr fontId="3"/>
  </si>
  <si>
    <t>し尿処理の状況（令和1年度実績）</t>
    <phoneticPr fontId="3"/>
  </si>
  <si>
    <t>25201</t>
  </si>
  <si>
    <t>大津市</t>
  </si>
  <si>
    <t/>
  </si>
  <si>
    <t>○</t>
  </si>
  <si>
    <t>25202</t>
  </si>
  <si>
    <t>彦根市</t>
  </si>
  <si>
    <t>25203</t>
  </si>
  <si>
    <t>長浜市</t>
  </si>
  <si>
    <t>25204</t>
  </si>
  <si>
    <t>近江八幡市</t>
  </si>
  <si>
    <t>25206</t>
  </si>
  <si>
    <t>草津市</t>
  </si>
  <si>
    <t>25207</t>
  </si>
  <si>
    <t>守山市</t>
  </si>
  <si>
    <t>25208</t>
  </si>
  <si>
    <t>栗東市</t>
  </si>
  <si>
    <t>25209</t>
  </si>
  <si>
    <t>甲賀市</t>
  </si>
  <si>
    <t>25210</t>
  </si>
  <si>
    <t>野洲市</t>
  </si>
  <si>
    <t>25211</t>
  </si>
  <si>
    <t>湖南市</t>
  </si>
  <si>
    <t>25212</t>
  </si>
  <si>
    <t>高島市</t>
  </si>
  <si>
    <t>25213</t>
  </si>
  <si>
    <t>東近江市</t>
  </si>
  <si>
    <t>25214</t>
  </si>
  <si>
    <t>米原市</t>
  </si>
  <si>
    <t>25383</t>
  </si>
  <si>
    <t>日野町</t>
  </si>
  <si>
    <t>25384</t>
  </si>
  <si>
    <t>竜王町</t>
  </si>
  <si>
    <t>25425</t>
  </si>
  <si>
    <t>愛荘町</t>
  </si>
  <si>
    <t>25441</t>
  </si>
  <si>
    <t>豊郷町</t>
  </si>
  <si>
    <t>25442</t>
  </si>
  <si>
    <t>甲良町</t>
  </si>
  <si>
    <t>25443</t>
  </si>
  <si>
    <t>多賀町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</si>
</sst>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5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92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2" xfId="7" quotePrefix="1" applyFont="1" applyFill="1" applyBorder="1" applyAlignment="1">
      <alignment horizontal="left"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49" fontId="5" fillId="0" borderId="8" xfId="6" applyNumberFormat="1" applyFont="1" applyFill="1" applyBorder="1" applyAlignment="1">
      <alignment horizontal="center"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9" xfId="4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9" fillId="2" borderId="11" xfId="0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30" xfId="7" applyFont="1" applyFill="1" applyBorder="1" applyAlignment="1">
      <alignment horizontal="center" vertical="center" textRotation="255"/>
    </xf>
    <xf numFmtId="0" fontId="8" fillId="0" borderId="28" xfId="7" applyFont="1" applyFill="1" applyBorder="1" applyAlignment="1">
      <alignment horizontal="center" vertical="center" textRotation="255"/>
    </xf>
    <xf numFmtId="0" fontId="8" fillId="0" borderId="29" xfId="7" applyFont="1" applyFill="1" applyBorder="1" applyAlignment="1">
      <alignment horizontal="center" vertical="center" textRotation="255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Fill="1" applyBorder="1">
      <alignment vertical="center"/>
    </xf>
    <xf numFmtId="0" fontId="13" fillId="0" borderId="0" xfId="0" quotePrefix="1" applyNumberFormat="1" applyFont="1" applyBorder="1">
      <alignment vertical="center"/>
    </xf>
    <xf numFmtId="0" fontId="13" fillId="0" borderId="0" xfId="0" applyNumberFormat="1" applyFont="1" applyBorder="1">
      <alignment vertical="center"/>
    </xf>
    <xf numFmtId="0" fontId="13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81" customWidth="1"/>
    <col min="2" max="2" width="8.75" style="82" customWidth="1"/>
    <col min="3" max="3" width="12.625" style="81" customWidth="1"/>
    <col min="4" max="5" width="11.75" style="83" customWidth="1"/>
    <col min="6" max="6" width="11.75" style="84" customWidth="1"/>
    <col min="7" max="9" width="11.75" style="83" customWidth="1"/>
    <col min="10" max="10" width="11.75" style="84" customWidth="1"/>
    <col min="11" max="11" width="11.75" style="83" customWidth="1"/>
    <col min="12" max="12" width="11.75" style="84" customWidth="1"/>
    <col min="13" max="13" width="11.75" style="83" customWidth="1"/>
    <col min="14" max="14" width="11.75" style="84" customWidth="1"/>
    <col min="15" max="16" width="11.75" style="83" customWidth="1"/>
    <col min="17" max="17" width="11.75" style="84" customWidth="1"/>
    <col min="18" max="18" width="11.75" style="83" customWidth="1"/>
    <col min="19" max="22" width="8.625" style="81" customWidth="1"/>
    <col min="23" max="26" width="9" style="81"/>
    <col min="27" max="28" width="9" style="191"/>
    <col min="29" max="16384" width="9" style="81"/>
  </cols>
  <sheetData>
    <row r="1" spans="1:28" s="78" customFormat="1" ht="17.25">
      <c r="A1" s="56" t="s">
        <v>252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  <c r="AA1" s="185"/>
      <c r="AB1" s="185"/>
    </row>
    <row r="2" spans="1:28" s="76" customFormat="1" ht="13.5" customHeight="1">
      <c r="A2" s="119" t="s">
        <v>193</v>
      </c>
      <c r="B2" s="121" t="s">
        <v>194</v>
      </c>
      <c r="C2" s="122" t="s">
        <v>195</v>
      </c>
      <c r="D2" s="60" t="s">
        <v>196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197</v>
      </c>
      <c r="S2" s="125" t="s">
        <v>198</v>
      </c>
      <c r="T2" s="126"/>
      <c r="U2" s="126"/>
      <c r="V2" s="127"/>
      <c r="W2" s="131" t="s">
        <v>199</v>
      </c>
      <c r="X2" s="126"/>
      <c r="Y2" s="126"/>
      <c r="Z2" s="127"/>
      <c r="AA2" s="186"/>
      <c r="AB2" s="186"/>
    </row>
    <row r="3" spans="1:28" s="76" customFormat="1" ht="13.5" customHeight="1">
      <c r="A3" s="120"/>
      <c r="B3" s="120"/>
      <c r="C3" s="123"/>
      <c r="D3" s="64" t="s">
        <v>200</v>
      </c>
      <c r="E3" s="63" t="s">
        <v>201</v>
      </c>
      <c r="F3" s="61"/>
      <c r="G3" s="61"/>
      <c r="H3" s="65"/>
      <c r="I3" s="63" t="s">
        <v>202</v>
      </c>
      <c r="J3" s="61"/>
      <c r="K3" s="61"/>
      <c r="L3" s="61"/>
      <c r="M3" s="61"/>
      <c r="N3" s="61"/>
      <c r="O3" s="61"/>
      <c r="P3" s="61"/>
      <c r="Q3" s="65"/>
      <c r="R3" s="66"/>
      <c r="S3" s="128"/>
      <c r="T3" s="129"/>
      <c r="U3" s="129"/>
      <c r="V3" s="130"/>
      <c r="W3" s="128"/>
      <c r="X3" s="129"/>
      <c r="Y3" s="129"/>
      <c r="Z3" s="130"/>
      <c r="AA3" s="186"/>
      <c r="AB3" s="186"/>
    </row>
    <row r="4" spans="1:28" s="76" customFormat="1" ht="18.75" customHeight="1">
      <c r="A4" s="120"/>
      <c r="B4" s="120"/>
      <c r="C4" s="123"/>
      <c r="D4" s="64"/>
      <c r="E4" s="124" t="s">
        <v>200</v>
      </c>
      <c r="F4" s="117" t="s">
        <v>203</v>
      </c>
      <c r="G4" s="117" t="s">
        <v>246</v>
      </c>
      <c r="H4" s="117" t="s">
        <v>204</v>
      </c>
      <c r="I4" s="124" t="s">
        <v>200</v>
      </c>
      <c r="J4" s="117" t="s">
        <v>205</v>
      </c>
      <c r="K4" s="117" t="s">
        <v>206</v>
      </c>
      <c r="L4" s="117" t="s">
        <v>207</v>
      </c>
      <c r="M4" s="117" t="s">
        <v>247</v>
      </c>
      <c r="N4" s="117" t="s">
        <v>208</v>
      </c>
      <c r="O4" s="133" t="s">
        <v>209</v>
      </c>
      <c r="P4" s="67"/>
      <c r="Q4" s="117" t="s">
        <v>210</v>
      </c>
      <c r="R4" s="68"/>
      <c r="S4" s="117" t="s">
        <v>211</v>
      </c>
      <c r="T4" s="117" t="s">
        <v>249</v>
      </c>
      <c r="U4" s="119" t="s">
        <v>212</v>
      </c>
      <c r="V4" s="119" t="s">
        <v>213</v>
      </c>
      <c r="W4" s="117" t="s">
        <v>211</v>
      </c>
      <c r="X4" s="117" t="s">
        <v>248</v>
      </c>
      <c r="Y4" s="119" t="s">
        <v>212</v>
      </c>
      <c r="Z4" s="119" t="s">
        <v>213</v>
      </c>
      <c r="AA4" s="186"/>
      <c r="AB4" s="186"/>
    </row>
    <row r="5" spans="1:28" s="76" customFormat="1" ht="22.5" customHeight="1">
      <c r="A5" s="120"/>
      <c r="B5" s="120"/>
      <c r="C5" s="123"/>
      <c r="D5" s="64"/>
      <c r="E5" s="124"/>
      <c r="F5" s="118"/>
      <c r="G5" s="118"/>
      <c r="H5" s="118"/>
      <c r="I5" s="124"/>
      <c r="J5" s="118"/>
      <c r="K5" s="118"/>
      <c r="L5" s="118"/>
      <c r="M5" s="118"/>
      <c r="N5" s="118"/>
      <c r="O5" s="118"/>
      <c r="P5" s="69" t="s">
        <v>214</v>
      </c>
      <c r="Q5" s="118"/>
      <c r="R5" s="70"/>
      <c r="S5" s="118"/>
      <c r="T5" s="118"/>
      <c r="U5" s="132"/>
      <c r="V5" s="132"/>
      <c r="W5" s="118"/>
      <c r="X5" s="118"/>
      <c r="Y5" s="132"/>
      <c r="Z5" s="132"/>
      <c r="AA5" s="186"/>
      <c r="AB5" s="186"/>
    </row>
    <row r="6" spans="1:28" s="77" customFormat="1" ht="13.5" customHeight="1">
      <c r="A6" s="120"/>
      <c r="B6" s="120"/>
      <c r="C6" s="123"/>
      <c r="D6" s="71" t="s">
        <v>215</v>
      </c>
      <c r="E6" s="71" t="s">
        <v>215</v>
      </c>
      <c r="F6" s="72" t="s">
        <v>216</v>
      </c>
      <c r="G6" s="71" t="s">
        <v>215</v>
      </c>
      <c r="H6" s="71" t="s">
        <v>215</v>
      </c>
      <c r="I6" s="71" t="s">
        <v>215</v>
      </c>
      <c r="J6" s="72" t="s">
        <v>216</v>
      </c>
      <c r="K6" s="71" t="s">
        <v>215</v>
      </c>
      <c r="L6" s="72" t="s">
        <v>216</v>
      </c>
      <c r="M6" s="71" t="s">
        <v>215</v>
      </c>
      <c r="N6" s="72" t="s">
        <v>216</v>
      </c>
      <c r="O6" s="71" t="s">
        <v>215</v>
      </c>
      <c r="P6" s="71" t="s">
        <v>215</v>
      </c>
      <c r="Q6" s="72" t="s">
        <v>216</v>
      </c>
      <c r="R6" s="73" t="s">
        <v>215</v>
      </c>
      <c r="S6" s="72"/>
      <c r="T6" s="72"/>
      <c r="U6" s="72"/>
      <c r="V6" s="74"/>
      <c r="W6" s="72"/>
      <c r="X6" s="72"/>
      <c r="Y6" s="72"/>
      <c r="Z6" s="74"/>
      <c r="AA6" s="187"/>
      <c r="AB6" s="187"/>
    </row>
    <row r="7" spans="1:28" s="75" customFormat="1" ht="13.5" customHeight="1">
      <c r="A7" s="109" t="s">
        <v>29</v>
      </c>
      <c r="B7" s="116" t="s">
        <v>251</v>
      </c>
      <c r="C7" s="109" t="s">
        <v>200</v>
      </c>
      <c r="D7" s="110">
        <f>+SUM(E7,+I7)</f>
        <v>1420129</v>
      </c>
      <c r="E7" s="110">
        <f>+SUM(G7,+H7)</f>
        <v>44612</v>
      </c>
      <c r="F7" s="111">
        <f>IF(D7&gt;0,E7/D7*100,"-")</f>
        <v>3.1414047597084496</v>
      </c>
      <c r="G7" s="108">
        <f>SUM(G$8:G$207)</f>
        <v>43635</v>
      </c>
      <c r="H7" s="108">
        <f>SUM(H$8:H$207)</f>
        <v>977</v>
      </c>
      <c r="I7" s="110">
        <f>+SUM(K7,+M7,+O7)</f>
        <v>1375517</v>
      </c>
      <c r="J7" s="111">
        <f>IF(D7&gt;0,I7/D7*100,"-")</f>
        <v>96.85859524029155</v>
      </c>
      <c r="K7" s="108">
        <f>SUM(K$8:K$207)</f>
        <v>1217179</v>
      </c>
      <c r="L7" s="111">
        <f>IF(D7&gt;0,K7/D7*100,"-")</f>
        <v>85.709044741710088</v>
      </c>
      <c r="M7" s="108">
        <f>SUM(M$8:M$207)</f>
        <v>0</v>
      </c>
      <c r="N7" s="111">
        <f>IF(D7&gt;0,M7/D7*100,"-")</f>
        <v>0</v>
      </c>
      <c r="O7" s="108">
        <f>SUM(O$8:O$207)</f>
        <v>158338</v>
      </c>
      <c r="P7" s="108">
        <f>SUM(P$8:P$207)</f>
        <v>108570</v>
      </c>
      <c r="Q7" s="111">
        <f>IF(D7&gt;0,O7/D7*100,"-")</f>
        <v>11.149550498581467</v>
      </c>
      <c r="R7" s="108">
        <f>SUM(R$8:R$207)</f>
        <v>31550</v>
      </c>
      <c r="S7" s="112">
        <f t="shared" ref="S7:Z7" si="0">COUNTIF(S$8:S$207,"○")</f>
        <v>19</v>
      </c>
      <c r="T7" s="112">
        <f t="shared" si="0"/>
        <v>0</v>
      </c>
      <c r="U7" s="112">
        <f t="shared" si="0"/>
        <v>0</v>
      </c>
      <c r="V7" s="112">
        <f t="shared" si="0"/>
        <v>0</v>
      </c>
      <c r="W7" s="112">
        <f t="shared" si="0"/>
        <v>11</v>
      </c>
      <c r="X7" s="112">
        <f t="shared" si="0"/>
        <v>0</v>
      </c>
      <c r="Y7" s="112">
        <f t="shared" si="0"/>
        <v>0</v>
      </c>
      <c r="Z7" s="112">
        <f t="shared" si="0"/>
        <v>8</v>
      </c>
      <c r="AA7" s="188"/>
      <c r="AB7" s="188"/>
    </row>
    <row r="8" spans="1:28" s="105" customFormat="1" ht="13.5" customHeight="1">
      <c r="A8" s="101" t="s">
        <v>29</v>
      </c>
      <c r="B8" s="102" t="s">
        <v>254</v>
      </c>
      <c r="C8" s="101" t="s">
        <v>255</v>
      </c>
      <c r="D8" s="103">
        <f>+SUM(E8,+I8)</f>
        <v>343563</v>
      </c>
      <c r="E8" s="103">
        <f>+SUM(G8,+H8)</f>
        <v>5233</v>
      </c>
      <c r="F8" s="104">
        <f>IF(D8&gt;0,E8/D8*100,"-")</f>
        <v>1.5231558695202918</v>
      </c>
      <c r="G8" s="103">
        <v>5167</v>
      </c>
      <c r="H8" s="103">
        <v>66</v>
      </c>
      <c r="I8" s="103">
        <f>+SUM(K8,+M8,+O8)</f>
        <v>338330</v>
      </c>
      <c r="J8" s="104">
        <f>IF(D8&gt;0,I8/D8*100,"-")</f>
        <v>98.476844130479719</v>
      </c>
      <c r="K8" s="103">
        <v>331628</v>
      </c>
      <c r="L8" s="104">
        <f>IF(D8&gt;0,K8/D8*100,"-")</f>
        <v>96.52611020395095</v>
      </c>
      <c r="M8" s="103">
        <v>0</v>
      </c>
      <c r="N8" s="104">
        <f>IF(D8&gt;0,M8/D8*100,"-")</f>
        <v>0</v>
      </c>
      <c r="O8" s="103">
        <v>6702</v>
      </c>
      <c r="P8" s="103">
        <v>3300</v>
      </c>
      <c r="Q8" s="104">
        <f>IF(D8&gt;0,O8/D8*100,"-")</f>
        <v>1.9507339265287589</v>
      </c>
      <c r="R8" s="103">
        <v>4448</v>
      </c>
      <c r="S8" s="101" t="s">
        <v>257</v>
      </c>
      <c r="T8" s="101"/>
      <c r="U8" s="101"/>
      <c r="V8" s="101"/>
      <c r="W8" s="101"/>
      <c r="X8" s="101"/>
      <c r="Y8" s="101"/>
      <c r="Z8" s="101" t="s">
        <v>257</v>
      </c>
      <c r="AA8" s="189" t="s">
        <v>256</v>
      </c>
      <c r="AB8" s="190"/>
    </row>
    <row r="9" spans="1:28" s="105" customFormat="1" ht="13.5" customHeight="1">
      <c r="A9" s="101" t="s">
        <v>29</v>
      </c>
      <c r="B9" s="102" t="s">
        <v>258</v>
      </c>
      <c r="C9" s="101" t="s">
        <v>259</v>
      </c>
      <c r="D9" s="103">
        <f>+SUM(E9,+I9)</f>
        <v>112928</v>
      </c>
      <c r="E9" s="103">
        <f>+SUM(G9,+H9)</f>
        <v>4791</v>
      </c>
      <c r="F9" s="104">
        <f>IF(D9&gt;0,E9/D9*100,"-")</f>
        <v>4.2425262113913291</v>
      </c>
      <c r="G9" s="103">
        <v>4311</v>
      </c>
      <c r="H9" s="103">
        <v>480</v>
      </c>
      <c r="I9" s="103">
        <f>+SUM(K9,+M9,+O9)</f>
        <v>108137</v>
      </c>
      <c r="J9" s="104">
        <f>IF(D9&gt;0,I9/D9*100,"-")</f>
        <v>95.757473788608678</v>
      </c>
      <c r="K9" s="103">
        <v>90884</v>
      </c>
      <c r="L9" s="104">
        <f>IF(D9&gt;0,K9/D9*100,"-")</f>
        <v>80.479597619722298</v>
      </c>
      <c r="M9" s="103">
        <v>0</v>
      </c>
      <c r="N9" s="104">
        <f>IF(D9&gt;0,M9/D9*100,"-")</f>
        <v>0</v>
      </c>
      <c r="O9" s="103">
        <v>17253</v>
      </c>
      <c r="P9" s="103">
        <v>10303</v>
      </c>
      <c r="Q9" s="104">
        <f>IF(D9&gt;0,O9/D9*100,"-")</f>
        <v>15.277876168886371</v>
      </c>
      <c r="R9" s="103">
        <v>2767</v>
      </c>
      <c r="S9" s="101" t="s">
        <v>257</v>
      </c>
      <c r="T9" s="101"/>
      <c r="U9" s="101"/>
      <c r="V9" s="101"/>
      <c r="W9" s="101"/>
      <c r="X9" s="101"/>
      <c r="Y9" s="101"/>
      <c r="Z9" s="101" t="s">
        <v>257</v>
      </c>
      <c r="AA9" s="189" t="s">
        <v>256</v>
      </c>
      <c r="AB9" s="190"/>
    </row>
    <row r="10" spans="1:28" s="105" customFormat="1" ht="13.5" customHeight="1">
      <c r="A10" s="101" t="s">
        <v>29</v>
      </c>
      <c r="B10" s="102" t="s">
        <v>260</v>
      </c>
      <c r="C10" s="101" t="s">
        <v>261</v>
      </c>
      <c r="D10" s="103">
        <f>+SUM(E10,+I10)</f>
        <v>118103</v>
      </c>
      <c r="E10" s="103">
        <f>+SUM(G10,+H10)</f>
        <v>4297</v>
      </c>
      <c r="F10" s="104">
        <f>IF(D10&gt;0,E10/D10*100,"-")</f>
        <v>3.6383495762173692</v>
      </c>
      <c r="G10" s="103">
        <v>4036</v>
      </c>
      <c r="H10" s="103">
        <v>261</v>
      </c>
      <c r="I10" s="103">
        <f>+SUM(K10,+M10,+O10)</f>
        <v>113806</v>
      </c>
      <c r="J10" s="104">
        <f>IF(D10&gt;0,I10/D10*100,"-")</f>
        <v>96.361650423782635</v>
      </c>
      <c r="K10" s="103">
        <v>89463</v>
      </c>
      <c r="L10" s="104">
        <f>IF(D10&gt;0,K10/D10*100,"-")</f>
        <v>75.7499809488328</v>
      </c>
      <c r="M10" s="103">
        <v>0</v>
      </c>
      <c r="N10" s="104">
        <f>IF(D10&gt;0,M10/D10*100,"-")</f>
        <v>0</v>
      </c>
      <c r="O10" s="103">
        <v>24343</v>
      </c>
      <c r="P10" s="103">
        <v>1481</v>
      </c>
      <c r="Q10" s="104">
        <f>IF(D10&gt;0,O10/D10*100,"-")</f>
        <v>20.611669474949831</v>
      </c>
      <c r="R10" s="103">
        <v>3778</v>
      </c>
      <c r="S10" s="101" t="s">
        <v>257</v>
      </c>
      <c r="T10" s="101"/>
      <c r="U10" s="101"/>
      <c r="V10" s="101"/>
      <c r="W10" s="101" t="s">
        <v>257</v>
      </c>
      <c r="X10" s="101"/>
      <c r="Y10" s="101"/>
      <c r="Z10" s="101"/>
      <c r="AA10" s="189" t="s">
        <v>256</v>
      </c>
      <c r="AB10" s="190"/>
    </row>
    <row r="11" spans="1:28" s="105" customFormat="1" ht="13.5" customHeight="1">
      <c r="A11" s="101" t="s">
        <v>29</v>
      </c>
      <c r="B11" s="102" t="s">
        <v>262</v>
      </c>
      <c r="C11" s="101" t="s">
        <v>263</v>
      </c>
      <c r="D11" s="103">
        <f>+SUM(E11,+I11)</f>
        <v>82129</v>
      </c>
      <c r="E11" s="103">
        <f>+SUM(G11,+H11)</f>
        <v>3698</v>
      </c>
      <c r="F11" s="104">
        <f>IF(D11&gt;0,E11/D11*100,"-")</f>
        <v>4.5026726247732229</v>
      </c>
      <c r="G11" s="103">
        <v>3698</v>
      </c>
      <c r="H11" s="103">
        <v>0</v>
      </c>
      <c r="I11" s="103">
        <f>+SUM(K11,+M11,+O11)</f>
        <v>78431</v>
      </c>
      <c r="J11" s="104">
        <f>IF(D11&gt;0,I11/D11*100,"-")</f>
        <v>95.497327375226774</v>
      </c>
      <c r="K11" s="103">
        <v>60207</v>
      </c>
      <c r="L11" s="104">
        <f>IF(D11&gt;0,K11/D11*100,"-")</f>
        <v>73.307844975587187</v>
      </c>
      <c r="M11" s="103">
        <v>0</v>
      </c>
      <c r="N11" s="104">
        <f>IF(D11&gt;0,M11/D11*100,"-")</f>
        <v>0</v>
      </c>
      <c r="O11" s="103">
        <v>18224</v>
      </c>
      <c r="P11" s="103">
        <v>17003</v>
      </c>
      <c r="Q11" s="104">
        <f>IF(D11&gt;0,O11/D11*100,"-")</f>
        <v>22.189482399639591</v>
      </c>
      <c r="R11" s="103">
        <v>1518</v>
      </c>
      <c r="S11" s="101" t="s">
        <v>257</v>
      </c>
      <c r="T11" s="101"/>
      <c r="U11" s="101"/>
      <c r="V11" s="101"/>
      <c r="W11" s="101" t="s">
        <v>257</v>
      </c>
      <c r="X11" s="101"/>
      <c r="Y11" s="101"/>
      <c r="Z11" s="101"/>
      <c r="AA11" s="189" t="s">
        <v>256</v>
      </c>
      <c r="AB11" s="190"/>
    </row>
    <row r="12" spans="1:28" s="105" customFormat="1" ht="13.5" customHeight="1">
      <c r="A12" s="101" t="s">
        <v>29</v>
      </c>
      <c r="B12" s="102" t="s">
        <v>264</v>
      </c>
      <c r="C12" s="101" t="s">
        <v>265</v>
      </c>
      <c r="D12" s="103">
        <f>+SUM(E12,+I12)</f>
        <v>134658</v>
      </c>
      <c r="E12" s="103">
        <f>+SUM(G12,+H12)</f>
        <v>1022</v>
      </c>
      <c r="F12" s="104">
        <f>IF(D12&gt;0,E12/D12*100,"-")</f>
        <v>0.75895973503245251</v>
      </c>
      <c r="G12" s="103">
        <v>1022</v>
      </c>
      <c r="H12" s="103">
        <v>0</v>
      </c>
      <c r="I12" s="103">
        <f>+SUM(K12,+M12,+O12)</f>
        <v>133636</v>
      </c>
      <c r="J12" s="104">
        <f>IF(D12&gt;0,I12/D12*100,"-")</f>
        <v>99.241040264967552</v>
      </c>
      <c r="K12" s="103">
        <v>126635</v>
      </c>
      <c r="L12" s="104">
        <f>IF(D12&gt;0,K12/D12*100,"-")</f>
        <v>94.041943293380271</v>
      </c>
      <c r="M12" s="103">
        <v>0</v>
      </c>
      <c r="N12" s="104">
        <f>IF(D12&gt;0,M12/D12*100,"-")</f>
        <v>0</v>
      </c>
      <c r="O12" s="103">
        <v>7001</v>
      </c>
      <c r="P12" s="103">
        <v>6119</v>
      </c>
      <c r="Q12" s="104">
        <f>IF(D12&gt;0,O12/D12*100,"-")</f>
        <v>5.1990969715872808</v>
      </c>
      <c r="R12" s="103">
        <v>2882</v>
      </c>
      <c r="S12" s="101" t="s">
        <v>257</v>
      </c>
      <c r="T12" s="101"/>
      <c r="U12" s="101"/>
      <c r="V12" s="101"/>
      <c r="W12" s="101"/>
      <c r="X12" s="101"/>
      <c r="Y12" s="101"/>
      <c r="Z12" s="101" t="s">
        <v>257</v>
      </c>
      <c r="AA12" s="189" t="s">
        <v>256</v>
      </c>
      <c r="AB12" s="190"/>
    </row>
    <row r="13" spans="1:28" s="105" customFormat="1" ht="13.5" customHeight="1">
      <c r="A13" s="101" t="s">
        <v>29</v>
      </c>
      <c r="B13" s="102" t="s">
        <v>266</v>
      </c>
      <c r="C13" s="101" t="s">
        <v>267</v>
      </c>
      <c r="D13" s="103">
        <f>+SUM(E13,+I13)</f>
        <v>83570</v>
      </c>
      <c r="E13" s="103">
        <f>+SUM(G13,+H13)</f>
        <v>1444</v>
      </c>
      <c r="F13" s="104">
        <f>IF(D13&gt;0,E13/D13*100,"-")</f>
        <v>1.7278927844920424</v>
      </c>
      <c r="G13" s="103">
        <v>1430</v>
      </c>
      <c r="H13" s="103">
        <v>14</v>
      </c>
      <c r="I13" s="103">
        <f>+SUM(K13,+M13,+O13)</f>
        <v>82126</v>
      </c>
      <c r="J13" s="104">
        <f>IF(D13&gt;0,I13/D13*100,"-")</f>
        <v>98.272107215507958</v>
      </c>
      <c r="K13" s="103">
        <v>78712</v>
      </c>
      <c r="L13" s="104">
        <f>IF(D13&gt;0,K13/D13*100,"-")</f>
        <v>94.186909177934666</v>
      </c>
      <c r="M13" s="103">
        <v>0</v>
      </c>
      <c r="N13" s="104">
        <f>IF(D13&gt;0,M13/D13*100,"-")</f>
        <v>0</v>
      </c>
      <c r="O13" s="103">
        <v>3414</v>
      </c>
      <c r="P13" s="103">
        <v>0</v>
      </c>
      <c r="Q13" s="104">
        <f>IF(D13&gt;0,O13/D13*100,"-")</f>
        <v>4.0851980375732921</v>
      </c>
      <c r="R13" s="103">
        <v>1067</v>
      </c>
      <c r="S13" s="101" t="s">
        <v>257</v>
      </c>
      <c r="T13" s="101"/>
      <c r="U13" s="101"/>
      <c r="V13" s="101"/>
      <c r="W13" s="101"/>
      <c r="X13" s="101"/>
      <c r="Y13" s="101"/>
      <c r="Z13" s="101" t="s">
        <v>257</v>
      </c>
      <c r="AA13" s="189" t="s">
        <v>256</v>
      </c>
      <c r="AB13" s="190"/>
    </row>
    <row r="14" spans="1:28" s="105" customFormat="1" ht="13.5" customHeight="1">
      <c r="A14" s="101" t="s">
        <v>29</v>
      </c>
      <c r="B14" s="102" t="s">
        <v>268</v>
      </c>
      <c r="C14" s="101" t="s">
        <v>269</v>
      </c>
      <c r="D14" s="103">
        <f>+SUM(E14,+I14)</f>
        <v>70063</v>
      </c>
      <c r="E14" s="103">
        <f>+SUM(G14,+H14)</f>
        <v>1046</v>
      </c>
      <c r="F14" s="104">
        <f>IF(D14&gt;0,E14/D14*100,"-")</f>
        <v>1.492942066425931</v>
      </c>
      <c r="G14" s="103">
        <v>1046</v>
      </c>
      <c r="H14" s="103">
        <v>0</v>
      </c>
      <c r="I14" s="103">
        <f>+SUM(K14,+M14,+O14)</f>
        <v>69017</v>
      </c>
      <c r="J14" s="104">
        <f>IF(D14&gt;0,I14/D14*100,"-")</f>
        <v>98.507057933574075</v>
      </c>
      <c r="K14" s="103">
        <v>68310</v>
      </c>
      <c r="L14" s="104">
        <f>IF(D14&gt;0,K14/D14*100,"-")</f>
        <v>97.497966116209696</v>
      </c>
      <c r="M14" s="103">
        <v>0</v>
      </c>
      <c r="N14" s="104">
        <f>IF(D14&gt;0,M14/D14*100,"-")</f>
        <v>0</v>
      </c>
      <c r="O14" s="103">
        <v>707</v>
      </c>
      <c r="P14" s="103">
        <v>462</v>
      </c>
      <c r="Q14" s="104">
        <f>IF(D14&gt;0,O14/D14*100,"-")</f>
        <v>1.0090918173643719</v>
      </c>
      <c r="R14" s="103">
        <v>1460</v>
      </c>
      <c r="S14" s="101" t="s">
        <v>257</v>
      </c>
      <c r="T14" s="101"/>
      <c r="U14" s="101"/>
      <c r="V14" s="101"/>
      <c r="W14" s="101" t="s">
        <v>257</v>
      </c>
      <c r="X14" s="101"/>
      <c r="Y14" s="101"/>
      <c r="Z14" s="101"/>
      <c r="AA14" s="189" t="s">
        <v>256</v>
      </c>
      <c r="AB14" s="190"/>
    </row>
    <row r="15" spans="1:28" s="105" customFormat="1" ht="13.5" customHeight="1">
      <c r="A15" s="101" t="s">
        <v>29</v>
      </c>
      <c r="B15" s="102" t="s">
        <v>270</v>
      </c>
      <c r="C15" s="101" t="s">
        <v>271</v>
      </c>
      <c r="D15" s="103">
        <f>+SUM(E15,+I15)</f>
        <v>90753</v>
      </c>
      <c r="E15" s="103">
        <f>+SUM(G15,+H15)</f>
        <v>6559</v>
      </c>
      <c r="F15" s="104">
        <f>IF(D15&gt;0,E15/D15*100,"-")</f>
        <v>7.2273092900510179</v>
      </c>
      <c r="G15" s="103">
        <v>6559</v>
      </c>
      <c r="H15" s="103">
        <v>0</v>
      </c>
      <c r="I15" s="103">
        <f>+SUM(K15,+M15,+O15)</f>
        <v>84194</v>
      </c>
      <c r="J15" s="104">
        <f>IF(D15&gt;0,I15/D15*100,"-")</f>
        <v>92.772690709948975</v>
      </c>
      <c r="K15" s="103">
        <v>62964</v>
      </c>
      <c r="L15" s="104">
        <f>IF(D15&gt;0,K15/D15*100,"-")</f>
        <v>69.379524643813426</v>
      </c>
      <c r="M15" s="103">
        <v>0</v>
      </c>
      <c r="N15" s="104">
        <f>IF(D15&gt;0,M15/D15*100,"-")</f>
        <v>0</v>
      </c>
      <c r="O15" s="103">
        <v>21230</v>
      </c>
      <c r="P15" s="103">
        <v>17210</v>
      </c>
      <c r="Q15" s="104">
        <f>IF(D15&gt;0,O15/D15*100,"-")</f>
        <v>23.393166066135553</v>
      </c>
      <c r="R15" s="103">
        <v>3542</v>
      </c>
      <c r="S15" s="101" t="s">
        <v>257</v>
      </c>
      <c r="T15" s="101"/>
      <c r="U15" s="101"/>
      <c r="V15" s="101"/>
      <c r="W15" s="101"/>
      <c r="X15" s="101"/>
      <c r="Y15" s="101"/>
      <c r="Z15" s="101" t="s">
        <v>257</v>
      </c>
      <c r="AA15" s="189" t="s">
        <v>256</v>
      </c>
      <c r="AB15" s="190"/>
    </row>
    <row r="16" spans="1:28" s="105" customFormat="1" ht="13.5" customHeight="1">
      <c r="A16" s="101" t="s">
        <v>29</v>
      </c>
      <c r="B16" s="102" t="s">
        <v>272</v>
      </c>
      <c r="C16" s="101" t="s">
        <v>273</v>
      </c>
      <c r="D16" s="103">
        <f>+SUM(E16,+I16)</f>
        <v>51334</v>
      </c>
      <c r="E16" s="103">
        <f>+SUM(G16,+H16)</f>
        <v>544</v>
      </c>
      <c r="F16" s="104">
        <f>IF(D16&gt;0,E16/D16*100,"-")</f>
        <v>1.0597264970584797</v>
      </c>
      <c r="G16" s="103">
        <v>524</v>
      </c>
      <c r="H16" s="103">
        <v>20</v>
      </c>
      <c r="I16" s="103">
        <f>+SUM(K16,+M16,+O16)</f>
        <v>50790</v>
      </c>
      <c r="J16" s="104">
        <f>IF(D16&gt;0,I16/D16*100,"-")</f>
        <v>98.940273502941523</v>
      </c>
      <c r="K16" s="103">
        <v>49360</v>
      </c>
      <c r="L16" s="104">
        <f>IF(D16&gt;0,K16/D16*100,"-")</f>
        <v>96.154595394865012</v>
      </c>
      <c r="M16" s="103">
        <v>0</v>
      </c>
      <c r="N16" s="104">
        <f>IF(D16&gt;0,M16/D16*100,"-")</f>
        <v>0</v>
      </c>
      <c r="O16" s="103">
        <v>1430</v>
      </c>
      <c r="P16" s="103">
        <v>1091</v>
      </c>
      <c r="Q16" s="104">
        <f>IF(D16&gt;0,O16/D16*100,"-")</f>
        <v>2.7856781080765183</v>
      </c>
      <c r="R16" s="103">
        <v>839</v>
      </c>
      <c r="S16" s="101" t="s">
        <v>257</v>
      </c>
      <c r="T16" s="101"/>
      <c r="U16" s="101"/>
      <c r="V16" s="101"/>
      <c r="W16" s="101" t="s">
        <v>257</v>
      </c>
      <c r="X16" s="101"/>
      <c r="Y16" s="101"/>
      <c r="Z16" s="101"/>
      <c r="AA16" s="189" t="s">
        <v>256</v>
      </c>
      <c r="AB16" s="190"/>
    </row>
    <row r="17" spans="1:28" s="105" customFormat="1" ht="13.5" customHeight="1">
      <c r="A17" s="101" t="s">
        <v>29</v>
      </c>
      <c r="B17" s="102" t="s">
        <v>274</v>
      </c>
      <c r="C17" s="101" t="s">
        <v>275</v>
      </c>
      <c r="D17" s="103">
        <f>+SUM(E17,+I17)</f>
        <v>55273</v>
      </c>
      <c r="E17" s="103">
        <f>+SUM(G17,+H17)</f>
        <v>1458</v>
      </c>
      <c r="F17" s="104">
        <f>IF(D17&gt;0,E17/D17*100,"-")</f>
        <v>2.6378159318292838</v>
      </c>
      <c r="G17" s="103">
        <v>1458</v>
      </c>
      <c r="H17" s="103">
        <v>0</v>
      </c>
      <c r="I17" s="103">
        <f>+SUM(K17,+M17,+O17)</f>
        <v>53815</v>
      </c>
      <c r="J17" s="104">
        <f>IF(D17&gt;0,I17/D17*100,"-")</f>
        <v>97.36218406817072</v>
      </c>
      <c r="K17" s="103">
        <v>51052</v>
      </c>
      <c r="L17" s="104">
        <f>IF(D17&gt;0,K17/D17*100,"-")</f>
        <v>92.363360049210286</v>
      </c>
      <c r="M17" s="103">
        <v>0</v>
      </c>
      <c r="N17" s="104">
        <f>IF(D17&gt;0,M17/D17*100,"-")</f>
        <v>0</v>
      </c>
      <c r="O17" s="103">
        <v>2763</v>
      </c>
      <c r="P17" s="103">
        <v>1902</v>
      </c>
      <c r="Q17" s="104">
        <f>IF(D17&gt;0,O17/D17*100,"-")</f>
        <v>4.9988240189604332</v>
      </c>
      <c r="R17" s="103">
        <v>3321</v>
      </c>
      <c r="S17" s="101" t="s">
        <v>257</v>
      </c>
      <c r="T17" s="101"/>
      <c r="U17" s="101"/>
      <c r="V17" s="101"/>
      <c r="W17" s="101"/>
      <c r="X17" s="101"/>
      <c r="Y17" s="101"/>
      <c r="Z17" s="101" t="s">
        <v>257</v>
      </c>
      <c r="AA17" s="189" t="s">
        <v>256</v>
      </c>
      <c r="AB17" s="190"/>
    </row>
    <row r="18" spans="1:28" s="105" customFormat="1" ht="13.5" customHeight="1">
      <c r="A18" s="101" t="s">
        <v>29</v>
      </c>
      <c r="B18" s="102" t="s">
        <v>276</v>
      </c>
      <c r="C18" s="101" t="s">
        <v>277</v>
      </c>
      <c r="D18" s="103">
        <f>+SUM(E18,+I18)</f>
        <v>48348</v>
      </c>
      <c r="E18" s="103">
        <f>+SUM(G18,+H18)</f>
        <v>3322</v>
      </c>
      <c r="F18" s="104">
        <f>IF(D18&gt;0,E18/D18*100,"-")</f>
        <v>6.8710184495739224</v>
      </c>
      <c r="G18" s="103">
        <v>3186</v>
      </c>
      <c r="H18" s="103">
        <v>136</v>
      </c>
      <c r="I18" s="103">
        <f>+SUM(K18,+M18,+O18)</f>
        <v>45026</v>
      </c>
      <c r="J18" s="104">
        <f>IF(D18&gt;0,I18/D18*100,"-")</f>
        <v>93.128981550426076</v>
      </c>
      <c r="K18" s="103">
        <v>35324</v>
      </c>
      <c r="L18" s="104">
        <f>IF(D18&gt;0,K18/D18*100,"-")</f>
        <v>73.061967402994952</v>
      </c>
      <c r="M18" s="103">
        <v>0</v>
      </c>
      <c r="N18" s="104">
        <f>IF(D18&gt;0,M18/D18*100,"-")</f>
        <v>0</v>
      </c>
      <c r="O18" s="103">
        <v>9702</v>
      </c>
      <c r="P18" s="103">
        <v>9158</v>
      </c>
      <c r="Q18" s="104">
        <f>IF(D18&gt;0,O18/D18*100,"-")</f>
        <v>20.067014147431124</v>
      </c>
      <c r="R18" s="103">
        <v>577</v>
      </c>
      <c r="S18" s="101" t="s">
        <v>257</v>
      </c>
      <c r="T18" s="101"/>
      <c r="U18" s="101"/>
      <c r="V18" s="101"/>
      <c r="W18" s="101"/>
      <c r="X18" s="101"/>
      <c r="Y18" s="101"/>
      <c r="Z18" s="101" t="s">
        <v>257</v>
      </c>
      <c r="AA18" s="189" t="s">
        <v>256</v>
      </c>
      <c r="AB18" s="190"/>
    </row>
    <row r="19" spans="1:28" s="105" customFormat="1" ht="13.5" customHeight="1">
      <c r="A19" s="101" t="s">
        <v>29</v>
      </c>
      <c r="B19" s="102" t="s">
        <v>278</v>
      </c>
      <c r="C19" s="101" t="s">
        <v>279</v>
      </c>
      <c r="D19" s="103">
        <f>+SUM(E19,+I19)</f>
        <v>114311</v>
      </c>
      <c r="E19" s="103">
        <f>+SUM(G19,+H19)</f>
        <v>6437</v>
      </c>
      <c r="F19" s="104">
        <f>IF(D19&gt;0,E19/D19*100,"-")</f>
        <v>5.6311291126838183</v>
      </c>
      <c r="G19" s="103">
        <v>6437</v>
      </c>
      <c r="H19" s="103">
        <v>0</v>
      </c>
      <c r="I19" s="103">
        <f>+SUM(K19,+M19,+O19)</f>
        <v>107874</v>
      </c>
      <c r="J19" s="104">
        <f>IF(D19&gt;0,I19/D19*100,"-")</f>
        <v>94.368870887316177</v>
      </c>
      <c r="K19" s="103">
        <v>79077</v>
      </c>
      <c r="L19" s="104">
        <f>IF(D19&gt;0,K19/D19*100,"-")</f>
        <v>69.177069573356903</v>
      </c>
      <c r="M19" s="103">
        <v>0</v>
      </c>
      <c r="N19" s="104">
        <f>IF(D19&gt;0,M19/D19*100,"-")</f>
        <v>0</v>
      </c>
      <c r="O19" s="103">
        <v>28797</v>
      </c>
      <c r="P19" s="103">
        <v>27239</v>
      </c>
      <c r="Q19" s="104">
        <f>IF(D19&gt;0,O19/D19*100,"-")</f>
        <v>25.191801313959289</v>
      </c>
      <c r="R19" s="103">
        <v>3669</v>
      </c>
      <c r="S19" s="101" t="s">
        <v>257</v>
      </c>
      <c r="T19" s="101"/>
      <c r="U19" s="101"/>
      <c r="V19" s="101"/>
      <c r="W19" s="101"/>
      <c r="X19" s="101"/>
      <c r="Y19" s="101"/>
      <c r="Z19" s="101" t="s">
        <v>257</v>
      </c>
      <c r="AA19" s="189" t="s">
        <v>256</v>
      </c>
      <c r="AB19" s="190"/>
    </row>
    <row r="20" spans="1:28" s="105" customFormat="1" ht="13.5" customHeight="1">
      <c r="A20" s="101" t="s">
        <v>29</v>
      </c>
      <c r="B20" s="102" t="s">
        <v>280</v>
      </c>
      <c r="C20" s="101" t="s">
        <v>281</v>
      </c>
      <c r="D20" s="103">
        <f>+SUM(E20,+I20)</f>
        <v>38614</v>
      </c>
      <c r="E20" s="103">
        <f>+SUM(G20,+H20)</f>
        <v>459</v>
      </c>
      <c r="F20" s="104">
        <f>IF(D20&gt;0,E20/D20*100,"-")</f>
        <v>1.1886880406070337</v>
      </c>
      <c r="G20" s="103">
        <v>459</v>
      </c>
      <c r="H20" s="103">
        <v>0</v>
      </c>
      <c r="I20" s="103">
        <f>+SUM(K20,+M20,+O20)</f>
        <v>38155</v>
      </c>
      <c r="J20" s="104">
        <f>IF(D20&gt;0,I20/D20*100,"-")</f>
        <v>98.811311959392967</v>
      </c>
      <c r="K20" s="103">
        <v>32289</v>
      </c>
      <c r="L20" s="104">
        <f>IF(D20&gt;0,K20/D20*100,"-")</f>
        <v>83.619930595120934</v>
      </c>
      <c r="M20" s="103">
        <v>0</v>
      </c>
      <c r="N20" s="104">
        <f>IF(D20&gt;0,M20/D20*100,"-")</f>
        <v>0</v>
      </c>
      <c r="O20" s="103">
        <v>5866</v>
      </c>
      <c r="P20" s="103">
        <v>4899</v>
      </c>
      <c r="Q20" s="104">
        <f>IF(D20&gt;0,O20/D20*100,"-")</f>
        <v>15.191381364272024</v>
      </c>
      <c r="R20" s="103">
        <v>578</v>
      </c>
      <c r="S20" s="101" t="s">
        <v>257</v>
      </c>
      <c r="T20" s="101"/>
      <c r="U20" s="101"/>
      <c r="V20" s="101"/>
      <c r="W20" s="101" t="s">
        <v>257</v>
      </c>
      <c r="X20" s="101"/>
      <c r="Y20" s="101"/>
      <c r="Z20" s="101"/>
      <c r="AA20" s="189" t="s">
        <v>256</v>
      </c>
      <c r="AB20" s="190"/>
    </row>
    <row r="21" spans="1:28" s="105" customFormat="1" ht="13.5" customHeight="1">
      <c r="A21" s="101" t="s">
        <v>29</v>
      </c>
      <c r="B21" s="102" t="s">
        <v>282</v>
      </c>
      <c r="C21" s="101" t="s">
        <v>283</v>
      </c>
      <c r="D21" s="103">
        <f>+SUM(E21,+I21)</f>
        <v>21518</v>
      </c>
      <c r="E21" s="103">
        <f>+SUM(G21,+H21)</f>
        <v>1822</v>
      </c>
      <c r="F21" s="104">
        <f>IF(D21&gt;0,E21/D21*100,"-")</f>
        <v>8.4673296774793201</v>
      </c>
      <c r="G21" s="103">
        <v>1822</v>
      </c>
      <c r="H21" s="103">
        <v>0</v>
      </c>
      <c r="I21" s="103">
        <f>+SUM(K21,+M21,+O21)</f>
        <v>19696</v>
      </c>
      <c r="J21" s="104">
        <f>IF(D21&gt;0,I21/D21*100,"-")</f>
        <v>91.532670322520687</v>
      </c>
      <c r="K21" s="103">
        <v>13900</v>
      </c>
      <c r="L21" s="104">
        <f>IF(D21&gt;0,K21/D21*100,"-")</f>
        <v>64.597081513151778</v>
      </c>
      <c r="M21" s="103">
        <v>0</v>
      </c>
      <c r="N21" s="104">
        <f>IF(D21&gt;0,M21/D21*100,"-")</f>
        <v>0</v>
      </c>
      <c r="O21" s="103">
        <v>5796</v>
      </c>
      <c r="P21" s="103">
        <v>5423</v>
      </c>
      <c r="Q21" s="104">
        <f>IF(D21&gt;0,O21/D21*100,"-")</f>
        <v>26.935588809368898</v>
      </c>
      <c r="R21" s="103">
        <v>666</v>
      </c>
      <c r="S21" s="101" t="s">
        <v>257</v>
      </c>
      <c r="T21" s="101"/>
      <c r="U21" s="101"/>
      <c r="V21" s="101"/>
      <c r="W21" s="101" t="s">
        <v>257</v>
      </c>
      <c r="X21" s="101"/>
      <c r="Y21" s="101"/>
      <c r="Z21" s="101"/>
      <c r="AA21" s="189" t="s">
        <v>256</v>
      </c>
      <c r="AB21" s="190"/>
    </row>
    <row r="22" spans="1:28" s="105" customFormat="1" ht="13.5" customHeight="1">
      <c r="A22" s="101" t="s">
        <v>29</v>
      </c>
      <c r="B22" s="102" t="s">
        <v>284</v>
      </c>
      <c r="C22" s="101" t="s">
        <v>285</v>
      </c>
      <c r="D22" s="103">
        <f>+SUM(E22,+I22)</f>
        <v>11996</v>
      </c>
      <c r="E22" s="103">
        <f>+SUM(G22,+H22)</f>
        <v>536</v>
      </c>
      <c r="F22" s="104">
        <f>IF(D22&gt;0,E22/D22*100,"-")</f>
        <v>4.4681560520173393</v>
      </c>
      <c r="G22" s="103">
        <v>536</v>
      </c>
      <c r="H22" s="103">
        <v>0</v>
      </c>
      <c r="I22" s="103">
        <f>+SUM(K22,+M22,+O22)</f>
        <v>11460</v>
      </c>
      <c r="J22" s="104">
        <f>IF(D22&gt;0,I22/D22*100,"-")</f>
        <v>95.531843947982665</v>
      </c>
      <c r="K22" s="103">
        <v>9290</v>
      </c>
      <c r="L22" s="104">
        <f>IF(D22&gt;0,K22/D22*100,"-")</f>
        <v>77.442480826942315</v>
      </c>
      <c r="M22" s="103">
        <v>0</v>
      </c>
      <c r="N22" s="104">
        <f>IF(D22&gt;0,M22/D22*100,"-")</f>
        <v>0</v>
      </c>
      <c r="O22" s="103">
        <v>2170</v>
      </c>
      <c r="P22" s="103">
        <v>1210</v>
      </c>
      <c r="Q22" s="104">
        <f>IF(D22&gt;0,O22/D22*100,"-")</f>
        <v>18.089363121040346</v>
      </c>
      <c r="R22" s="103">
        <v>134</v>
      </c>
      <c r="S22" s="101" t="s">
        <v>257</v>
      </c>
      <c r="T22" s="101"/>
      <c r="U22" s="101"/>
      <c r="V22" s="101"/>
      <c r="W22" s="101" t="s">
        <v>257</v>
      </c>
      <c r="X22" s="101"/>
      <c r="Y22" s="101"/>
      <c r="Z22" s="101"/>
      <c r="AA22" s="189" t="s">
        <v>256</v>
      </c>
      <c r="AB22" s="190"/>
    </row>
    <row r="23" spans="1:28" s="105" customFormat="1" ht="13.5" customHeight="1">
      <c r="A23" s="101" t="s">
        <v>29</v>
      </c>
      <c r="B23" s="102" t="s">
        <v>286</v>
      </c>
      <c r="C23" s="101" t="s">
        <v>287</v>
      </c>
      <c r="D23" s="103">
        <f>+SUM(E23,+I23)</f>
        <v>21379</v>
      </c>
      <c r="E23" s="103">
        <f>+SUM(G23,+H23)</f>
        <v>383</v>
      </c>
      <c r="F23" s="104">
        <f>IF(D23&gt;0,E23/D23*100,"-")</f>
        <v>1.7914776182234904</v>
      </c>
      <c r="G23" s="103">
        <v>383</v>
      </c>
      <c r="H23" s="103">
        <v>0</v>
      </c>
      <c r="I23" s="103">
        <f>+SUM(K23,+M23,+O23)</f>
        <v>20996</v>
      </c>
      <c r="J23" s="104">
        <f>IF(D23&gt;0,I23/D23*100,"-")</f>
        <v>98.208522381776504</v>
      </c>
      <c r="K23" s="103">
        <v>19539</v>
      </c>
      <c r="L23" s="104">
        <f>IF(D23&gt;0,K23/D23*100,"-")</f>
        <v>91.393423452921084</v>
      </c>
      <c r="M23" s="103">
        <v>0</v>
      </c>
      <c r="N23" s="104">
        <f>IF(D23&gt;0,M23/D23*100,"-")</f>
        <v>0</v>
      </c>
      <c r="O23" s="103">
        <v>1457</v>
      </c>
      <c r="P23" s="103">
        <v>868</v>
      </c>
      <c r="Q23" s="104">
        <f>IF(D23&gt;0,O23/D23*100,"-")</f>
        <v>6.8150989288554191</v>
      </c>
      <c r="R23" s="103">
        <v>0</v>
      </c>
      <c r="S23" s="101" t="s">
        <v>257</v>
      </c>
      <c r="T23" s="101"/>
      <c r="U23" s="101"/>
      <c r="V23" s="101"/>
      <c r="W23" s="101" t="s">
        <v>257</v>
      </c>
      <c r="X23" s="101"/>
      <c r="Y23" s="101"/>
      <c r="Z23" s="101"/>
      <c r="AA23" s="189" t="s">
        <v>256</v>
      </c>
      <c r="AB23" s="190"/>
    </row>
    <row r="24" spans="1:28" s="105" customFormat="1" ht="13.5" customHeight="1">
      <c r="A24" s="101" t="s">
        <v>29</v>
      </c>
      <c r="B24" s="102" t="s">
        <v>288</v>
      </c>
      <c r="C24" s="101" t="s">
        <v>289</v>
      </c>
      <c r="D24" s="103">
        <f>+SUM(E24,+I24)</f>
        <v>7358</v>
      </c>
      <c r="E24" s="103">
        <f>+SUM(G24,+H24)</f>
        <v>469</v>
      </c>
      <c r="F24" s="104">
        <f>IF(D24&gt;0,E24/D24*100,"-")</f>
        <v>6.374014677901604</v>
      </c>
      <c r="G24" s="103">
        <v>469</v>
      </c>
      <c r="H24" s="103">
        <v>0</v>
      </c>
      <c r="I24" s="103">
        <f>+SUM(K24,+M24,+O24)</f>
        <v>6889</v>
      </c>
      <c r="J24" s="104">
        <f>IF(D24&gt;0,I24/D24*100,"-")</f>
        <v>93.625985322098387</v>
      </c>
      <c r="K24" s="103">
        <v>6600</v>
      </c>
      <c r="L24" s="104">
        <f>IF(D24&gt;0,K24/D24*100,"-")</f>
        <v>89.698287578146235</v>
      </c>
      <c r="M24" s="103">
        <v>0</v>
      </c>
      <c r="N24" s="104">
        <f>IF(D24&gt;0,M24/D24*100,"-")</f>
        <v>0</v>
      </c>
      <c r="O24" s="103">
        <v>289</v>
      </c>
      <c r="P24" s="103">
        <v>93</v>
      </c>
      <c r="Q24" s="104">
        <f>IF(D24&gt;0,O24/D24*100,"-")</f>
        <v>3.927697743952161</v>
      </c>
      <c r="R24" s="103">
        <v>197</v>
      </c>
      <c r="S24" s="101" t="s">
        <v>257</v>
      </c>
      <c r="T24" s="101"/>
      <c r="U24" s="101"/>
      <c r="V24" s="101"/>
      <c r="W24" s="101" t="s">
        <v>257</v>
      </c>
      <c r="X24" s="101"/>
      <c r="Y24" s="101"/>
      <c r="Z24" s="101"/>
      <c r="AA24" s="189" t="s">
        <v>256</v>
      </c>
      <c r="AB24" s="190"/>
    </row>
    <row r="25" spans="1:28" s="105" customFormat="1" ht="13.5" customHeight="1">
      <c r="A25" s="101" t="s">
        <v>29</v>
      </c>
      <c r="B25" s="102" t="s">
        <v>290</v>
      </c>
      <c r="C25" s="101" t="s">
        <v>291</v>
      </c>
      <c r="D25" s="103">
        <f>+SUM(E25,+I25)</f>
        <v>6940</v>
      </c>
      <c r="E25" s="103">
        <f>+SUM(G25,+H25)</f>
        <v>810</v>
      </c>
      <c r="F25" s="104">
        <f>IF(D25&gt;0,E25/D25*100,"-")</f>
        <v>11.671469740634006</v>
      </c>
      <c r="G25" s="103">
        <v>810</v>
      </c>
      <c r="H25" s="103">
        <v>0</v>
      </c>
      <c r="I25" s="103">
        <f>+SUM(K25,+M25,+O25)</f>
        <v>6130</v>
      </c>
      <c r="J25" s="104">
        <f>IF(D25&gt;0,I25/D25*100,"-")</f>
        <v>88.328530259365991</v>
      </c>
      <c r="K25" s="103">
        <v>5621</v>
      </c>
      <c r="L25" s="104">
        <f>IF(D25&gt;0,K25/D25*100,"-")</f>
        <v>80.994236311239192</v>
      </c>
      <c r="M25" s="103">
        <v>0</v>
      </c>
      <c r="N25" s="104">
        <f>IF(D25&gt;0,M25/D25*100,"-")</f>
        <v>0</v>
      </c>
      <c r="O25" s="103">
        <v>509</v>
      </c>
      <c r="P25" s="103">
        <v>124</v>
      </c>
      <c r="Q25" s="104">
        <f>IF(D25&gt;0,O25/D25*100,"-")</f>
        <v>7.3342939481268008</v>
      </c>
      <c r="R25" s="103">
        <v>69</v>
      </c>
      <c r="S25" s="101" t="s">
        <v>257</v>
      </c>
      <c r="T25" s="101"/>
      <c r="U25" s="101"/>
      <c r="V25" s="101"/>
      <c r="W25" s="101" t="s">
        <v>257</v>
      </c>
      <c r="X25" s="101"/>
      <c r="Y25" s="101"/>
      <c r="Z25" s="101"/>
      <c r="AA25" s="189" t="s">
        <v>256</v>
      </c>
      <c r="AB25" s="190"/>
    </row>
    <row r="26" spans="1:28" s="105" customFormat="1" ht="13.5" customHeight="1">
      <c r="A26" s="101" t="s">
        <v>29</v>
      </c>
      <c r="B26" s="102" t="s">
        <v>292</v>
      </c>
      <c r="C26" s="101" t="s">
        <v>293</v>
      </c>
      <c r="D26" s="103">
        <f>+SUM(E26,+I26)</f>
        <v>7291</v>
      </c>
      <c r="E26" s="103">
        <f>+SUM(G26,+H26)</f>
        <v>282</v>
      </c>
      <c r="F26" s="104">
        <f>IF(D26&gt;0,E26/D26*100,"-")</f>
        <v>3.8677821972294608</v>
      </c>
      <c r="G26" s="103">
        <v>282</v>
      </c>
      <c r="H26" s="103">
        <v>0</v>
      </c>
      <c r="I26" s="103">
        <f>+SUM(K26,+M26,+O26)</f>
        <v>7009</v>
      </c>
      <c r="J26" s="104">
        <f>IF(D26&gt;0,I26/D26*100,"-")</f>
        <v>96.132217802770541</v>
      </c>
      <c r="K26" s="103">
        <v>6324</v>
      </c>
      <c r="L26" s="104">
        <f>IF(D26&gt;0,K26/D26*100,"-")</f>
        <v>86.737073103826631</v>
      </c>
      <c r="M26" s="103">
        <v>0</v>
      </c>
      <c r="N26" s="104">
        <f>IF(D26&gt;0,M26/D26*100,"-")</f>
        <v>0</v>
      </c>
      <c r="O26" s="103">
        <v>685</v>
      </c>
      <c r="P26" s="103">
        <v>685</v>
      </c>
      <c r="Q26" s="104">
        <f>IF(D26&gt;0,O26/D26*100,"-")</f>
        <v>9.3951446989439038</v>
      </c>
      <c r="R26" s="103">
        <v>38</v>
      </c>
      <c r="S26" s="101" t="s">
        <v>257</v>
      </c>
      <c r="T26" s="101"/>
      <c r="U26" s="101"/>
      <c r="V26" s="101"/>
      <c r="W26" s="101" t="s">
        <v>257</v>
      </c>
      <c r="X26" s="101"/>
      <c r="Y26" s="101"/>
      <c r="Z26" s="101"/>
      <c r="AA26" s="189" t="s">
        <v>256</v>
      </c>
      <c r="AB26" s="190"/>
    </row>
    <row r="27" spans="1:28" s="105" customFormat="1" ht="13.5" customHeight="1">
      <c r="A27" s="101"/>
      <c r="B27" s="102"/>
      <c r="C27" s="101"/>
      <c r="D27" s="103"/>
      <c r="E27" s="103"/>
      <c r="F27" s="104"/>
      <c r="G27" s="103"/>
      <c r="H27" s="103"/>
      <c r="I27" s="103"/>
      <c r="J27" s="104"/>
      <c r="K27" s="103"/>
      <c r="L27" s="104"/>
      <c r="M27" s="103"/>
      <c r="N27" s="104"/>
      <c r="O27" s="103"/>
      <c r="P27" s="103"/>
      <c r="Q27" s="104"/>
      <c r="R27" s="103"/>
      <c r="S27" s="101"/>
      <c r="T27" s="101"/>
      <c r="U27" s="101"/>
      <c r="V27" s="101"/>
      <c r="W27" s="101"/>
      <c r="X27" s="101"/>
      <c r="Y27" s="101"/>
      <c r="Z27" s="101"/>
      <c r="AA27" s="190"/>
      <c r="AB27" s="190"/>
    </row>
    <row r="28" spans="1:28" s="105" customFormat="1" ht="13.5" customHeight="1">
      <c r="A28" s="101"/>
      <c r="B28" s="102"/>
      <c r="C28" s="101"/>
      <c r="D28" s="103"/>
      <c r="E28" s="103"/>
      <c r="F28" s="104"/>
      <c r="G28" s="103"/>
      <c r="H28" s="103"/>
      <c r="I28" s="103"/>
      <c r="J28" s="104"/>
      <c r="K28" s="103"/>
      <c r="L28" s="104"/>
      <c r="M28" s="103"/>
      <c r="N28" s="104"/>
      <c r="O28" s="103"/>
      <c r="P28" s="103"/>
      <c r="Q28" s="104"/>
      <c r="R28" s="103"/>
      <c r="S28" s="101"/>
      <c r="T28" s="101"/>
      <c r="U28" s="101"/>
      <c r="V28" s="101"/>
      <c r="W28" s="101"/>
      <c r="X28" s="101"/>
      <c r="Y28" s="101"/>
      <c r="Z28" s="101"/>
      <c r="AA28" s="190"/>
      <c r="AB28" s="190"/>
    </row>
    <row r="29" spans="1:28" s="105" customFormat="1" ht="13.5" customHeight="1">
      <c r="A29" s="101"/>
      <c r="B29" s="102"/>
      <c r="C29" s="101"/>
      <c r="D29" s="103"/>
      <c r="E29" s="103"/>
      <c r="F29" s="104"/>
      <c r="G29" s="103"/>
      <c r="H29" s="103"/>
      <c r="I29" s="103"/>
      <c r="J29" s="104"/>
      <c r="K29" s="103"/>
      <c r="L29" s="104"/>
      <c r="M29" s="103"/>
      <c r="N29" s="104"/>
      <c r="O29" s="103"/>
      <c r="P29" s="103"/>
      <c r="Q29" s="104"/>
      <c r="R29" s="103"/>
      <c r="S29" s="101"/>
      <c r="T29" s="101"/>
      <c r="U29" s="101"/>
      <c r="V29" s="101"/>
      <c r="W29" s="101"/>
      <c r="X29" s="101"/>
      <c r="Y29" s="101"/>
      <c r="Z29" s="101"/>
      <c r="AA29" s="190"/>
      <c r="AB29" s="190"/>
    </row>
    <row r="30" spans="1:28" s="105" customFormat="1" ht="13.5" customHeight="1">
      <c r="A30" s="101"/>
      <c r="B30" s="102"/>
      <c r="C30" s="101"/>
      <c r="D30" s="103"/>
      <c r="E30" s="103"/>
      <c r="F30" s="104"/>
      <c r="G30" s="103"/>
      <c r="H30" s="103"/>
      <c r="I30" s="103"/>
      <c r="J30" s="104"/>
      <c r="K30" s="103"/>
      <c r="L30" s="104"/>
      <c r="M30" s="103"/>
      <c r="N30" s="104"/>
      <c r="O30" s="103"/>
      <c r="P30" s="103"/>
      <c r="Q30" s="104"/>
      <c r="R30" s="103"/>
      <c r="S30" s="101"/>
      <c r="T30" s="101"/>
      <c r="U30" s="101"/>
      <c r="V30" s="101"/>
      <c r="W30" s="101"/>
      <c r="X30" s="101"/>
      <c r="Y30" s="101"/>
      <c r="Z30" s="101"/>
      <c r="AA30" s="190"/>
      <c r="AB30" s="190"/>
    </row>
    <row r="31" spans="1:28" s="105" customFormat="1" ht="13.5" customHeight="1">
      <c r="A31" s="101"/>
      <c r="B31" s="102"/>
      <c r="C31" s="101"/>
      <c r="D31" s="103"/>
      <c r="E31" s="103"/>
      <c r="F31" s="104"/>
      <c r="G31" s="103"/>
      <c r="H31" s="103"/>
      <c r="I31" s="103"/>
      <c r="J31" s="104"/>
      <c r="K31" s="103"/>
      <c r="L31" s="104"/>
      <c r="M31" s="103"/>
      <c r="N31" s="104"/>
      <c r="O31" s="103"/>
      <c r="P31" s="103"/>
      <c r="Q31" s="104"/>
      <c r="R31" s="103"/>
      <c r="S31" s="101"/>
      <c r="T31" s="101"/>
      <c r="U31" s="101"/>
      <c r="V31" s="101"/>
      <c r="W31" s="101"/>
      <c r="X31" s="101"/>
      <c r="Y31" s="101"/>
      <c r="Z31" s="101"/>
      <c r="AA31" s="190"/>
      <c r="AB31" s="190"/>
    </row>
    <row r="32" spans="1:28" s="105" customFormat="1" ht="13.5" customHeight="1">
      <c r="A32" s="101"/>
      <c r="B32" s="102"/>
      <c r="C32" s="101"/>
      <c r="D32" s="103"/>
      <c r="E32" s="103"/>
      <c r="F32" s="104"/>
      <c r="G32" s="103"/>
      <c r="H32" s="103"/>
      <c r="I32" s="103"/>
      <c r="J32" s="104"/>
      <c r="K32" s="103"/>
      <c r="L32" s="104"/>
      <c r="M32" s="103"/>
      <c r="N32" s="104"/>
      <c r="O32" s="103"/>
      <c r="P32" s="103"/>
      <c r="Q32" s="104"/>
      <c r="R32" s="103"/>
      <c r="S32" s="101"/>
      <c r="T32" s="101"/>
      <c r="U32" s="101"/>
      <c r="V32" s="101"/>
      <c r="W32" s="101"/>
      <c r="X32" s="101"/>
      <c r="Y32" s="101"/>
      <c r="Z32" s="101"/>
      <c r="AA32" s="190"/>
      <c r="AB32" s="190"/>
    </row>
    <row r="33" spans="1:28" s="105" customFormat="1" ht="13.5" customHeight="1">
      <c r="A33" s="101"/>
      <c r="B33" s="102"/>
      <c r="C33" s="101"/>
      <c r="D33" s="103"/>
      <c r="E33" s="103"/>
      <c r="F33" s="104"/>
      <c r="G33" s="103"/>
      <c r="H33" s="103"/>
      <c r="I33" s="103"/>
      <c r="J33" s="104"/>
      <c r="K33" s="103"/>
      <c r="L33" s="104"/>
      <c r="M33" s="103"/>
      <c r="N33" s="104"/>
      <c r="O33" s="103"/>
      <c r="P33" s="103"/>
      <c r="Q33" s="104"/>
      <c r="R33" s="103"/>
      <c r="S33" s="101"/>
      <c r="T33" s="101"/>
      <c r="U33" s="101"/>
      <c r="V33" s="101"/>
      <c r="W33" s="101"/>
      <c r="X33" s="101"/>
      <c r="Y33" s="101"/>
      <c r="Z33" s="101"/>
      <c r="AA33" s="190"/>
      <c r="AB33" s="190"/>
    </row>
    <row r="34" spans="1:28" s="105" customFormat="1" ht="13.5" customHeight="1">
      <c r="A34" s="101"/>
      <c r="B34" s="102"/>
      <c r="C34" s="101"/>
      <c r="D34" s="103"/>
      <c r="E34" s="103"/>
      <c r="F34" s="104"/>
      <c r="G34" s="103"/>
      <c r="H34" s="103"/>
      <c r="I34" s="103"/>
      <c r="J34" s="104"/>
      <c r="K34" s="103"/>
      <c r="L34" s="104"/>
      <c r="M34" s="103"/>
      <c r="N34" s="104"/>
      <c r="O34" s="103"/>
      <c r="P34" s="103"/>
      <c r="Q34" s="104"/>
      <c r="R34" s="103"/>
      <c r="S34" s="101"/>
      <c r="T34" s="101"/>
      <c r="U34" s="101"/>
      <c r="V34" s="101"/>
      <c r="W34" s="101"/>
      <c r="X34" s="101"/>
      <c r="Y34" s="101"/>
      <c r="Z34" s="101"/>
      <c r="AA34" s="190"/>
      <c r="AB34" s="190"/>
    </row>
    <row r="35" spans="1:28" s="105" customFormat="1" ht="13.5" customHeight="1">
      <c r="A35" s="101"/>
      <c r="B35" s="102"/>
      <c r="C35" s="101"/>
      <c r="D35" s="103"/>
      <c r="E35" s="103"/>
      <c r="F35" s="104"/>
      <c r="G35" s="103"/>
      <c r="H35" s="103"/>
      <c r="I35" s="103"/>
      <c r="J35" s="104"/>
      <c r="K35" s="103"/>
      <c r="L35" s="104"/>
      <c r="M35" s="103"/>
      <c r="N35" s="104"/>
      <c r="O35" s="103"/>
      <c r="P35" s="103"/>
      <c r="Q35" s="104"/>
      <c r="R35" s="103"/>
      <c r="S35" s="101"/>
      <c r="T35" s="101"/>
      <c r="U35" s="101"/>
      <c r="V35" s="101"/>
      <c r="W35" s="101"/>
      <c r="X35" s="101"/>
      <c r="Y35" s="101"/>
      <c r="Z35" s="101"/>
      <c r="AA35" s="190"/>
      <c r="AB35" s="190"/>
    </row>
    <row r="36" spans="1:28" s="105" customFormat="1" ht="13.5" customHeight="1">
      <c r="A36" s="101"/>
      <c r="B36" s="102"/>
      <c r="C36" s="101"/>
      <c r="D36" s="103"/>
      <c r="E36" s="103"/>
      <c r="F36" s="104"/>
      <c r="G36" s="103"/>
      <c r="H36" s="103"/>
      <c r="I36" s="103"/>
      <c r="J36" s="104"/>
      <c r="K36" s="103"/>
      <c r="L36" s="104"/>
      <c r="M36" s="103"/>
      <c r="N36" s="104"/>
      <c r="O36" s="103"/>
      <c r="P36" s="103"/>
      <c r="Q36" s="104"/>
      <c r="R36" s="103"/>
      <c r="S36" s="101"/>
      <c r="T36" s="101"/>
      <c r="U36" s="101"/>
      <c r="V36" s="101"/>
      <c r="W36" s="101"/>
      <c r="X36" s="101"/>
      <c r="Y36" s="101"/>
      <c r="Z36" s="101"/>
      <c r="AA36" s="190"/>
      <c r="AB36" s="190"/>
    </row>
    <row r="37" spans="1:28" s="105" customFormat="1" ht="13.5" customHeight="1">
      <c r="A37" s="101"/>
      <c r="B37" s="102"/>
      <c r="C37" s="101"/>
      <c r="D37" s="103"/>
      <c r="E37" s="103"/>
      <c r="F37" s="104"/>
      <c r="G37" s="103"/>
      <c r="H37" s="103"/>
      <c r="I37" s="103"/>
      <c r="J37" s="104"/>
      <c r="K37" s="103"/>
      <c r="L37" s="104"/>
      <c r="M37" s="103"/>
      <c r="N37" s="104"/>
      <c r="O37" s="103"/>
      <c r="P37" s="103"/>
      <c r="Q37" s="104"/>
      <c r="R37" s="103"/>
      <c r="S37" s="101"/>
      <c r="T37" s="101"/>
      <c r="U37" s="101"/>
      <c r="V37" s="101"/>
      <c r="W37" s="101"/>
      <c r="X37" s="101"/>
      <c r="Y37" s="101"/>
      <c r="Z37" s="101"/>
      <c r="AA37" s="190"/>
      <c r="AB37" s="190"/>
    </row>
    <row r="38" spans="1:28" s="105" customFormat="1" ht="13.5" customHeight="1">
      <c r="A38" s="101"/>
      <c r="B38" s="102"/>
      <c r="C38" s="101"/>
      <c r="D38" s="103"/>
      <c r="E38" s="103"/>
      <c r="F38" s="104"/>
      <c r="G38" s="103"/>
      <c r="H38" s="103"/>
      <c r="I38" s="103"/>
      <c r="J38" s="104"/>
      <c r="K38" s="103"/>
      <c r="L38" s="104"/>
      <c r="M38" s="103"/>
      <c r="N38" s="104"/>
      <c r="O38" s="103"/>
      <c r="P38" s="103"/>
      <c r="Q38" s="104"/>
      <c r="R38" s="103"/>
      <c r="S38" s="101"/>
      <c r="T38" s="101"/>
      <c r="U38" s="101"/>
      <c r="V38" s="101"/>
      <c r="W38" s="101"/>
      <c r="X38" s="101"/>
      <c r="Y38" s="101"/>
      <c r="Z38" s="101"/>
      <c r="AA38" s="190"/>
      <c r="AB38" s="190"/>
    </row>
    <row r="39" spans="1:28" s="105" customFormat="1" ht="13.5" customHeight="1">
      <c r="A39" s="101"/>
      <c r="B39" s="102"/>
      <c r="C39" s="101"/>
      <c r="D39" s="103"/>
      <c r="E39" s="103"/>
      <c r="F39" s="104"/>
      <c r="G39" s="103"/>
      <c r="H39" s="103"/>
      <c r="I39" s="103"/>
      <c r="J39" s="104"/>
      <c r="K39" s="103"/>
      <c r="L39" s="104"/>
      <c r="M39" s="103"/>
      <c r="N39" s="104"/>
      <c r="O39" s="103"/>
      <c r="P39" s="103"/>
      <c r="Q39" s="104"/>
      <c r="R39" s="103"/>
      <c r="S39" s="101"/>
      <c r="T39" s="101"/>
      <c r="U39" s="101"/>
      <c r="V39" s="101"/>
      <c r="W39" s="101"/>
      <c r="X39" s="101"/>
      <c r="Y39" s="101"/>
      <c r="Z39" s="101"/>
      <c r="AA39" s="190"/>
      <c r="AB39" s="190"/>
    </row>
    <row r="40" spans="1:28" s="105" customFormat="1" ht="13.5" customHeight="1">
      <c r="A40" s="101"/>
      <c r="B40" s="102"/>
      <c r="C40" s="101"/>
      <c r="D40" s="103"/>
      <c r="E40" s="103"/>
      <c r="F40" s="104"/>
      <c r="G40" s="103"/>
      <c r="H40" s="103"/>
      <c r="I40" s="103"/>
      <c r="J40" s="104"/>
      <c r="K40" s="103"/>
      <c r="L40" s="104"/>
      <c r="M40" s="103"/>
      <c r="N40" s="104"/>
      <c r="O40" s="103"/>
      <c r="P40" s="103"/>
      <c r="Q40" s="104"/>
      <c r="R40" s="103"/>
      <c r="S40" s="101"/>
      <c r="T40" s="101"/>
      <c r="U40" s="101"/>
      <c r="V40" s="101"/>
      <c r="W40" s="101"/>
      <c r="X40" s="101"/>
      <c r="Y40" s="101"/>
      <c r="Z40" s="101"/>
      <c r="AA40" s="190"/>
      <c r="AB40" s="190"/>
    </row>
    <row r="41" spans="1:28" s="105" customFormat="1" ht="13.5" customHeight="1">
      <c r="A41" s="101"/>
      <c r="B41" s="102"/>
      <c r="C41" s="101"/>
      <c r="D41" s="103"/>
      <c r="E41" s="103"/>
      <c r="F41" s="104"/>
      <c r="G41" s="103"/>
      <c r="H41" s="103"/>
      <c r="I41" s="103"/>
      <c r="J41" s="104"/>
      <c r="K41" s="103"/>
      <c r="L41" s="104"/>
      <c r="M41" s="103"/>
      <c r="N41" s="104"/>
      <c r="O41" s="103"/>
      <c r="P41" s="103"/>
      <c r="Q41" s="104"/>
      <c r="R41" s="103"/>
      <c r="S41" s="101"/>
      <c r="T41" s="101"/>
      <c r="U41" s="101"/>
      <c r="V41" s="101"/>
      <c r="W41" s="101"/>
      <c r="X41" s="101"/>
      <c r="Y41" s="101"/>
      <c r="Z41" s="101"/>
      <c r="AA41" s="190"/>
      <c r="AB41" s="190"/>
    </row>
    <row r="42" spans="1:28" s="105" customFormat="1" ht="13.5" customHeight="1">
      <c r="A42" s="101"/>
      <c r="B42" s="102"/>
      <c r="C42" s="101"/>
      <c r="D42" s="103"/>
      <c r="E42" s="103"/>
      <c r="F42" s="104"/>
      <c r="G42" s="103"/>
      <c r="H42" s="103"/>
      <c r="I42" s="103"/>
      <c r="J42" s="104"/>
      <c r="K42" s="103"/>
      <c r="L42" s="104"/>
      <c r="M42" s="103"/>
      <c r="N42" s="104"/>
      <c r="O42" s="103"/>
      <c r="P42" s="103"/>
      <c r="Q42" s="104"/>
      <c r="R42" s="103"/>
      <c r="S42" s="101"/>
      <c r="T42" s="101"/>
      <c r="U42" s="101"/>
      <c r="V42" s="101"/>
      <c r="W42" s="101"/>
      <c r="X42" s="101"/>
      <c r="Y42" s="101"/>
      <c r="Z42" s="101"/>
      <c r="AA42" s="190"/>
      <c r="AB42" s="190"/>
    </row>
    <row r="43" spans="1:28" s="105" customFormat="1" ht="13.5" customHeight="1">
      <c r="A43" s="101"/>
      <c r="B43" s="102"/>
      <c r="C43" s="101"/>
      <c r="D43" s="103"/>
      <c r="E43" s="103"/>
      <c r="F43" s="104"/>
      <c r="G43" s="103"/>
      <c r="H43" s="103"/>
      <c r="I43" s="103"/>
      <c r="J43" s="104"/>
      <c r="K43" s="103"/>
      <c r="L43" s="104"/>
      <c r="M43" s="103"/>
      <c r="N43" s="104"/>
      <c r="O43" s="103"/>
      <c r="P43" s="103"/>
      <c r="Q43" s="104"/>
      <c r="R43" s="103"/>
      <c r="S43" s="101"/>
      <c r="T43" s="101"/>
      <c r="U43" s="101"/>
      <c r="V43" s="101"/>
      <c r="W43" s="101"/>
      <c r="X43" s="101"/>
      <c r="Y43" s="101"/>
      <c r="Z43" s="101"/>
      <c r="AA43" s="190"/>
      <c r="AB43" s="190"/>
    </row>
    <row r="44" spans="1:28" s="105" customFormat="1" ht="13.5" customHeight="1">
      <c r="A44" s="101"/>
      <c r="B44" s="102"/>
      <c r="C44" s="101"/>
      <c r="D44" s="103"/>
      <c r="E44" s="103"/>
      <c r="F44" s="104"/>
      <c r="G44" s="103"/>
      <c r="H44" s="103"/>
      <c r="I44" s="103"/>
      <c r="J44" s="104"/>
      <c r="K44" s="103"/>
      <c r="L44" s="104"/>
      <c r="M44" s="103"/>
      <c r="N44" s="104"/>
      <c r="O44" s="103"/>
      <c r="P44" s="103"/>
      <c r="Q44" s="104"/>
      <c r="R44" s="103"/>
      <c r="S44" s="101"/>
      <c r="T44" s="101"/>
      <c r="U44" s="101"/>
      <c r="V44" s="101"/>
      <c r="W44" s="101"/>
      <c r="X44" s="101"/>
      <c r="Y44" s="101"/>
      <c r="Z44" s="101"/>
      <c r="AA44" s="190"/>
      <c r="AB44" s="190"/>
    </row>
    <row r="45" spans="1:28" s="105" customFormat="1" ht="13.5" customHeight="1">
      <c r="A45" s="101"/>
      <c r="B45" s="102"/>
      <c r="C45" s="101"/>
      <c r="D45" s="103"/>
      <c r="E45" s="103"/>
      <c r="F45" s="104"/>
      <c r="G45" s="103"/>
      <c r="H45" s="103"/>
      <c r="I45" s="103"/>
      <c r="J45" s="104"/>
      <c r="K45" s="103"/>
      <c r="L45" s="104"/>
      <c r="M45" s="103"/>
      <c r="N45" s="104"/>
      <c r="O45" s="103"/>
      <c r="P45" s="103"/>
      <c r="Q45" s="104"/>
      <c r="R45" s="103"/>
      <c r="S45" s="101"/>
      <c r="T45" s="101"/>
      <c r="U45" s="101"/>
      <c r="V45" s="101"/>
      <c r="W45" s="101"/>
      <c r="X45" s="101"/>
      <c r="Y45" s="101"/>
      <c r="Z45" s="101"/>
      <c r="AA45" s="190"/>
      <c r="AB45" s="190"/>
    </row>
    <row r="46" spans="1:28" s="105" customFormat="1" ht="13.5" customHeight="1">
      <c r="A46" s="101"/>
      <c r="B46" s="102"/>
      <c r="C46" s="101"/>
      <c r="D46" s="103"/>
      <c r="E46" s="103"/>
      <c r="F46" s="104"/>
      <c r="G46" s="103"/>
      <c r="H46" s="103"/>
      <c r="I46" s="103"/>
      <c r="J46" s="104"/>
      <c r="K46" s="103"/>
      <c r="L46" s="104"/>
      <c r="M46" s="103"/>
      <c r="N46" s="104"/>
      <c r="O46" s="103"/>
      <c r="P46" s="103"/>
      <c r="Q46" s="104"/>
      <c r="R46" s="103"/>
      <c r="S46" s="101"/>
      <c r="T46" s="101"/>
      <c r="U46" s="101"/>
      <c r="V46" s="101"/>
      <c r="W46" s="101"/>
      <c r="X46" s="101"/>
      <c r="Y46" s="101"/>
      <c r="Z46" s="101"/>
      <c r="AA46" s="190"/>
      <c r="AB46" s="190"/>
    </row>
    <row r="47" spans="1:28" s="105" customFormat="1" ht="13.5" customHeight="1">
      <c r="A47" s="101"/>
      <c r="B47" s="102"/>
      <c r="C47" s="101"/>
      <c r="D47" s="103"/>
      <c r="E47" s="103"/>
      <c r="F47" s="104"/>
      <c r="G47" s="103"/>
      <c r="H47" s="103"/>
      <c r="I47" s="103"/>
      <c r="J47" s="104"/>
      <c r="K47" s="103"/>
      <c r="L47" s="104"/>
      <c r="M47" s="103"/>
      <c r="N47" s="104"/>
      <c r="O47" s="103"/>
      <c r="P47" s="103"/>
      <c r="Q47" s="104"/>
      <c r="R47" s="103"/>
      <c r="S47" s="101"/>
      <c r="T47" s="101"/>
      <c r="U47" s="101"/>
      <c r="V47" s="101"/>
      <c r="W47" s="101"/>
      <c r="X47" s="101"/>
      <c r="Y47" s="101"/>
      <c r="Z47" s="101"/>
      <c r="AA47" s="190"/>
      <c r="AB47" s="190"/>
    </row>
    <row r="48" spans="1:28" s="105" customFormat="1" ht="13.5" customHeight="1">
      <c r="A48" s="101"/>
      <c r="B48" s="102"/>
      <c r="C48" s="101"/>
      <c r="D48" s="103"/>
      <c r="E48" s="103"/>
      <c r="F48" s="104"/>
      <c r="G48" s="103"/>
      <c r="H48" s="103"/>
      <c r="I48" s="103"/>
      <c r="J48" s="104"/>
      <c r="K48" s="103"/>
      <c r="L48" s="104"/>
      <c r="M48" s="103"/>
      <c r="N48" s="104"/>
      <c r="O48" s="103"/>
      <c r="P48" s="103"/>
      <c r="Q48" s="104"/>
      <c r="R48" s="103"/>
      <c r="S48" s="101"/>
      <c r="T48" s="101"/>
      <c r="U48" s="101"/>
      <c r="V48" s="101"/>
      <c r="W48" s="101"/>
      <c r="X48" s="101"/>
      <c r="Y48" s="101"/>
      <c r="Z48" s="101"/>
      <c r="AA48" s="190"/>
      <c r="AB48" s="190"/>
    </row>
    <row r="49" spans="1:28" s="105" customFormat="1" ht="13.5" customHeight="1">
      <c r="A49" s="101"/>
      <c r="B49" s="102"/>
      <c r="C49" s="101"/>
      <c r="D49" s="103"/>
      <c r="E49" s="103"/>
      <c r="F49" s="104"/>
      <c r="G49" s="103"/>
      <c r="H49" s="103"/>
      <c r="I49" s="103"/>
      <c r="J49" s="104"/>
      <c r="K49" s="103"/>
      <c r="L49" s="104"/>
      <c r="M49" s="103"/>
      <c r="N49" s="104"/>
      <c r="O49" s="103"/>
      <c r="P49" s="103"/>
      <c r="Q49" s="104"/>
      <c r="R49" s="103"/>
      <c r="S49" s="101"/>
      <c r="T49" s="101"/>
      <c r="U49" s="101"/>
      <c r="V49" s="101"/>
      <c r="W49" s="101"/>
      <c r="X49" s="101"/>
      <c r="Y49" s="101"/>
      <c r="Z49" s="101"/>
      <c r="AA49" s="190"/>
      <c r="AB49" s="190"/>
    </row>
    <row r="50" spans="1:28" s="105" customFormat="1" ht="13.5" customHeight="1">
      <c r="A50" s="101"/>
      <c r="B50" s="102"/>
      <c r="C50" s="101"/>
      <c r="D50" s="103"/>
      <c r="E50" s="103"/>
      <c r="F50" s="104"/>
      <c r="G50" s="103"/>
      <c r="H50" s="103"/>
      <c r="I50" s="103"/>
      <c r="J50" s="104"/>
      <c r="K50" s="103"/>
      <c r="L50" s="104"/>
      <c r="M50" s="103"/>
      <c r="N50" s="104"/>
      <c r="O50" s="103"/>
      <c r="P50" s="103"/>
      <c r="Q50" s="104"/>
      <c r="R50" s="103"/>
      <c r="S50" s="101"/>
      <c r="T50" s="101"/>
      <c r="U50" s="101"/>
      <c r="V50" s="101"/>
      <c r="W50" s="101"/>
      <c r="X50" s="101"/>
      <c r="Y50" s="101"/>
      <c r="Z50" s="101"/>
      <c r="AA50" s="190"/>
      <c r="AB50" s="190"/>
    </row>
    <row r="51" spans="1:28" s="105" customFormat="1" ht="13.5" customHeight="1">
      <c r="A51" s="101"/>
      <c r="B51" s="102"/>
      <c r="C51" s="101"/>
      <c r="D51" s="103"/>
      <c r="E51" s="103"/>
      <c r="F51" s="104"/>
      <c r="G51" s="103"/>
      <c r="H51" s="103"/>
      <c r="I51" s="103"/>
      <c r="J51" s="104"/>
      <c r="K51" s="103"/>
      <c r="L51" s="104"/>
      <c r="M51" s="103"/>
      <c r="N51" s="104"/>
      <c r="O51" s="103"/>
      <c r="P51" s="103"/>
      <c r="Q51" s="104"/>
      <c r="R51" s="103"/>
      <c r="S51" s="101"/>
      <c r="T51" s="101"/>
      <c r="U51" s="101"/>
      <c r="V51" s="101"/>
      <c r="W51" s="101"/>
      <c r="X51" s="101"/>
      <c r="Y51" s="101"/>
      <c r="Z51" s="101"/>
      <c r="AA51" s="190"/>
      <c r="AB51" s="190"/>
    </row>
    <row r="52" spans="1:28" s="105" customFormat="1" ht="13.5" customHeight="1">
      <c r="A52" s="101"/>
      <c r="B52" s="102"/>
      <c r="C52" s="101"/>
      <c r="D52" s="103"/>
      <c r="E52" s="103"/>
      <c r="F52" s="104"/>
      <c r="G52" s="103"/>
      <c r="H52" s="103"/>
      <c r="I52" s="103"/>
      <c r="J52" s="104"/>
      <c r="K52" s="103"/>
      <c r="L52" s="104"/>
      <c r="M52" s="103"/>
      <c r="N52" s="104"/>
      <c r="O52" s="103"/>
      <c r="P52" s="103"/>
      <c r="Q52" s="104"/>
      <c r="R52" s="103"/>
      <c r="S52" s="101"/>
      <c r="T52" s="101"/>
      <c r="U52" s="101"/>
      <c r="V52" s="101"/>
      <c r="W52" s="101"/>
      <c r="X52" s="101"/>
      <c r="Y52" s="101"/>
      <c r="Z52" s="101"/>
      <c r="AA52" s="190"/>
      <c r="AB52" s="190"/>
    </row>
    <row r="53" spans="1:28" s="105" customFormat="1" ht="13.5" customHeight="1">
      <c r="A53" s="101"/>
      <c r="B53" s="102"/>
      <c r="C53" s="101"/>
      <c r="D53" s="103"/>
      <c r="E53" s="103"/>
      <c r="F53" s="104"/>
      <c r="G53" s="103"/>
      <c r="H53" s="103"/>
      <c r="I53" s="103"/>
      <c r="J53" s="104"/>
      <c r="K53" s="103"/>
      <c r="L53" s="104"/>
      <c r="M53" s="103"/>
      <c r="N53" s="104"/>
      <c r="O53" s="103"/>
      <c r="P53" s="103"/>
      <c r="Q53" s="104"/>
      <c r="R53" s="103"/>
      <c r="S53" s="101"/>
      <c r="T53" s="101"/>
      <c r="U53" s="101"/>
      <c r="V53" s="101"/>
      <c r="W53" s="101"/>
      <c r="X53" s="101"/>
      <c r="Y53" s="101"/>
      <c r="Z53" s="101"/>
      <c r="AA53" s="190"/>
      <c r="AB53" s="190"/>
    </row>
    <row r="54" spans="1:28" s="105" customFormat="1" ht="13.5" customHeight="1">
      <c r="A54" s="101"/>
      <c r="B54" s="102"/>
      <c r="C54" s="101"/>
      <c r="D54" s="103"/>
      <c r="E54" s="103"/>
      <c r="F54" s="104"/>
      <c r="G54" s="103"/>
      <c r="H54" s="103"/>
      <c r="I54" s="103"/>
      <c r="J54" s="104"/>
      <c r="K54" s="103"/>
      <c r="L54" s="104"/>
      <c r="M54" s="103"/>
      <c r="N54" s="104"/>
      <c r="O54" s="103"/>
      <c r="P54" s="103"/>
      <c r="Q54" s="104"/>
      <c r="R54" s="103"/>
      <c r="S54" s="101"/>
      <c r="T54" s="101"/>
      <c r="U54" s="101"/>
      <c r="V54" s="101"/>
      <c r="W54" s="101"/>
      <c r="X54" s="101"/>
      <c r="Y54" s="101"/>
      <c r="Z54" s="101"/>
      <c r="AA54" s="190"/>
      <c r="AB54" s="190"/>
    </row>
    <row r="55" spans="1:28" s="105" customFormat="1" ht="13.5" customHeight="1">
      <c r="A55" s="101"/>
      <c r="B55" s="102"/>
      <c r="C55" s="101"/>
      <c r="D55" s="103"/>
      <c r="E55" s="103"/>
      <c r="F55" s="104"/>
      <c r="G55" s="103"/>
      <c r="H55" s="103"/>
      <c r="I55" s="103"/>
      <c r="J55" s="104"/>
      <c r="K55" s="103"/>
      <c r="L55" s="104"/>
      <c r="M55" s="103"/>
      <c r="N55" s="104"/>
      <c r="O55" s="103"/>
      <c r="P55" s="103"/>
      <c r="Q55" s="104"/>
      <c r="R55" s="103"/>
      <c r="S55" s="101"/>
      <c r="T55" s="101"/>
      <c r="U55" s="101"/>
      <c r="V55" s="101"/>
      <c r="W55" s="101"/>
      <c r="X55" s="101"/>
      <c r="Y55" s="101"/>
      <c r="Z55" s="101"/>
      <c r="AA55" s="190"/>
      <c r="AB55" s="190"/>
    </row>
    <row r="56" spans="1:28" s="105" customFormat="1" ht="13.5" customHeight="1">
      <c r="A56" s="101"/>
      <c r="B56" s="102"/>
      <c r="C56" s="101"/>
      <c r="D56" s="103"/>
      <c r="E56" s="103"/>
      <c r="F56" s="104"/>
      <c r="G56" s="103"/>
      <c r="H56" s="103"/>
      <c r="I56" s="103"/>
      <c r="J56" s="104"/>
      <c r="K56" s="103"/>
      <c r="L56" s="104"/>
      <c r="M56" s="103"/>
      <c r="N56" s="104"/>
      <c r="O56" s="103"/>
      <c r="P56" s="103"/>
      <c r="Q56" s="104"/>
      <c r="R56" s="103"/>
      <c r="S56" s="101"/>
      <c r="T56" s="101"/>
      <c r="U56" s="101"/>
      <c r="V56" s="101"/>
      <c r="W56" s="101"/>
      <c r="X56" s="101"/>
      <c r="Y56" s="101"/>
      <c r="Z56" s="101"/>
      <c r="AA56" s="190"/>
      <c r="AB56" s="190"/>
    </row>
    <row r="57" spans="1:28" s="105" customFormat="1" ht="13.5" customHeight="1">
      <c r="A57" s="101"/>
      <c r="B57" s="102"/>
      <c r="C57" s="101"/>
      <c r="D57" s="103"/>
      <c r="E57" s="103"/>
      <c r="F57" s="104"/>
      <c r="G57" s="103"/>
      <c r="H57" s="103"/>
      <c r="I57" s="103"/>
      <c r="J57" s="104"/>
      <c r="K57" s="103"/>
      <c r="L57" s="104"/>
      <c r="M57" s="103"/>
      <c r="N57" s="104"/>
      <c r="O57" s="103"/>
      <c r="P57" s="103"/>
      <c r="Q57" s="104"/>
      <c r="R57" s="103"/>
      <c r="S57" s="101"/>
      <c r="T57" s="101"/>
      <c r="U57" s="101"/>
      <c r="V57" s="101"/>
      <c r="W57" s="101"/>
      <c r="X57" s="101"/>
      <c r="Y57" s="101"/>
      <c r="Z57" s="101"/>
      <c r="AA57" s="190"/>
      <c r="AB57" s="190"/>
    </row>
    <row r="58" spans="1:28" s="105" customFormat="1" ht="13.5" customHeight="1">
      <c r="A58" s="101"/>
      <c r="B58" s="102"/>
      <c r="C58" s="101"/>
      <c r="D58" s="103"/>
      <c r="E58" s="103"/>
      <c r="F58" s="104"/>
      <c r="G58" s="103"/>
      <c r="H58" s="103"/>
      <c r="I58" s="103"/>
      <c r="J58" s="104"/>
      <c r="K58" s="103"/>
      <c r="L58" s="104"/>
      <c r="M58" s="103"/>
      <c r="N58" s="104"/>
      <c r="O58" s="103"/>
      <c r="P58" s="103"/>
      <c r="Q58" s="104"/>
      <c r="R58" s="103"/>
      <c r="S58" s="101"/>
      <c r="T58" s="101"/>
      <c r="U58" s="101"/>
      <c r="V58" s="101"/>
      <c r="W58" s="101"/>
      <c r="X58" s="101"/>
      <c r="Y58" s="101"/>
      <c r="Z58" s="101"/>
      <c r="AA58" s="190"/>
      <c r="AB58" s="190"/>
    </row>
    <row r="59" spans="1:28" s="105" customFormat="1" ht="13.5" customHeight="1">
      <c r="A59" s="101"/>
      <c r="B59" s="102"/>
      <c r="C59" s="101"/>
      <c r="D59" s="103"/>
      <c r="E59" s="103"/>
      <c r="F59" s="104"/>
      <c r="G59" s="103"/>
      <c r="H59" s="103"/>
      <c r="I59" s="103"/>
      <c r="J59" s="104"/>
      <c r="K59" s="103"/>
      <c r="L59" s="104"/>
      <c r="M59" s="103"/>
      <c r="N59" s="104"/>
      <c r="O59" s="103"/>
      <c r="P59" s="103"/>
      <c r="Q59" s="104"/>
      <c r="R59" s="103"/>
      <c r="S59" s="101"/>
      <c r="T59" s="101"/>
      <c r="U59" s="101"/>
      <c r="V59" s="101"/>
      <c r="W59" s="101"/>
      <c r="X59" s="101"/>
      <c r="Y59" s="101"/>
      <c r="Z59" s="101"/>
      <c r="AA59" s="190"/>
      <c r="AB59" s="190"/>
    </row>
    <row r="60" spans="1:28" s="105" customFormat="1" ht="13.5" customHeight="1">
      <c r="A60" s="101"/>
      <c r="B60" s="102"/>
      <c r="C60" s="101"/>
      <c r="D60" s="103"/>
      <c r="E60" s="103"/>
      <c r="F60" s="104"/>
      <c r="G60" s="103"/>
      <c r="H60" s="103"/>
      <c r="I60" s="103"/>
      <c r="J60" s="104"/>
      <c r="K60" s="103"/>
      <c r="L60" s="104"/>
      <c r="M60" s="103"/>
      <c r="N60" s="104"/>
      <c r="O60" s="103"/>
      <c r="P60" s="103"/>
      <c r="Q60" s="104"/>
      <c r="R60" s="103"/>
      <c r="S60" s="101"/>
      <c r="T60" s="101"/>
      <c r="U60" s="101"/>
      <c r="V60" s="101"/>
      <c r="W60" s="101"/>
      <c r="X60" s="101"/>
      <c r="Y60" s="101"/>
      <c r="Z60" s="101"/>
      <c r="AA60" s="190"/>
      <c r="AB60" s="190"/>
    </row>
    <row r="61" spans="1:28" s="105" customFormat="1" ht="13.5" customHeight="1">
      <c r="A61" s="101"/>
      <c r="B61" s="102"/>
      <c r="C61" s="101"/>
      <c r="D61" s="103"/>
      <c r="E61" s="103"/>
      <c r="F61" s="104"/>
      <c r="G61" s="103"/>
      <c r="H61" s="103"/>
      <c r="I61" s="103"/>
      <c r="J61" s="104"/>
      <c r="K61" s="103"/>
      <c r="L61" s="104"/>
      <c r="M61" s="103"/>
      <c r="N61" s="104"/>
      <c r="O61" s="103"/>
      <c r="P61" s="103"/>
      <c r="Q61" s="104"/>
      <c r="R61" s="103"/>
      <c r="S61" s="101"/>
      <c r="T61" s="101"/>
      <c r="U61" s="101"/>
      <c r="V61" s="101"/>
      <c r="W61" s="101"/>
      <c r="X61" s="101"/>
      <c r="Y61" s="101"/>
      <c r="Z61" s="101"/>
      <c r="AA61" s="190"/>
      <c r="AB61" s="190"/>
    </row>
    <row r="62" spans="1:28" s="105" customFormat="1" ht="13.5" customHeight="1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  <c r="AA62" s="190"/>
      <c r="AB62" s="190"/>
    </row>
    <row r="63" spans="1:28" s="105" customFormat="1" ht="13.5" customHeight="1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  <c r="AA63" s="190"/>
      <c r="AB63" s="190"/>
    </row>
    <row r="64" spans="1:28" s="105" customFormat="1" ht="13.5" customHeight="1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  <c r="AA64" s="190"/>
      <c r="AB64" s="190"/>
    </row>
    <row r="65" spans="1:28" s="105" customFormat="1" ht="13.5" customHeight="1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  <c r="AA65" s="190"/>
      <c r="AB65" s="190"/>
    </row>
    <row r="66" spans="1:28" s="105" customFormat="1" ht="13.5" customHeight="1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  <c r="AA66" s="190"/>
      <c r="AB66" s="190"/>
    </row>
    <row r="67" spans="1:28" s="105" customFormat="1" ht="13.5" customHeight="1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  <c r="AA67" s="190"/>
      <c r="AB67" s="190"/>
    </row>
    <row r="68" spans="1:28" s="105" customFormat="1" ht="13.5" customHeight="1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  <c r="AA68" s="190"/>
      <c r="AB68" s="190"/>
    </row>
    <row r="69" spans="1:28" s="105" customFormat="1" ht="13.5" customHeight="1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  <c r="AA69" s="190"/>
      <c r="AB69" s="190"/>
    </row>
    <row r="70" spans="1:28" s="105" customFormat="1" ht="13.5" customHeight="1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  <c r="AA70" s="190"/>
      <c r="AB70" s="190"/>
    </row>
    <row r="71" spans="1:28" s="105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  <c r="AA71" s="190"/>
      <c r="AB71" s="190"/>
    </row>
    <row r="72" spans="1:28" s="105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  <c r="AA72" s="190"/>
      <c r="AB72" s="190"/>
    </row>
    <row r="73" spans="1:28" s="105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  <c r="AA73" s="190"/>
      <c r="AB73" s="190"/>
    </row>
    <row r="74" spans="1:28" s="105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  <c r="AA74" s="190"/>
      <c r="AB74" s="190"/>
    </row>
    <row r="75" spans="1:28" s="105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  <c r="AA75" s="190"/>
      <c r="AB75" s="190"/>
    </row>
    <row r="76" spans="1:28" s="105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  <c r="AA76" s="190"/>
      <c r="AB76" s="190"/>
    </row>
    <row r="77" spans="1:28" s="105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  <c r="AA77" s="190"/>
      <c r="AB77" s="190"/>
    </row>
    <row r="78" spans="1:28" s="105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  <c r="AA78" s="190"/>
      <c r="AB78" s="190"/>
    </row>
    <row r="79" spans="1:28" s="105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  <c r="AA79" s="190"/>
      <c r="AB79" s="190"/>
    </row>
    <row r="80" spans="1:28" s="105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  <c r="AA80" s="190"/>
      <c r="AB80" s="190"/>
    </row>
    <row r="81" spans="1:28" s="105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  <c r="AA81" s="190"/>
      <c r="AB81" s="190"/>
    </row>
    <row r="82" spans="1:28" s="105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  <c r="AA82" s="190"/>
      <c r="AB82" s="190"/>
    </row>
    <row r="83" spans="1:28" s="105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  <c r="AA83" s="190"/>
      <c r="AB83" s="190"/>
    </row>
    <row r="84" spans="1:28" s="105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  <c r="AA84" s="190"/>
      <c r="AB84" s="190"/>
    </row>
    <row r="85" spans="1:28" s="105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  <c r="AA85" s="190"/>
      <c r="AB85" s="190"/>
    </row>
    <row r="86" spans="1:28" s="105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  <c r="AA86" s="190"/>
      <c r="AB86" s="190"/>
    </row>
    <row r="87" spans="1:28" s="105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  <c r="AA87" s="190"/>
      <c r="AB87" s="190"/>
    </row>
    <row r="88" spans="1:28" s="105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  <c r="AA88" s="190"/>
      <c r="AB88" s="190"/>
    </row>
    <row r="89" spans="1:28" s="105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  <c r="AA89" s="190"/>
      <c r="AB89" s="190"/>
    </row>
    <row r="90" spans="1:28" s="105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  <c r="AA90" s="190"/>
      <c r="AB90" s="190"/>
    </row>
    <row r="91" spans="1:28" s="105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  <c r="AA91" s="190"/>
      <c r="AB91" s="190"/>
    </row>
    <row r="92" spans="1:28" s="105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  <c r="AA92" s="190"/>
      <c r="AB92" s="190"/>
    </row>
    <row r="93" spans="1:28" s="105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  <c r="AA93" s="190"/>
      <c r="AB93" s="190"/>
    </row>
    <row r="94" spans="1:28" s="105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  <c r="AA94" s="190"/>
      <c r="AB94" s="190"/>
    </row>
    <row r="95" spans="1:28" s="105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  <c r="AA95" s="190"/>
      <c r="AB95" s="190"/>
    </row>
    <row r="96" spans="1:28" s="105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  <c r="AA96" s="190"/>
      <c r="AB96" s="190"/>
    </row>
    <row r="97" spans="1:28" s="105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  <c r="AA97" s="190"/>
      <c r="AB97" s="190"/>
    </row>
    <row r="98" spans="1:28" s="105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  <c r="AA98" s="190"/>
      <c r="AB98" s="190"/>
    </row>
    <row r="99" spans="1:28" s="105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  <c r="AA99" s="190"/>
      <c r="AB99" s="190"/>
    </row>
    <row r="100" spans="1:28" s="105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  <c r="AA100" s="190"/>
      <c r="AB100" s="190"/>
    </row>
    <row r="101" spans="1:28" s="105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  <c r="AA101" s="190"/>
      <c r="AB101" s="190"/>
    </row>
    <row r="102" spans="1:28" s="105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  <c r="AA102" s="190"/>
      <c r="AB102" s="190"/>
    </row>
    <row r="103" spans="1:28" s="105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  <c r="AA103" s="190"/>
      <c r="AB103" s="190"/>
    </row>
    <row r="104" spans="1:28" s="105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  <c r="AA104" s="190"/>
      <c r="AB104" s="190"/>
    </row>
    <row r="105" spans="1:28" s="105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  <c r="AA105" s="190"/>
      <c r="AB105" s="190"/>
    </row>
    <row r="106" spans="1:28" s="105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  <c r="AA106" s="190"/>
      <c r="AB106" s="190"/>
    </row>
    <row r="107" spans="1:28" s="105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  <c r="AA107" s="190"/>
      <c r="AB107" s="190"/>
    </row>
    <row r="108" spans="1:28" s="105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  <c r="AA108" s="190"/>
      <c r="AB108" s="190"/>
    </row>
    <row r="109" spans="1:28" s="105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  <c r="AA109" s="190"/>
      <c r="AB109" s="190"/>
    </row>
    <row r="110" spans="1:28" s="105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  <c r="AA110" s="190"/>
      <c r="AB110" s="190"/>
    </row>
    <row r="111" spans="1:28" s="105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  <c r="AA111" s="190"/>
      <c r="AB111" s="190"/>
    </row>
    <row r="112" spans="1:28" s="105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  <c r="AA112" s="190"/>
      <c r="AB112" s="190"/>
    </row>
    <row r="113" spans="1:28" s="105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  <c r="AA113" s="190"/>
      <c r="AB113" s="190"/>
    </row>
    <row r="114" spans="1:28" s="105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  <c r="AA114" s="190"/>
      <c r="AB114" s="190"/>
    </row>
    <row r="115" spans="1:28" s="105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  <c r="AA115" s="190"/>
      <c r="AB115" s="190"/>
    </row>
    <row r="116" spans="1:28" s="105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  <c r="AA116" s="190"/>
      <c r="AB116" s="190"/>
    </row>
    <row r="117" spans="1:28" s="105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  <c r="AA117" s="190"/>
      <c r="AB117" s="190"/>
    </row>
    <row r="118" spans="1:28" s="105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  <c r="AA118" s="190"/>
      <c r="AB118" s="190"/>
    </row>
    <row r="119" spans="1:28" s="105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  <c r="AA119" s="190"/>
      <c r="AB119" s="190"/>
    </row>
    <row r="120" spans="1:28" s="105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  <c r="AA120" s="190"/>
      <c r="AB120" s="190"/>
    </row>
    <row r="121" spans="1:28" s="105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  <c r="AA121" s="190"/>
      <c r="AB121" s="190"/>
    </row>
    <row r="122" spans="1:28" s="105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  <c r="AA122" s="190"/>
      <c r="AB122" s="190"/>
    </row>
    <row r="123" spans="1:28" s="105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  <c r="AA123" s="190"/>
      <c r="AB123" s="190"/>
    </row>
    <row r="124" spans="1:28" s="105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  <c r="AA124" s="190"/>
      <c r="AB124" s="190"/>
    </row>
    <row r="125" spans="1:28" s="105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  <c r="AA125" s="190"/>
      <c r="AB125" s="190"/>
    </row>
    <row r="126" spans="1:28" s="105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  <c r="AA126" s="190"/>
      <c r="AB126" s="190"/>
    </row>
    <row r="127" spans="1:28" s="105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  <c r="AA127" s="190"/>
      <c r="AB127" s="190"/>
    </row>
    <row r="128" spans="1:28" s="105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  <c r="AA128" s="190"/>
      <c r="AB128" s="190"/>
    </row>
    <row r="129" spans="1:28" s="105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  <c r="AA129" s="190"/>
      <c r="AB129" s="190"/>
    </row>
    <row r="130" spans="1:28" s="105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  <c r="AA130" s="190"/>
      <c r="AB130" s="190"/>
    </row>
    <row r="131" spans="1:28" s="105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  <c r="AA131" s="190"/>
      <c r="AB131" s="190"/>
    </row>
    <row r="132" spans="1:28" s="105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  <c r="AA132" s="190"/>
      <c r="AB132" s="190"/>
    </row>
    <row r="133" spans="1:28" s="105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  <c r="AA133" s="190"/>
      <c r="AB133" s="190"/>
    </row>
    <row r="134" spans="1:28" s="105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  <c r="AA134" s="190"/>
      <c r="AB134" s="190"/>
    </row>
    <row r="135" spans="1:28" s="105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  <c r="AA135" s="190"/>
      <c r="AB135" s="190"/>
    </row>
    <row r="136" spans="1:28" s="105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  <c r="AA136" s="190"/>
      <c r="AB136" s="190"/>
    </row>
    <row r="137" spans="1:28" s="105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  <c r="AA137" s="190"/>
      <c r="AB137" s="190"/>
    </row>
    <row r="138" spans="1:28" s="105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  <c r="AA138" s="190"/>
      <c r="AB138" s="190"/>
    </row>
    <row r="139" spans="1:28" s="105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  <c r="AA139" s="190"/>
      <c r="AB139" s="190"/>
    </row>
    <row r="140" spans="1:28" s="105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  <c r="AA140" s="190"/>
      <c r="AB140" s="190"/>
    </row>
    <row r="141" spans="1:28" s="105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  <c r="AA141" s="190"/>
      <c r="AB141" s="190"/>
    </row>
    <row r="142" spans="1:28" s="105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  <c r="AA142" s="190"/>
      <c r="AB142" s="190"/>
    </row>
    <row r="143" spans="1:28" s="105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  <c r="AA143" s="190"/>
      <c r="AB143" s="190"/>
    </row>
    <row r="144" spans="1:28" s="105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  <c r="AA144" s="190"/>
      <c r="AB144" s="190"/>
    </row>
    <row r="145" spans="1:28" s="105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  <c r="AA145" s="190"/>
      <c r="AB145" s="190"/>
    </row>
    <row r="146" spans="1:28" s="105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  <c r="AA146" s="190"/>
      <c r="AB146" s="190"/>
    </row>
    <row r="147" spans="1:28" s="105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  <c r="AA147" s="190"/>
      <c r="AB147" s="190"/>
    </row>
    <row r="148" spans="1:28" s="105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  <c r="AA148" s="190"/>
      <c r="AB148" s="190"/>
    </row>
    <row r="149" spans="1:28" s="105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  <c r="AA149" s="190"/>
      <c r="AB149" s="190"/>
    </row>
    <row r="150" spans="1:28" s="105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  <c r="AA150" s="190"/>
      <c r="AB150" s="190"/>
    </row>
    <row r="151" spans="1:28" s="105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  <c r="AA151" s="190"/>
      <c r="AB151" s="190"/>
    </row>
    <row r="152" spans="1:28" s="105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  <c r="AA152" s="190"/>
      <c r="AB152" s="190"/>
    </row>
    <row r="153" spans="1:28" s="105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  <c r="AA153" s="190"/>
      <c r="AB153" s="190"/>
    </row>
    <row r="154" spans="1:28" s="105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  <c r="AA154" s="190"/>
      <c r="AB154" s="190"/>
    </row>
    <row r="155" spans="1:28" s="105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  <c r="AA155" s="190"/>
      <c r="AB155" s="190"/>
    </row>
    <row r="156" spans="1:28" s="105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  <c r="AA156" s="190"/>
      <c r="AB156" s="190"/>
    </row>
    <row r="157" spans="1:28" s="105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  <c r="AA157" s="190"/>
      <c r="AB157" s="190"/>
    </row>
    <row r="158" spans="1:28" s="105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  <c r="AA158" s="190"/>
      <c r="AB158" s="190"/>
    </row>
    <row r="159" spans="1:28" s="105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  <c r="AA159" s="190"/>
      <c r="AB159" s="190"/>
    </row>
    <row r="160" spans="1:28" s="105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  <c r="AA160" s="190"/>
      <c r="AB160" s="190"/>
    </row>
    <row r="161" spans="1:28" s="105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  <c r="AA161" s="190"/>
      <c r="AB161" s="190"/>
    </row>
    <row r="162" spans="1:28" s="105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  <c r="AA162" s="190"/>
      <c r="AB162" s="190"/>
    </row>
    <row r="163" spans="1:28" s="105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  <c r="AA163" s="190"/>
      <c r="AB163" s="190"/>
    </row>
    <row r="164" spans="1:28" s="105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  <c r="AA164" s="190"/>
      <c r="AB164" s="190"/>
    </row>
    <row r="165" spans="1:28" s="105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  <c r="AA165" s="190"/>
      <c r="AB165" s="190"/>
    </row>
    <row r="166" spans="1:28" s="105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  <c r="AA166" s="190"/>
      <c r="AB166" s="190"/>
    </row>
    <row r="167" spans="1:28" s="105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  <c r="AA167" s="190"/>
      <c r="AB167" s="190"/>
    </row>
    <row r="168" spans="1:28" s="105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  <c r="AA168" s="190"/>
      <c r="AB168" s="190"/>
    </row>
    <row r="169" spans="1:28" s="105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  <c r="AA169" s="190"/>
      <c r="AB169" s="190"/>
    </row>
    <row r="170" spans="1:28" s="105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  <c r="AA170" s="190"/>
      <c r="AB170" s="190"/>
    </row>
    <row r="171" spans="1:28" s="105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  <c r="AA171" s="190"/>
      <c r="AB171" s="190"/>
    </row>
    <row r="172" spans="1:28" s="105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  <c r="AA172" s="190"/>
      <c r="AB172" s="190"/>
    </row>
    <row r="173" spans="1:28" s="105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  <c r="AA173" s="190"/>
      <c r="AB173" s="190"/>
    </row>
    <row r="174" spans="1:28" s="105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  <c r="AA174" s="190"/>
      <c r="AB174" s="190"/>
    </row>
    <row r="175" spans="1:28" s="105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  <c r="AA175" s="190"/>
      <c r="AB175" s="190"/>
    </row>
    <row r="176" spans="1:28" s="105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  <c r="AA176" s="190"/>
      <c r="AB176" s="190"/>
    </row>
    <row r="177" spans="1:28" s="105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  <c r="AA177" s="190"/>
      <c r="AB177" s="190"/>
    </row>
    <row r="178" spans="1:28" s="105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  <c r="AA178" s="190"/>
      <c r="AB178" s="190"/>
    </row>
    <row r="179" spans="1:28" s="105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  <c r="AA179" s="190"/>
      <c r="AB179" s="190"/>
    </row>
    <row r="180" spans="1:28" s="105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  <c r="AA180" s="190"/>
      <c r="AB180" s="190"/>
    </row>
    <row r="181" spans="1:28" s="105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  <c r="AA181" s="190"/>
      <c r="AB181" s="190"/>
    </row>
    <row r="182" spans="1:28" s="105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  <c r="AA182" s="190"/>
      <c r="AB182" s="190"/>
    </row>
    <row r="183" spans="1:28" s="105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  <c r="AA183" s="190"/>
      <c r="AB183" s="190"/>
    </row>
    <row r="184" spans="1:28" s="105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  <c r="AA184" s="190"/>
      <c r="AB184" s="190"/>
    </row>
    <row r="185" spans="1:28" s="105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  <c r="AA185" s="190"/>
      <c r="AB185" s="190"/>
    </row>
    <row r="186" spans="1:28" s="105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  <c r="AA186" s="190"/>
      <c r="AB186" s="190"/>
    </row>
    <row r="187" spans="1:28" s="105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  <c r="AA187" s="190"/>
      <c r="AB187" s="190"/>
    </row>
    <row r="188" spans="1:28" s="105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  <c r="AA188" s="190"/>
      <c r="AB188" s="190"/>
    </row>
    <row r="189" spans="1:28" s="105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  <c r="AA189" s="190"/>
      <c r="AB189" s="190"/>
    </row>
    <row r="190" spans="1:28" s="105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  <c r="AA190" s="190"/>
      <c r="AB190" s="190"/>
    </row>
    <row r="191" spans="1:28" s="105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  <c r="AA191" s="190"/>
      <c r="AB191" s="190"/>
    </row>
    <row r="192" spans="1:28" s="105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  <c r="AA192" s="190"/>
      <c r="AB192" s="190"/>
    </row>
    <row r="193" spans="1:28" s="105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  <c r="AA193" s="190"/>
      <c r="AB193" s="190"/>
    </row>
    <row r="194" spans="1:28" s="105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  <c r="AA194" s="190"/>
      <c r="AB194" s="190"/>
    </row>
    <row r="195" spans="1:28" s="105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  <c r="AA195" s="190"/>
      <c r="AB195" s="190"/>
    </row>
    <row r="196" spans="1:28" s="105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  <c r="AA196" s="190"/>
      <c r="AB196" s="190"/>
    </row>
    <row r="197" spans="1:28" s="105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  <c r="AA197" s="190"/>
      <c r="AB197" s="190"/>
    </row>
    <row r="198" spans="1:28" s="105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  <c r="AA198" s="190"/>
      <c r="AB198" s="190"/>
    </row>
    <row r="199" spans="1:28" s="105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  <c r="AA199" s="190"/>
      <c r="AB199" s="190"/>
    </row>
    <row r="200" spans="1:28" s="105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  <c r="AA200" s="190"/>
      <c r="AB200" s="190"/>
    </row>
    <row r="201" spans="1:28" s="105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  <c r="AA201" s="190"/>
      <c r="AB201" s="190"/>
    </row>
    <row r="202" spans="1:28" s="105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  <c r="AA202" s="190"/>
      <c r="AB202" s="190"/>
    </row>
    <row r="203" spans="1:28" s="105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  <c r="AA203" s="190"/>
      <c r="AB203" s="190"/>
    </row>
    <row r="204" spans="1:28" s="105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  <c r="AA204" s="190"/>
      <c r="AB204" s="190"/>
    </row>
    <row r="205" spans="1:28" s="105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  <c r="AA205" s="190"/>
      <c r="AB205" s="190"/>
    </row>
    <row r="206" spans="1:28" s="105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  <c r="AA206" s="190"/>
      <c r="AB206" s="190"/>
    </row>
    <row r="207" spans="1:28" s="105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  <c r="AA207" s="190"/>
      <c r="AB207" s="190"/>
    </row>
  </sheetData>
  <sortState ref="A8:AA26">
    <sortCondition ref="A8:A26"/>
    <sortCondition ref="B8:B26"/>
    <sortCondition ref="C8:C26"/>
  </sortState>
  <mergeCells count="25"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  <mergeCell ref="J4:J5"/>
    <mergeCell ref="K4:K5"/>
    <mergeCell ref="A2:A6"/>
    <mergeCell ref="B2:B6"/>
    <mergeCell ref="C2:C6"/>
    <mergeCell ref="F4:F5"/>
    <mergeCell ref="E4:E5"/>
    <mergeCell ref="H4:H5"/>
    <mergeCell ref="G4:G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&amp;L水洗化人口等（令和1年度実績）</oddHeader>
  </headerFooter>
  <colBreaks count="1" manualBreakCount="1">
    <brk id="17" min="1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98" customWidth="1"/>
    <col min="2" max="2" width="8.75" style="99" customWidth="1"/>
    <col min="3" max="3" width="12.625" style="81" customWidth="1"/>
    <col min="4" max="55" width="9" style="83"/>
    <col min="56" max="16384" width="9" style="81"/>
  </cols>
  <sheetData>
    <row r="1" spans="1:55" ht="17.25">
      <c r="A1" s="57" t="s">
        <v>253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5" t="s">
        <v>193</v>
      </c>
      <c r="B2" s="142" t="s">
        <v>194</v>
      </c>
      <c r="C2" s="146" t="s">
        <v>195</v>
      </c>
      <c r="D2" s="85" t="s">
        <v>217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218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34" t="s">
        <v>219</v>
      </c>
      <c r="AG2" s="135"/>
      <c r="AH2" s="135"/>
      <c r="AI2" s="136"/>
      <c r="AJ2" s="134" t="s">
        <v>220</v>
      </c>
      <c r="AK2" s="135"/>
      <c r="AL2" s="135"/>
      <c r="AM2" s="135"/>
      <c r="AN2" s="135"/>
      <c r="AO2" s="135"/>
      <c r="AP2" s="135"/>
      <c r="AQ2" s="135"/>
      <c r="AR2" s="135"/>
      <c r="AS2" s="136"/>
      <c r="AT2" s="144" t="s">
        <v>221</v>
      </c>
      <c r="AU2" s="142"/>
      <c r="AV2" s="142"/>
      <c r="AW2" s="142"/>
      <c r="AX2" s="142"/>
      <c r="AY2" s="142"/>
      <c r="AZ2" s="134" t="s">
        <v>222</v>
      </c>
      <c r="BA2" s="135"/>
      <c r="BB2" s="135"/>
      <c r="BC2" s="136"/>
    </row>
    <row r="3" spans="1:55" s="100" customFormat="1" ht="13.5" customHeight="1">
      <c r="A3" s="143"/>
      <c r="B3" s="143"/>
      <c r="C3" s="143"/>
      <c r="D3" s="91" t="s">
        <v>200</v>
      </c>
      <c r="E3" s="137" t="s">
        <v>223</v>
      </c>
      <c r="F3" s="135"/>
      <c r="G3" s="136"/>
      <c r="H3" s="138" t="s">
        <v>224</v>
      </c>
      <c r="I3" s="139"/>
      <c r="J3" s="140"/>
      <c r="K3" s="137" t="s">
        <v>225</v>
      </c>
      <c r="L3" s="139"/>
      <c r="M3" s="140"/>
      <c r="N3" s="91" t="s">
        <v>200</v>
      </c>
      <c r="O3" s="137" t="s">
        <v>226</v>
      </c>
      <c r="P3" s="147"/>
      <c r="Q3" s="147"/>
      <c r="R3" s="147"/>
      <c r="S3" s="147"/>
      <c r="T3" s="147"/>
      <c r="U3" s="148"/>
      <c r="V3" s="137" t="s">
        <v>227</v>
      </c>
      <c r="W3" s="147"/>
      <c r="X3" s="147"/>
      <c r="Y3" s="147"/>
      <c r="Z3" s="147"/>
      <c r="AA3" s="147"/>
      <c r="AB3" s="148"/>
      <c r="AC3" s="92" t="s">
        <v>228</v>
      </c>
      <c r="AD3" s="88"/>
      <c r="AE3" s="89"/>
      <c r="AF3" s="141" t="s">
        <v>200</v>
      </c>
      <c r="AG3" s="142" t="s">
        <v>229</v>
      </c>
      <c r="AH3" s="142" t="s">
        <v>230</v>
      </c>
      <c r="AI3" s="142" t="s">
        <v>231</v>
      </c>
      <c r="AJ3" s="143" t="s">
        <v>200</v>
      </c>
      <c r="AK3" s="142" t="s">
        <v>232</v>
      </c>
      <c r="AL3" s="142" t="s">
        <v>233</v>
      </c>
      <c r="AM3" s="142" t="s">
        <v>234</v>
      </c>
      <c r="AN3" s="142" t="s">
        <v>230</v>
      </c>
      <c r="AO3" s="142" t="s">
        <v>231</v>
      </c>
      <c r="AP3" s="142" t="s">
        <v>235</v>
      </c>
      <c r="AQ3" s="142" t="s">
        <v>236</v>
      </c>
      <c r="AR3" s="142" t="s">
        <v>237</v>
      </c>
      <c r="AS3" s="142" t="s">
        <v>238</v>
      </c>
      <c r="AT3" s="141" t="s">
        <v>200</v>
      </c>
      <c r="AU3" s="142" t="s">
        <v>232</v>
      </c>
      <c r="AV3" s="142" t="s">
        <v>233</v>
      </c>
      <c r="AW3" s="142" t="s">
        <v>234</v>
      </c>
      <c r="AX3" s="142" t="s">
        <v>230</v>
      </c>
      <c r="AY3" s="142" t="s">
        <v>231</v>
      </c>
      <c r="AZ3" s="141" t="s">
        <v>200</v>
      </c>
      <c r="BA3" s="142" t="s">
        <v>229</v>
      </c>
      <c r="BB3" s="142" t="s">
        <v>230</v>
      </c>
      <c r="BC3" s="142" t="s">
        <v>231</v>
      </c>
    </row>
    <row r="4" spans="1:55" s="100" customFormat="1" ht="18.75" customHeight="1">
      <c r="A4" s="143"/>
      <c r="B4" s="143"/>
      <c r="C4" s="143"/>
      <c r="D4" s="91"/>
      <c r="E4" s="91" t="s">
        <v>200</v>
      </c>
      <c r="F4" s="151" t="s">
        <v>239</v>
      </c>
      <c r="G4" s="151" t="s">
        <v>240</v>
      </c>
      <c r="H4" s="91" t="s">
        <v>200</v>
      </c>
      <c r="I4" s="151" t="s">
        <v>239</v>
      </c>
      <c r="J4" s="151" t="s">
        <v>240</v>
      </c>
      <c r="K4" s="91" t="s">
        <v>200</v>
      </c>
      <c r="L4" s="151" t="s">
        <v>239</v>
      </c>
      <c r="M4" s="151" t="s">
        <v>240</v>
      </c>
      <c r="N4" s="91"/>
      <c r="O4" s="91" t="s">
        <v>200</v>
      </c>
      <c r="P4" s="151" t="s">
        <v>229</v>
      </c>
      <c r="Q4" s="149" t="s">
        <v>230</v>
      </c>
      <c r="R4" s="149" t="s">
        <v>231</v>
      </c>
      <c r="S4" s="151" t="s">
        <v>241</v>
      </c>
      <c r="T4" s="151" t="s">
        <v>242</v>
      </c>
      <c r="U4" s="151" t="s">
        <v>243</v>
      </c>
      <c r="V4" s="91" t="s">
        <v>200</v>
      </c>
      <c r="W4" s="151" t="s">
        <v>229</v>
      </c>
      <c r="X4" s="149" t="s">
        <v>230</v>
      </c>
      <c r="Y4" s="149" t="s">
        <v>231</v>
      </c>
      <c r="Z4" s="151" t="s">
        <v>241</v>
      </c>
      <c r="AA4" s="151" t="s">
        <v>242</v>
      </c>
      <c r="AB4" s="151" t="s">
        <v>243</v>
      </c>
      <c r="AC4" s="91" t="s">
        <v>200</v>
      </c>
      <c r="AD4" s="151" t="s">
        <v>239</v>
      </c>
      <c r="AE4" s="151" t="s">
        <v>240</v>
      </c>
      <c r="AF4" s="141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1"/>
      <c r="AU4" s="143"/>
      <c r="AV4" s="143"/>
      <c r="AW4" s="143"/>
      <c r="AX4" s="143"/>
      <c r="AY4" s="143"/>
      <c r="AZ4" s="141"/>
      <c r="BA4" s="143"/>
      <c r="BB4" s="143"/>
      <c r="BC4" s="143"/>
    </row>
    <row r="5" spans="1:55" s="52" customFormat="1" ht="22.5" customHeight="1">
      <c r="A5" s="143"/>
      <c r="B5" s="143"/>
      <c r="C5" s="143"/>
      <c r="D5" s="93"/>
      <c r="E5" s="93"/>
      <c r="F5" s="152"/>
      <c r="G5" s="152"/>
      <c r="H5" s="93"/>
      <c r="I5" s="152"/>
      <c r="J5" s="152"/>
      <c r="K5" s="93"/>
      <c r="L5" s="152"/>
      <c r="M5" s="152"/>
      <c r="N5" s="93"/>
      <c r="O5" s="93"/>
      <c r="P5" s="152"/>
      <c r="Q5" s="150"/>
      <c r="R5" s="150"/>
      <c r="S5" s="152"/>
      <c r="T5" s="152"/>
      <c r="U5" s="152"/>
      <c r="V5" s="93"/>
      <c r="W5" s="152"/>
      <c r="X5" s="150"/>
      <c r="Y5" s="150"/>
      <c r="Z5" s="152"/>
      <c r="AA5" s="152"/>
      <c r="AB5" s="152"/>
      <c r="AC5" s="93"/>
      <c r="AD5" s="152"/>
      <c r="AE5" s="152"/>
      <c r="AF5" s="90"/>
      <c r="AG5" s="90"/>
      <c r="AH5" s="90"/>
      <c r="AI5" s="90"/>
      <c r="AJ5" s="90"/>
      <c r="AK5" s="90"/>
      <c r="AL5" s="143"/>
      <c r="AM5" s="90"/>
      <c r="AN5" s="90"/>
      <c r="AO5" s="90"/>
      <c r="AP5" s="90"/>
      <c r="AQ5" s="90"/>
      <c r="AR5" s="90"/>
      <c r="AS5" s="90"/>
      <c r="AT5" s="90"/>
      <c r="AU5" s="90"/>
      <c r="AV5" s="143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43"/>
      <c r="B6" s="143"/>
      <c r="C6" s="143"/>
      <c r="D6" s="94" t="s">
        <v>244</v>
      </c>
      <c r="E6" s="94" t="s">
        <v>244</v>
      </c>
      <c r="F6" s="94" t="s">
        <v>244</v>
      </c>
      <c r="G6" s="94" t="s">
        <v>244</v>
      </c>
      <c r="H6" s="94" t="s">
        <v>244</v>
      </c>
      <c r="I6" s="94" t="s">
        <v>244</v>
      </c>
      <c r="J6" s="94" t="s">
        <v>244</v>
      </c>
      <c r="K6" s="94" t="s">
        <v>244</v>
      </c>
      <c r="L6" s="94" t="s">
        <v>244</v>
      </c>
      <c r="M6" s="94" t="s">
        <v>244</v>
      </c>
      <c r="N6" s="94" t="s">
        <v>244</v>
      </c>
      <c r="O6" s="94" t="s">
        <v>244</v>
      </c>
      <c r="P6" s="94" t="s">
        <v>244</v>
      </c>
      <c r="Q6" s="94" t="s">
        <v>244</v>
      </c>
      <c r="R6" s="94" t="s">
        <v>244</v>
      </c>
      <c r="S6" s="94" t="s">
        <v>244</v>
      </c>
      <c r="T6" s="94" t="s">
        <v>244</v>
      </c>
      <c r="U6" s="94" t="s">
        <v>244</v>
      </c>
      <c r="V6" s="94" t="s">
        <v>244</v>
      </c>
      <c r="W6" s="94" t="s">
        <v>244</v>
      </c>
      <c r="X6" s="94" t="s">
        <v>244</v>
      </c>
      <c r="Y6" s="94" t="s">
        <v>244</v>
      </c>
      <c r="Z6" s="94" t="s">
        <v>244</v>
      </c>
      <c r="AA6" s="94" t="s">
        <v>244</v>
      </c>
      <c r="AB6" s="94" t="s">
        <v>244</v>
      </c>
      <c r="AC6" s="94" t="s">
        <v>244</v>
      </c>
      <c r="AD6" s="94" t="s">
        <v>244</v>
      </c>
      <c r="AE6" s="94" t="s">
        <v>244</v>
      </c>
      <c r="AF6" s="95" t="s">
        <v>245</v>
      </c>
      <c r="AG6" s="95" t="s">
        <v>245</v>
      </c>
      <c r="AH6" s="95" t="s">
        <v>245</v>
      </c>
      <c r="AI6" s="95" t="s">
        <v>245</v>
      </c>
      <c r="AJ6" s="95" t="s">
        <v>245</v>
      </c>
      <c r="AK6" s="95" t="s">
        <v>245</v>
      </c>
      <c r="AL6" s="95" t="s">
        <v>245</v>
      </c>
      <c r="AM6" s="95" t="s">
        <v>245</v>
      </c>
      <c r="AN6" s="95" t="s">
        <v>245</v>
      </c>
      <c r="AO6" s="95" t="s">
        <v>245</v>
      </c>
      <c r="AP6" s="95" t="s">
        <v>245</v>
      </c>
      <c r="AQ6" s="95" t="s">
        <v>245</v>
      </c>
      <c r="AR6" s="95" t="s">
        <v>245</v>
      </c>
      <c r="AS6" s="95" t="s">
        <v>245</v>
      </c>
      <c r="AT6" s="95" t="s">
        <v>245</v>
      </c>
      <c r="AU6" s="95" t="s">
        <v>245</v>
      </c>
      <c r="AV6" s="95" t="s">
        <v>245</v>
      </c>
      <c r="AW6" s="95" t="s">
        <v>245</v>
      </c>
      <c r="AX6" s="95" t="s">
        <v>245</v>
      </c>
      <c r="AY6" s="95" t="s">
        <v>245</v>
      </c>
      <c r="AZ6" s="95" t="s">
        <v>245</v>
      </c>
      <c r="BA6" s="95" t="s">
        <v>245</v>
      </c>
      <c r="BB6" s="95" t="s">
        <v>245</v>
      </c>
      <c r="BC6" s="95" t="s">
        <v>245</v>
      </c>
    </row>
    <row r="7" spans="1:55" s="75" customFormat="1" ht="13.5" customHeight="1">
      <c r="A7" s="114" t="str">
        <f>水洗化人口等!A7</f>
        <v>滋賀県</v>
      </c>
      <c r="B7" s="107" t="str">
        <f>水洗化人口等!B7</f>
        <v>25000</v>
      </c>
      <c r="C7" s="106" t="s">
        <v>200</v>
      </c>
      <c r="D7" s="108">
        <f>SUM(E7,+H7,+K7)</f>
        <v>167247</v>
      </c>
      <c r="E7" s="108">
        <f>SUM(F7:G7)</f>
        <v>22115</v>
      </c>
      <c r="F7" s="108">
        <f>SUM(F$8:F$207)</f>
        <v>6145</v>
      </c>
      <c r="G7" s="108">
        <f>SUM(G$8:G$207)</f>
        <v>15970</v>
      </c>
      <c r="H7" s="108">
        <f>SUM(I7:J7)</f>
        <v>52768</v>
      </c>
      <c r="I7" s="108">
        <f>SUM(I$8:I$207)</f>
        <v>33785</v>
      </c>
      <c r="J7" s="108">
        <f>SUM(J$8:J$207)</f>
        <v>18983</v>
      </c>
      <c r="K7" s="108">
        <f>SUM(L7:M7)</f>
        <v>92364</v>
      </c>
      <c r="L7" s="108">
        <f>SUM(L$8:L$207)</f>
        <v>3664</v>
      </c>
      <c r="M7" s="108">
        <f>SUM(M$8:M$207)</f>
        <v>88700</v>
      </c>
      <c r="N7" s="108">
        <f>SUM(O7,+V7,+AC7)</f>
        <v>168255</v>
      </c>
      <c r="O7" s="108">
        <f>SUM(P7:U7)</f>
        <v>43594</v>
      </c>
      <c r="P7" s="108">
        <f t="shared" ref="P7:U7" si="0">SUM(P$8:P$207)</f>
        <v>39301</v>
      </c>
      <c r="Q7" s="108">
        <f t="shared" si="0"/>
        <v>0</v>
      </c>
      <c r="R7" s="108">
        <f t="shared" si="0"/>
        <v>0</v>
      </c>
      <c r="S7" s="108">
        <f t="shared" si="0"/>
        <v>1069</v>
      </c>
      <c r="T7" s="108">
        <f t="shared" si="0"/>
        <v>0</v>
      </c>
      <c r="U7" s="108">
        <f t="shared" si="0"/>
        <v>3224</v>
      </c>
      <c r="V7" s="108">
        <f>SUM(W7:AB7)</f>
        <v>123653</v>
      </c>
      <c r="W7" s="108">
        <f t="shared" ref="W7:AB7" si="1">SUM(W$8:W$207)</f>
        <v>113266</v>
      </c>
      <c r="X7" s="108">
        <f t="shared" si="1"/>
        <v>0</v>
      </c>
      <c r="Y7" s="108">
        <f t="shared" si="1"/>
        <v>0</v>
      </c>
      <c r="Z7" s="108">
        <f t="shared" si="1"/>
        <v>2236</v>
      </c>
      <c r="AA7" s="108">
        <f t="shared" si="1"/>
        <v>0</v>
      </c>
      <c r="AB7" s="108">
        <f t="shared" si="1"/>
        <v>8151</v>
      </c>
      <c r="AC7" s="108">
        <f>SUM(AD7:AE7)</f>
        <v>1008</v>
      </c>
      <c r="AD7" s="108">
        <f>SUM(AD$8:AD$207)</f>
        <v>1008</v>
      </c>
      <c r="AE7" s="108">
        <f>SUM(AE$8:AE$207)</f>
        <v>0</v>
      </c>
      <c r="AF7" s="108">
        <f>SUM(AG7:AI7)</f>
        <v>1420</v>
      </c>
      <c r="AG7" s="108">
        <f>SUM(AG$8:AG$207)</f>
        <v>1420</v>
      </c>
      <c r="AH7" s="108">
        <f>SUM(AH$8:AH$207)</f>
        <v>0</v>
      </c>
      <c r="AI7" s="108">
        <f>SUM(AI$8:AI$207)</f>
        <v>0</v>
      </c>
      <c r="AJ7" s="108">
        <f>SUM(AK7:AS7)</f>
        <v>1914</v>
      </c>
      <c r="AK7" s="108">
        <f t="shared" ref="AK7:AS7" si="2">SUM(AK$8:AK$207)</f>
        <v>501</v>
      </c>
      <c r="AL7" s="108">
        <f t="shared" si="2"/>
        <v>0</v>
      </c>
      <c r="AM7" s="108">
        <f t="shared" si="2"/>
        <v>31</v>
      </c>
      <c r="AN7" s="108">
        <f t="shared" si="2"/>
        <v>0</v>
      </c>
      <c r="AO7" s="108">
        <f t="shared" si="2"/>
        <v>0</v>
      </c>
      <c r="AP7" s="108">
        <f t="shared" si="2"/>
        <v>0</v>
      </c>
      <c r="AQ7" s="108">
        <f t="shared" si="2"/>
        <v>90</v>
      </c>
      <c r="AR7" s="108">
        <f t="shared" si="2"/>
        <v>91</v>
      </c>
      <c r="AS7" s="108">
        <f t="shared" si="2"/>
        <v>1201</v>
      </c>
      <c r="AT7" s="108">
        <f>SUM(AU7:AY7)</f>
        <v>7</v>
      </c>
      <c r="AU7" s="108">
        <f>SUM(AU$8:AU$207)</f>
        <v>7</v>
      </c>
      <c r="AV7" s="108">
        <f>SUM(AV$8:AV$207)</f>
        <v>0</v>
      </c>
      <c r="AW7" s="108">
        <f>SUM(AW$8:AW$207)</f>
        <v>0</v>
      </c>
      <c r="AX7" s="108">
        <f>SUM(AX$8:AX$207)</f>
        <v>0</v>
      </c>
      <c r="AY7" s="108">
        <f>SUM(AY$8:AY$207)</f>
        <v>0</v>
      </c>
      <c r="AZ7" s="108">
        <f>SUM(BA7:BC7)</f>
        <v>89</v>
      </c>
      <c r="BA7" s="108">
        <f>SUM(BA$8:BA$207)</f>
        <v>89</v>
      </c>
      <c r="BB7" s="108">
        <f>SUM(BB$8:BB$207)</f>
        <v>0</v>
      </c>
      <c r="BC7" s="108">
        <f>SUM(BC$8:BC$207)</f>
        <v>0</v>
      </c>
    </row>
    <row r="8" spans="1:55" s="105" customFormat="1" ht="13.5" customHeight="1">
      <c r="A8" s="115" t="s">
        <v>29</v>
      </c>
      <c r="B8" s="113" t="s">
        <v>254</v>
      </c>
      <c r="C8" s="101" t="s">
        <v>255</v>
      </c>
      <c r="D8" s="103">
        <f>SUM(E8,+H8,+K8)</f>
        <v>12305</v>
      </c>
      <c r="E8" s="103">
        <f>SUM(F8:G8)</f>
        <v>0</v>
      </c>
      <c r="F8" s="103">
        <v>0</v>
      </c>
      <c r="G8" s="103">
        <v>0</v>
      </c>
      <c r="H8" s="103">
        <f>SUM(I8:J8)</f>
        <v>1557</v>
      </c>
      <c r="I8" s="103">
        <v>1557</v>
      </c>
      <c r="J8" s="103">
        <v>0</v>
      </c>
      <c r="K8" s="103">
        <f>SUM(L8:M8)</f>
        <v>10748</v>
      </c>
      <c r="L8" s="103">
        <v>3044</v>
      </c>
      <c r="M8" s="103">
        <v>7704</v>
      </c>
      <c r="N8" s="103">
        <f>SUM(O8,+V8,+AC8)</f>
        <v>12364</v>
      </c>
      <c r="O8" s="103">
        <f>SUM(P8:U8)</f>
        <v>4601</v>
      </c>
      <c r="P8" s="103">
        <v>3532</v>
      </c>
      <c r="Q8" s="103">
        <v>0</v>
      </c>
      <c r="R8" s="103">
        <v>0</v>
      </c>
      <c r="S8" s="103">
        <v>1069</v>
      </c>
      <c r="T8" s="103">
        <v>0</v>
      </c>
      <c r="U8" s="103">
        <v>0</v>
      </c>
      <c r="V8" s="103">
        <f>SUM(W8:AB8)</f>
        <v>7704</v>
      </c>
      <c r="W8" s="103">
        <v>5468</v>
      </c>
      <c r="X8" s="103">
        <v>0</v>
      </c>
      <c r="Y8" s="103">
        <v>0</v>
      </c>
      <c r="Z8" s="103">
        <v>2236</v>
      </c>
      <c r="AA8" s="103">
        <v>0</v>
      </c>
      <c r="AB8" s="103">
        <v>0</v>
      </c>
      <c r="AC8" s="103">
        <f>SUM(AD8:AE8)</f>
        <v>59</v>
      </c>
      <c r="AD8" s="103">
        <v>59</v>
      </c>
      <c r="AE8" s="103">
        <v>0</v>
      </c>
      <c r="AF8" s="103">
        <f>SUM(AG8:AI8)</f>
        <v>179</v>
      </c>
      <c r="AG8" s="103">
        <v>179</v>
      </c>
      <c r="AH8" s="103">
        <v>0</v>
      </c>
      <c r="AI8" s="103">
        <v>0</v>
      </c>
      <c r="AJ8" s="103">
        <f>SUM(AK8:AS8)</f>
        <v>258</v>
      </c>
      <c r="AK8" s="103">
        <v>85</v>
      </c>
      <c r="AL8" s="103">
        <v>0</v>
      </c>
      <c r="AM8" s="103">
        <v>3</v>
      </c>
      <c r="AN8" s="103">
        <v>0</v>
      </c>
      <c r="AO8" s="103">
        <v>0</v>
      </c>
      <c r="AP8" s="103">
        <v>0</v>
      </c>
      <c r="AQ8" s="103">
        <v>0</v>
      </c>
      <c r="AR8" s="103">
        <v>0</v>
      </c>
      <c r="AS8" s="103">
        <v>170</v>
      </c>
      <c r="AT8" s="103">
        <f>SUM(AU8:AY8)</f>
        <v>6</v>
      </c>
      <c r="AU8" s="103">
        <v>6</v>
      </c>
      <c r="AV8" s="103">
        <v>0</v>
      </c>
      <c r="AW8" s="103">
        <v>0</v>
      </c>
      <c r="AX8" s="103">
        <v>0</v>
      </c>
      <c r="AY8" s="103">
        <v>0</v>
      </c>
      <c r="AZ8" s="103">
        <f>SUM(BA8:BC8)</f>
        <v>0</v>
      </c>
      <c r="BA8" s="103">
        <v>0</v>
      </c>
      <c r="BB8" s="103">
        <v>0</v>
      </c>
      <c r="BC8" s="103">
        <v>0</v>
      </c>
    </row>
    <row r="9" spans="1:55" s="105" customFormat="1" ht="13.5" customHeight="1">
      <c r="A9" s="115" t="s">
        <v>29</v>
      </c>
      <c r="B9" s="113" t="s">
        <v>258</v>
      </c>
      <c r="C9" s="101" t="s">
        <v>259</v>
      </c>
      <c r="D9" s="103">
        <f>SUM(E9,+H9,+K9)</f>
        <v>21127</v>
      </c>
      <c r="E9" s="103">
        <f>SUM(F9:G9)</f>
        <v>0</v>
      </c>
      <c r="F9" s="103">
        <v>0</v>
      </c>
      <c r="G9" s="103">
        <v>0</v>
      </c>
      <c r="H9" s="103">
        <f>SUM(I9:J9)</f>
        <v>5321</v>
      </c>
      <c r="I9" s="103">
        <v>5321</v>
      </c>
      <c r="J9" s="103">
        <v>0</v>
      </c>
      <c r="K9" s="103">
        <f>SUM(L9:M9)</f>
        <v>15806</v>
      </c>
      <c r="L9" s="103">
        <v>0</v>
      </c>
      <c r="M9" s="103">
        <v>15806</v>
      </c>
      <c r="N9" s="103">
        <f>SUM(O9,+V9,+AC9)</f>
        <v>21714</v>
      </c>
      <c r="O9" s="103">
        <f>SUM(P9:U9)</f>
        <v>5321</v>
      </c>
      <c r="P9" s="103">
        <v>5321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f>SUM(W9:AB9)</f>
        <v>15806</v>
      </c>
      <c r="W9" s="103">
        <v>15806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f>SUM(AD9:AE9)</f>
        <v>587</v>
      </c>
      <c r="AD9" s="103">
        <v>587</v>
      </c>
      <c r="AE9" s="103">
        <v>0</v>
      </c>
      <c r="AF9" s="103">
        <f>SUM(AG9:AI9)</f>
        <v>28</v>
      </c>
      <c r="AG9" s="103">
        <v>28</v>
      </c>
      <c r="AH9" s="103">
        <v>0</v>
      </c>
      <c r="AI9" s="103">
        <v>0</v>
      </c>
      <c r="AJ9" s="103">
        <f>SUM(AK9:AS9)</f>
        <v>28</v>
      </c>
      <c r="AK9" s="103">
        <v>0</v>
      </c>
      <c r="AL9" s="103">
        <v>0</v>
      </c>
      <c r="AM9" s="103">
        <v>28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0</v>
      </c>
      <c r="AT9" s="103">
        <f>SUM(AU9:AY9)</f>
        <v>0</v>
      </c>
      <c r="AU9" s="103">
        <v>0</v>
      </c>
      <c r="AV9" s="103">
        <v>0</v>
      </c>
      <c r="AW9" s="103">
        <v>0</v>
      </c>
      <c r="AX9" s="103">
        <v>0</v>
      </c>
      <c r="AY9" s="103">
        <v>0</v>
      </c>
      <c r="AZ9" s="103">
        <f>SUM(BA9:BC9)</f>
        <v>24</v>
      </c>
      <c r="BA9" s="103">
        <v>24</v>
      </c>
      <c r="BB9" s="103">
        <v>0</v>
      </c>
      <c r="BC9" s="103">
        <v>0</v>
      </c>
    </row>
    <row r="10" spans="1:55" s="105" customFormat="1" ht="13.5" customHeight="1">
      <c r="A10" s="115" t="s">
        <v>29</v>
      </c>
      <c r="B10" s="113" t="s">
        <v>260</v>
      </c>
      <c r="C10" s="101" t="s">
        <v>261</v>
      </c>
      <c r="D10" s="103">
        <f>SUM(E10,+H10,+K10)</f>
        <v>17700</v>
      </c>
      <c r="E10" s="103">
        <f>SUM(F10:G10)</f>
        <v>0</v>
      </c>
      <c r="F10" s="103">
        <v>0</v>
      </c>
      <c r="G10" s="103">
        <v>0</v>
      </c>
      <c r="H10" s="103">
        <f>SUM(I10:J10)</f>
        <v>2791</v>
      </c>
      <c r="I10" s="103">
        <v>2791</v>
      </c>
      <c r="J10" s="103">
        <v>0</v>
      </c>
      <c r="K10" s="103">
        <f>SUM(L10:M10)</f>
        <v>14909</v>
      </c>
      <c r="L10" s="103">
        <v>0</v>
      </c>
      <c r="M10" s="103">
        <v>14909</v>
      </c>
      <c r="N10" s="103">
        <f>SUM(O10,+V10,+AC10)</f>
        <v>17880</v>
      </c>
      <c r="O10" s="103">
        <f>SUM(P10:U10)</f>
        <v>2791</v>
      </c>
      <c r="P10" s="103">
        <v>2791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>SUM(W10:AB10)</f>
        <v>14909</v>
      </c>
      <c r="W10" s="103">
        <v>14909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>SUM(AD10:AE10)</f>
        <v>180</v>
      </c>
      <c r="AD10" s="103">
        <v>180</v>
      </c>
      <c r="AE10" s="103">
        <v>0</v>
      </c>
      <c r="AF10" s="103">
        <f>SUM(AG10:AI10)</f>
        <v>157</v>
      </c>
      <c r="AG10" s="103">
        <v>157</v>
      </c>
      <c r="AH10" s="103">
        <v>0</v>
      </c>
      <c r="AI10" s="103">
        <v>0</v>
      </c>
      <c r="AJ10" s="103">
        <f>SUM(AK10:AS10)</f>
        <v>157</v>
      </c>
      <c r="AK10" s="103">
        <v>0</v>
      </c>
      <c r="AL10" s="103">
        <v>0</v>
      </c>
      <c r="AM10" s="103">
        <v>0</v>
      </c>
      <c r="AN10" s="103">
        <v>0</v>
      </c>
      <c r="AO10" s="103">
        <v>0</v>
      </c>
      <c r="AP10" s="103">
        <v>0</v>
      </c>
      <c r="AQ10" s="103">
        <v>0</v>
      </c>
      <c r="AR10" s="103">
        <v>75</v>
      </c>
      <c r="AS10" s="103">
        <v>82</v>
      </c>
      <c r="AT10" s="103">
        <f>SUM(AU10:AY10)</f>
        <v>0</v>
      </c>
      <c r="AU10" s="103">
        <v>0</v>
      </c>
      <c r="AV10" s="103">
        <v>0</v>
      </c>
      <c r="AW10" s="103">
        <v>0</v>
      </c>
      <c r="AX10" s="103">
        <v>0</v>
      </c>
      <c r="AY10" s="103">
        <v>0</v>
      </c>
      <c r="AZ10" s="103">
        <f>SUM(BA10:BC10)</f>
        <v>13</v>
      </c>
      <c r="BA10" s="103">
        <v>13</v>
      </c>
      <c r="BB10" s="103">
        <v>0</v>
      </c>
      <c r="BC10" s="103">
        <v>0</v>
      </c>
    </row>
    <row r="11" spans="1:55" s="105" customFormat="1" ht="13.5" customHeight="1">
      <c r="A11" s="115" t="s">
        <v>29</v>
      </c>
      <c r="B11" s="113" t="s">
        <v>262</v>
      </c>
      <c r="C11" s="101" t="s">
        <v>263</v>
      </c>
      <c r="D11" s="103">
        <f>SUM(E11,+H11,+K11)</f>
        <v>23616</v>
      </c>
      <c r="E11" s="103">
        <f>SUM(F11:G11)</f>
        <v>0</v>
      </c>
      <c r="F11" s="103">
        <v>0</v>
      </c>
      <c r="G11" s="103">
        <v>0</v>
      </c>
      <c r="H11" s="103">
        <f>SUM(I11:J11)</f>
        <v>22352</v>
      </c>
      <c r="I11" s="103">
        <v>5925</v>
      </c>
      <c r="J11" s="103">
        <v>16427</v>
      </c>
      <c r="K11" s="103">
        <f>SUM(L11:M11)</f>
        <v>1264</v>
      </c>
      <c r="L11" s="103">
        <v>0</v>
      </c>
      <c r="M11" s="103">
        <v>1264</v>
      </c>
      <c r="N11" s="103">
        <f>SUM(O11,+V11,+AC11)</f>
        <v>23616</v>
      </c>
      <c r="O11" s="103">
        <f>SUM(P11:U11)</f>
        <v>5925</v>
      </c>
      <c r="P11" s="103">
        <v>5925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f>SUM(W11:AB11)</f>
        <v>17691</v>
      </c>
      <c r="W11" s="103">
        <v>17691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f>SUM(AD11:AE11)</f>
        <v>0</v>
      </c>
      <c r="AD11" s="103">
        <v>0</v>
      </c>
      <c r="AE11" s="103">
        <v>0</v>
      </c>
      <c r="AF11" s="103">
        <f>SUM(AG11:AI11)</f>
        <v>679</v>
      </c>
      <c r="AG11" s="103">
        <v>679</v>
      </c>
      <c r="AH11" s="103">
        <v>0</v>
      </c>
      <c r="AI11" s="103">
        <v>0</v>
      </c>
      <c r="AJ11" s="103">
        <f>SUM(AK11:AS11)</f>
        <v>679</v>
      </c>
      <c r="AK11" s="103">
        <v>0</v>
      </c>
      <c r="AL11" s="103">
        <v>0</v>
      </c>
      <c r="AM11" s="103">
        <v>0</v>
      </c>
      <c r="AN11" s="103">
        <v>0</v>
      </c>
      <c r="AO11" s="103">
        <v>0</v>
      </c>
      <c r="AP11" s="103">
        <v>0</v>
      </c>
      <c r="AQ11" s="103">
        <v>0</v>
      </c>
      <c r="AR11" s="103">
        <v>0</v>
      </c>
      <c r="AS11" s="103">
        <v>679</v>
      </c>
      <c r="AT11" s="103">
        <f>SUM(AU11:AY11)</f>
        <v>0</v>
      </c>
      <c r="AU11" s="103">
        <v>0</v>
      </c>
      <c r="AV11" s="103">
        <v>0</v>
      </c>
      <c r="AW11" s="103">
        <v>0</v>
      </c>
      <c r="AX11" s="103">
        <v>0</v>
      </c>
      <c r="AY11" s="103">
        <v>0</v>
      </c>
      <c r="AZ11" s="103">
        <f>SUM(BA11:BC11)</f>
        <v>0</v>
      </c>
      <c r="BA11" s="103">
        <v>0</v>
      </c>
      <c r="BB11" s="103">
        <v>0</v>
      </c>
      <c r="BC11" s="103">
        <v>0</v>
      </c>
    </row>
    <row r="12" spans="1:55" s="105" customFormat="1" ht="13.5" customHeight="1">
      <c r="A12" s="115" t="s">
        <v>29</v>
      </c>
      <c r="B12" s="113" t="s">
        <v>264</v>
      </c>
      <c r="C12" s="101" t="s">
        <v>265</v>
      </c>
      <c r="D12" s="103">
        <f>SUM(E12,+H12,+K12)</f>
        <v>6753</v>
      </c>
      <c r="E12" s="103">
        <f>SUM(F12:G12)</f>
        <v>0</v>
      </c>
      <c r="F12" s="103">
        <v>0</v>
      </c>
      <c r="G12" s="103">
        <v>0</v>
      </c>
      <c r="H12" s="103">
        <f>SUM(I12:J12)</f>
        <v>1515</v>
      </c>
      <c r="I12" s="103">
        <v>1515</v>
      </c>
      <c r="J12" s="103">
        <v>0</v>
      </c>
      <c r="K12" s="103">
        <f>SUM(L12:M12)</f>
        <v>5238</v>
      </c>
      <c r="L12" s="103">
        <v>0</v>
      </c>
      <c r="M12" s="103">
        <v>5238</v>
      </c>
      <c r="N12" s="103">
        <f>SUM(O12,+V12,+AC12)</f>
        <v>6753</v>
      </c>
      <c r="O12" s="103">
        <f>SUM(P12:U12)</f>
        <v>1515</v>
      </c>
      <c r="P12" s="103">
        <v>1515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f>SUM(W12:AB12)</f>
        <v>5238</v>
      </c>
      <c r="W12" s="103">
        <v>5238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>SUM(AD12:AE12)</f>
        <v>0</v>
      </c>
      <c r="AD12" s="103">
        <v>0</v>
      </c>
      <c r="AE12" s="103">
        <v>0</v>
      </c>
      <c r="AF12" s="103">
        <f>SUM(AG12:AI12)</f>
        <v>1</v>
      </c>
      <c r="AG12" s="103">
        <v>1</v>
      </c>
      <c r="AH12" s="103">
        <v>0</v>
      </c>
      <c r="AI12" s="103">
        <v>0</v>
      </c>
      <c r="AJ12" s="103">
        <f>SUM(AK12:AS12)</f>
        <v>236</v>
      </c>
      <c r="AK12" s="103">
        <v>236</v>
      </c>
      <c r="AL12" s="103">
        <v>0</v>
      </c>
      <c r="AM12" s="103">
        <v>0</v>
      </c>
      <c r="AN12" s="103">
        <v>0</v>
      </c>
      <c r="AO12" s="103">
        <v>0</v>
      </c>
      <c r="AP12" s="103">
        <v>0</v>
      </c>
      <c r="AQ12" s="103">
        <v>0</v>
      </c>
      <c r="AR12" s="103">
        <v>0</v>
      </c>
      <c r="AS12" s="103">
        <v>0</v>
      </c>
      <c r="AT12" s="103">
        <f>SUM(AU12:AY12)</f>
        <v>1</v>
      </c>
      <c r="AU12" s="103">
        <v>1</v>
      </c>
      <c r="AV12" s="103">
        <v>0</v>
      </c>
      <c r="AW12" s="103">
        <v>0</v>
      </c>
      <c r="AX12" s="103">
        <v>0</v>
      </c>
      <c r="AY12" s="103">
        <v>0</v>
      </c>
      <c r="AZ12" s="103">
        <f>SUM(BA12:BC12)</f>
        <v>0</v>
      </c>
      <c r="BA12" s="103">
        <v>0</v>
      </c>
      <c r="BB12" s="103">
        <v>0</v>
      </c>
      <c r="BC12" s="103">
        <v>0</v>
      </c>
    </row>
    <row r="13" spans="1:55" s="105" customFormat="1" ht="13.5" customHeight="1">
      <c r="A13" s="115" t="s">
        <v>29</v>
      </c>
      <c r="B13" s="113" t="s">
        <v>266</v>
      </c>
      <c r="C13" s="101" t="s">
        <v>267</v>
      </c>
      <c r="D13" s="103">
        <f>SUM(E13,+H13,+K13)</f>
        <v>4969</v>
      </c>
      <c r="E13" s="103">
        <f>SUM(F13:G13)</f>
        <v>0</v>
      </c>
      <c r="F13" s="103">
        <v>0</v>
      </c>
      <c r="G13" s="103">
        <v>0</v>
      </c>
      <c r="H13" s="103">
        <f>SUM(I13:J13)</f>
        <v>1132</v>
      </c>
      <c r="I13" s="103">
        <v>1132</v>
      </c>
      <c r="J13" s="103">
        <v>0</v>
      </c>
      <c r="K13" s="103">
        <f>SUM(L13:M13)</f>
        <v>3837</v>
      </c>
      <c r="L13" s="103">
        <v>0</v>
      </c>
      <c r="M13" s="103">
        <v>3837</v>
      </c>
      <c r="N13" s="103">
        <f>SUM(O13,+V13,+AC13)</f>
        <v>4980</v>
      </c>
      <c r="O13" s="103">
        <f>SUM(P13:U13)</f>
        <v>1132</v>
      </c>
      <c r="P13" s="103">
        <v>1132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f>SUM(W13:AB13)</f>
        <v>3837</v>
      </c>
      <c r="W13" s="103">
        <v>3837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f>SUM(AD13:AE13)</f>
        <v>11</v>
      </c>
      <c r="AD13" s="103">
        <v>11</v>
      </c>
      <c r="AE13" s="103">
        <v>0</v>
      </c>
      <c r="AF13" s="103">
        <f>SUM(AG13:AI13)</f>
        <v>1</v>
      </c>
      <c r="AG13" s="103">
        <v>1</v>
      </c>
      <c r="AH13" s="103">
        <v>0</v>
      </c>
      <c r="AI13" s="103">
        <v>0</v>
      </c>
      <c r="AJ13" s="103">
        <f>SUM(AK13:AS13)</f>
        <v>1</v>
      </c>
      <c r="AK13" s="103">
        <v>0</v>
      </c>
      <c r="AL13" s="103">
        <v>0</v>
      </c>
      <c r="AM13" s="103">
        <v>0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1</v>
      </c>
      <c r="AT13" s="103">
        <f>SUM(AU13:AY13)</f>
        <v>0</v>
      </c>
      <c r="AU13" s="103">
        <v>0</v>
      </c>
      <c r="AV13" s="103">
        <v>0</v>
      </c>
      <c r="AW13" s="103">
        <v>0</v>
      </c>
      <c r="AX13" s="103">
        <v>0</v>
      </c>
      <c r="AY13" s="103">
        <v>0</v>
      </c>
      <c r="AZ13" s="103">
        <f>SUM(BA13:BC13)</f>
        <v>0</v>
      </c>
      <c r="BA13" s="103">
        <v>0</v>
      </c>
      <c r="BB13" s="103">
        <v>0</v>
      </c>
      <c r="BC13" s="103">
        <v>0</v>
      </c>
    </row>
    <row r="14" spans="1:55" s="105" customFormat="1" ht="13.5" customHeight="1">
      <c r="A14" s="115" t="s">
        <v>29</v>
      </c>
      <c r="B14" s="113" t="s">
        <v>268</v>
      </c>
      <c r="C14" s="101" t="s">
        <v>269</v>
      </c>
      <c r="D14" s="103">
        <f>SUM(E14,+H14,+K14)</f>
        <v>2280</v>
      </c>
      <c r="E14" s="103">
        <f>SUM(F14:G14)</f>
        <v>0</v>
      </c>
      <c r="F14" s="103">
        <v>0</v>
      </c>
      <c r="G14" s="103">
        <v>0</v>
      </c>
      <c r="H14" s="103">
        <f>SUM(I14:J14)</f>
        <v>748</v>
      </c>
      <c r="I14" s="103">
        <v>748</v>
      </c>
      <c r="J14" s="103">
        <v>0</v>
      </c>
      <c r="K14" s="103">
        <f>SUM(L14:M14)</f>
        <v>1532</v>
      </c>
      <c r="L14" s="103">
        <v>0</v>
      </c>
      <c r="M14" s="103">
        <v>1532</v>
      </c>
      <c r="N14" s="103">
        <f>SUM(O14,+V14,+AC14)</f>
        <v>2280</v>
      </c>
      <c r="O14" s="103">
        <f>SUM(P14:U14)</f>
        <v>748</v>
      </c>
      <c r="P14" s="103">
        <v>748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1532</v>
      </c>
      <c r="W14" s="103">
        <v>1532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0</v>
      </c>
      <c r="AD14" s="103">
        <v>0</v>
      </c>
      <c r="AE14" s="103">
        <v>0</v>
      </c>
      <c r="AF14" s="103">
        <f>SUM(AG14:AI14)</f>
        <v>0</v>
      </c>
      <c r="AG14" s="103">
        <v>0</v>
      </c>
      <c r="AH14" s="103">
        <v>0</v>
      </c>
      <c r="AI14" s="103">
        <v>0</v>
      </c>
      <c r="AJ14" s="103">
        <f>SUM(AK14:AS14)</f>
        <v>0</v>
      </c>
      <c r="AK14" s="103">
        <v>0</v>
      </c>
      <c r="AL14" s="103">
        <v>0</v>
      </c>
      <c r="AM14" s="103">
        <v>0</v>
      </c>
      <c r="AN14" s="103">
        <v>0</v>
      </c>
      <c r="AO14" s="103">
        <v>0</v>
      </c>
      <c r="AP14" s="103">
        <v>0</v>
      </c>
      <c r="AQ14" s="103">
        <v>0</v>
      </c>
      <c r="AR14" s="103">
        <v>0</v>
      </c>
      <c r="AS14" s="103">
        <v>0</v>
      </c>
      <c r="AT14" s="103">
        <f>SUM(AU14:AY14)</f>
        <v>0</v>
      </c>
      <c r="AU14" s="103">
        <v>0</v>
      </c>
      <c r="AV14" s="103">
        <v>0</v>
      </c>
      <c r="AW14" s="103">
        <v>0</v>
      </c>
      <c r="AX14" s="103">
        <v>0</v>
      </c>
      <c r="AY14" s="103">
        <v>0</v>
      </c>
      <c r="AZ14" s="103">
        <f>SUM(BA14:BC14)</f>
        <v>0</v>
      </c>
      <c r="BA14" s="103">
        <v>0</v>
      </c>
      <c r="BB14" s="103">
        <v>0</v>
      </c>
      <c r="BC14" s="103">
        <v>0</v>
      </c>
    </row>
    <row r="15" spans="1:55" s="105" customFormat="1" ht="13.5" customHeight="1">
      <c r="A15" s="115" t="s">
        <v>29</v>
      </c>
      <c r="B15" s="113" t="s">
        <v>270</v>
      </c>
      <c r="C15" s="101" t="s">
        <v>271</v>
      </c>
      <c r="D15" s="103">
        <f>SUM(E15,+H15,+K15)</f>
        <v>22115</v>
      </c>
      <c r="E15" s="103">
        <f>SUM(F15:G15)</f>
        <v>22115</v>
      </c>
      <c r="F15" s="103">
        <v>6145</v>
      </c>
      <c r="G15" s="103">
        <v>15970</v>
      </c>
      <c r="H15" s="103">
        <f>SUM(I15:J15)</f>
        <v>0</v>
      </c>
      <c r="I15" s="103">
        <v>0</v>
      </c>
      <c r="J15" s="103">
        <v>0</v>
      </c>
      <c r="K15" s="103">
        <f>SUM(L15:M15)</f>
        <v>0</v>
      </c>
      <c r="L15" s="103">
        <v>0</v>
      </c>
      <c r="M15" s="103">
        <v>0</v>
      </c>
      <c r="N15" s="103">
        <f>SUM(O15,+V15,+AC15)</f>
        <v>22115</v>
      </c>
      <c r="O15" s="103">
        <f>SUM(P15:U15)</f>
        <v>6145</v>
      </c>
      <c r="P15" s="103">
        <v>6145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f>SUM(W15:AB15)</f>
        <v>15970</v>
      </c>
      <c r="W15" s="103">
        <v>15970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f>SUM(AD15:AE15)</f>
        <v>0</v>
      </c>
      <c r="AD15" s="103">
        <v>0</v>
      </c>
      <c r="AE15" s="103">
        <v>0</v>
      </c>
      <c r="AF15" s="103">
        <f>SUM(AG15:AI15)</f>
        <v>0</v>
      </c>
      <c r="AG15" s="103">
        <v>0</v>
      </c>
      <c r="AH15" s="103">
        <v>0</v>
      </c>
      <c r="AI15" s="103">
        <v>0</v>
      </c>
      <c r="AJ15" s="103">
        <f>SUM(AK15:AS15)</f>
        <v>0</v>
      </c>
      <c r="AK15" s="103">
        <v>0</v>
      </c>
      <c r="AL15" s="103">
        <v>0</v>
      </c>
      <c r="AM15" s="103">
        <v>0</v>
      </c>
      <c r="AN15" s="103">
        <v>0</v>
      </c>
      <c r="AO15" s="103">
        <v>0</v>
      </c>
      <c r="AP15" s="103">
        <v>0</v>
      </c>
      <c r="AQ15" s="103">
        <v>0</v>
      </c>
      <c r="AR15" s="103">
        <v>0</v>
      </c>
      <c r="AS15" s="103">
        <v>0</v>
      </c>
      <c r="AT15" s="103">
        <f>SUM(AU15:AY15)</f>
        <v>0</v>
      </c>
      <c r="AU15" s="103">
        <v>0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0</v>
      </c>
      <c r="BA15" s="103">
        <v>0</v>
      </c>
      <c r="BB15" s="103">
        <v>0</v>
      </c>
      <c r="BC15" s="103">
        <v>0</v>
      </c>
    </row>
    <row r="16" spans="1:55" s="105" customFormat="1" ht="13.5" customHeight="1">
      <c r="A16" s="115" t="s">
        <v>29</v>
      </c>
      <c r="B16" s="113" t="s">
        <v>272</v>
      </c>
      <c r="C16" s="101" t="s">
        <v>273</v>
      </c>
      <c r="D16" s="103">
        <f>SUM(E16,+H16,+K16)</f>
        <v>3416</v>
      </c>
      <c r="E16" s="103">
        <f>SUM(F16:G16)</f>
        <v>0</v>
      </c>
      <c r="F16" s="103">
        <v>0</v>
      </c>
      <c r="G16" s="103">
        <v>0</v>
      </c>
      <c r="H16" s="103">
        <f>SUM(I16:J16)</f>
        <v>3416</v>
      </c>
      <c r="I16" s="103">
        <v>860</v>
      </c>
      <c r="J16" s="103">
        <v>2556</v>
      </c>
      <c r="K16" s="103">
        <f>SUM(L16:M16)</f>
        <v>0</v>
      </c>
      <c r="L16" s="103">
        <v>0</v>
      </c>
      <c r="M16" s="103">
        <v>0</v>
      </c>
      <c r="N16" s="103">
        <f>SUM(O16,+V16,+AC16)</f>
        <v>3449</v>
      </c>
      <c r="O16" s="103">
        <f>SUM(P16:U16)</f>
        <v>860</v>
      </c>
      <c r="P16" s="103">
        <v>860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>SUM(W16:AB16)</f>
        <v>2556</v>
      </c>
      <c r="W16" s="103">
        <v>2556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>SUM(AD16:AE16)</f>
        <v>33</v>
      </c>
      <c r="AD16" s="103">
        <v>33</v>
      </c>
      <c r="AE16" s="103">
        <v>0</v>
      </c>
      <c r="AF16" s="103">
        <f>SUM(AG16:AI16)</f>
        <v>0</v>
      </c>
      <c r="AG16" s="103">
        <v>0</v>
      </c>
      <c r="AH16" s="103">
        <v>0</v>
      </c>
      <c r="AI16" s="103">
        <v>0</v>
      </c>
      <c r="AJ16" s="103">
        <f>SUM(AK16:AS16)</f>
        <v>1</v>
      </c>
      <c r="AK16" s="103">
        <v>1</v>
      </c>
      <c r="AL16" s="103">
        <v>0</v>
      </c>
      <c r="AM16" s="103">
        <v>0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0</v>
      </c>
      <c r="AT16" s="103">
        <f>SUM(AU16:AY16)</f>
        <v>0</v>
      </c>
      <c r="AU16" s="103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f>SUM(BA16:BC16)</f>
        <v>0</v>
      </c>
      <c r="BA16" s="103">
        <v>0</v>
      </c>
      <c r="BB16" s="103">
        <v>0</v>
      </c>
      <c r="BC16" s="103">
        <v>0</v>
      </c>
    </row>
    <row r="17" spans="1:55" s="105" customFormat="1" ht="13.5" customHeight="1">
      <c r="A17" s="115" t="s">
        <v>29</v>
      </c>
      <c r="B17" s="113" t="s">
        <v>274</v>
      </c>
      <c r="C17" s="101" t="s">
        <v>275</v>
      </c>
      <c r="D17" s="103">
        <f>SUM(E17,+H17,+K17)</f>
        <v>4057</v>
      </c>
      <c r="E17" s="103">
        <f>SUM(F17:G17)</f>
        <v>0</v>
      </c>
      <c r="F17" s="103">
        <v>0</v>
      </c>
      <c r="G17" s="103">
        <v>0</v>
      </c>
      <c r="H17" s="103">
        <f>SUM(I17:J17)</f>
        <v>1366</v>
      </c>
      <c r="I17" s="103">
        <v>1366</v>
      </c>
      <c r="J17" s="103">
        <v>0</v>
      </c>
      <c r="K17" s="103">
        <f>SUM(L17:M17)</f>
        <v>2691</v>
      </c>
      <c r="L17" s="103">
        <v>0</v>
      </c>
      <c r="M17" s="103">
        <v>2691</v>
      </c>
      <c r="N17" s="103">
        <f>SUM(O17,+V17,+AC17)</f>
        <v>4057</v>
      </c>
      <c r="O17" s="103">
        <f>SUM(P17:U17)</f>
        <v>1366</v>
      </c>
      <c r="P17" s="103">
        <v>1366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f>SUM(W17:AB17)</f>
        <v>2691</v>
      </c>
      <c r="W17" s="103">
        <v>2691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f>SUM(AD17:AE17)</f>
        <v>0</v>
      </c>
      <c r="AD17" s="103">
        <v>0</v>
      </c>
      <c r="AE17" s="103">
        <v>0</v>
      </c>
      <c r="AF17" s="103">
        <f>SUM(AG17:AI17)</f>
        <v>0</v>
      </c>
      <c r="AG17" s="103">
        <v>0</v>
      </c>
      <c r="AH17" s="103">
        <v>0</v>
      </c>
      <c r="AI17" s="103">
        <v>0</v>
      </c>
      <c r="AJ17" s="103">
        <f>SUM(AK17:AS17)</f>
        <v>0</v>
      </c>
      <c r="AK17" s="103">
        <v>0</v>
      </c>
      <c r="AL17" s="103">
        <v>0</v>
      </c>
      <c r="AM17" s="103">
        <v>0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0</v>
      </c>
      <c r="AT17" s="103">
        <f>SUM(AU17:AY17)</f>
        <v>0</v>
      </c>
      <c r="AU17" s="103">
        <v>0</v>
      </c>
      <c r="AV17" s="103">
        <v>0</v>
      </c>
      <c r="AW17" s="103">
        <v>0</v>
      </c>
      <c r="AX17" s="103">
        <v>0</v>
      </c>
      <c r="AY17" s="103">
        <v>0</v>
      </c>
      <c r="AZ17" s="103">
        <f>SUM(BA17:BC17)</f>
        <v>0</v>
      </c>
      <c r="BA17" s="103">
        <v>0</v>
      </c>
      <c r="BB17" s="103">
        <v>0</v>
      </c>
      <c r="BC17" s="103">
        <v>0</v>
      </c>
    </row>
    <row r="18" spans="1:55" s="105" customFormat="1" ht="13.5" customHeight="1">
      <c r="A18" s="115" t="s">
        <v>29</v>
      </c>
      <c r="B18" s="113" t="s">
        <v>276</v>
      </c>
      <c r="C18" s="101" t="s">
        <v>277</v>
      </c>
      <c r="D18" s="103">
        <f>SUM(E18,+H18,+K18)</f>
        <v>11375</v>
      </c>
      <c r="E18" s="103">
        <f>SUM(F18:G18)</f>
        <v>0</v>
      </c>
      <c r="F18" s="103">
        <v>0</v>
      </c>
      <c r="G18" s="103">
        <v>0</v>
      </c>
      <c r="H18" s="103">
        <f>SUM(I18:J18)</f>
        <v>3224</v>
      </c>
      <c r="I18" s="103">
        <v>3224</v>
      </c>
      <c r="J18" s="103">
        <v>0</v>
      </c>
      <c r="K18" s="103">
        <f>SUM(L18:M18)</f>
        <v>8151</v>
      </c>
      <c r="L18" s="103">
        <v>0</v>
      </c>
      <c r="M18" s="103">
        <v>8151</v>
      </c>
      <c r="N18" s="103">
        <f>SUM(O18,+V18,+AC18)</f>
        <v>11513</v>
      </c>
      <c r="O18" s="103">
        <f>SUM(P18:U18)</f>
        <v>3224</v>
      </c>
      <c r="P18" s="103">
        <v>0</v>
      </c>
      <c r="Q18" s="103">
        <v>0</v>
      </c>
      <c r="R18" s="103">
        <v>0</v>
      </c>
      <c r="S18" s="103">
        <v>0</v>
      </c>
      <c r="T18" s="103">
        <v>0</v>
      </c>
      <c r="U18" s="103">
        <v>3224</v>
      </c>
      <c r="V18" s="103">
        <f>SUM(W18:AB18)</f>
        <v>8151</v>
      </c>
      <c r="W18" s="103">
        <v>0</v>
      </c>
      <c r="X18" s="103">
        <v>0</v>
      </c>
      <c r="Y18" s="103">
        <v>0</v>
      </c>
      <c r="Z18" s="103">
        <v>0</v>
      </c>
      <c r="AA18" s="103">
        <v>0</v>
      </c>
      <c r="AB18" s="103">
        <v>8151</v>
      </c>
      <c r="AC18" s="103">
        <f>SUM(AD18:AE18)</f>
        <v>138</v>
      </c>
      <c r="AD18" s="103">
        <v>138</v>
      </c>
      <c r="AE18" s="103">
        <v>0</v>
      </c>
      <c r="AF18" s="103">
        <f>SUM(AG18:AI18)</f>
        <v>0</v>
      </c>
      <c r="AG18" s="103">
        <v>0</v>
      </c>
      <c r="AH18" s="103">
        <v>0</v>
      </c>
      <c r="AI18" s="103">
        <v>0</v>
      </c>
      <c r="AJ18" s="103">
        <f>SUM(AK18:AS18)</f>
        <v>0</v>
      </c>
      <c r="AK18" s="103">
        <v>0</v>
      </c>
      <c r="AL18" s="103">
        <v>0</v>
      </c>
      <c r="AM18" s="103">
        <v>0</v>
      </c>
      <c r="AN18" s="103">
        <v>0</v>
      </c>
      <c r="AO18" s="103">
        <v>0</v>
      </c>
      <c r="AP18" s="103">
        <v>0</v>
      </c>
      <c r="AQ18" s="103">
        <v>0</v>
      </c>
      <c r="AR18" s="103">
        <v>0</v>
      </c>
      <c r="AS18" s="103">
        <v>0</v>
      </c>
      <c r="AT18" s="103">
        <f>SUM(AU18:AY18)</f>
        <v>0</v>
      </c>
      <c r="AU18" s="103">
        <v>0</v>
      </c>
      <c r="AV18" s="103">
        <v>0</v>
      </c>
      <c r="AW18" s="103">
        <v>0</v>
      </c>
      <c r="AX18" s="103">
        <v>0</v>
      </c>
      <c r="AY18" s="103">
        <v>0</v>
      </c>
      <c r="AZ18" s="103">
        <f>SUM(BA18:BC18)</f>
        <v>0</v>
      </c>
      <c r="BA18" s="103">
        <v>0</v>
      </c>
      <c r="BB18" s="103">
        <v>0</v>
      </c>
      <c r="BC18" s="103">
        <v>0</v>
      </c>
    </row>
    <row r="19" spans="1:55" s="105" customFormat="1" ht="13.5" customHeight="1">
      <c r="A19" s="115" t="s">
        <v>29</v>
      </c>
      <c r="B19" s="113" t="s">
        <v>278</v>
      </c>
      <c r="C19" s="101" t="s">
        <v>279</v>
      </c>
      <c r="D19" s="103">
        <f>SUM(E19,+H19,+K19)</f>
        <v>20925</v>
      </c>
      <c r="E19" s="103">
        <f>SUM(F19:G19)</f>
        <v>0</v>
      </c>
      <c r="F19" s="103">
        <v>0</v>
      </c>
      <c r="G19" s="103">
        <v>0</v>
      </c>
      <c r="H19" s="103">
        <f>SUM(I19:J19)</f>
        <v>4739</v>
      </c>
      <c r="I19" s="103">
        <v>4739</v>
      </c>
      <c r="J19" s="103">
        <v>0</v>
      </c>
      <c r="K19" s="103">
        <f>SUM(L19:M19)</f>
        <v>16186</v>
      </c>
      <c r="L19" s="103">
        <v>0</v>
      </c>
      <c r="M19" s="103">
        <v>16186</v>
      </c>
      <c r="N19" s="103">
        <f>SUM(O19,+V19,+AC19)</f>
        <v>20925</v>
      </c>
      <c r="O19" s="103">
        <f>SUM(P19:U19)</f>
        <v>4739</v>
      </c>
      <c r="P19" s="103">
        <v>4739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f>SUM(W19:AB19)</f>
        <v>16186</v>
      </c>
      <c r="W19" s="103">
        <v>16186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f>SUM(AD19:AE19)</f>
        <v>0</v>
      </c>
      <c r="AD19" s="103">
        <v>0</v>
      </c>
      <c r="AE19" s="103">
        <v>0</v>
      </c>
      <c r="AF19" s="103">
        <f>SUM(AG19:AI19)</f>
        <v>240</v>
      </c>
      <c r="AG19" s="103">
        <v>240</v>
      </c>
      <c r="AH19" s="103">
        <v>0</v>
      </c>
      <c r="AI19" s="103">
        <v>0</v>
      </c>
      <c r="AJ19" s="103">
        <f>SUM(AK19:AS19)</f>
        <v>357</v>
      </c>
      <c r="AK19" s="103">
        <v>117</v>
      </c>
      <c r="AL19" s="103">
        <v>0</v>
      </c>
      <c r="AM19" s="103">
        <v>0</v>
      </c>
      <c r="AN19" s="103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240</v>
      </c>
      <c r="AT19" s="103">
        <f>SUM(AU19:AY19)</f>
        <v>0</v>
      </c>
      <c r="AU19" s="103">
        <v>0</v>
      </c>
      <c r="AV19" s="103">
        <v>0</v>
      </c>
      <c r="AW19" s="103">
        <v>0</v>
      </c>
      <c r="AX19" s="103">
        <v>0</v>
      </c>
      <c r="AY19" s="103">
        <v>0</v>
      </c>
      <c r="AZ19" s="103">
        <f>SUM(BA19:BC19)</f>
        <v>38</v>
      </c>
      <c r="BA19" s="103">
        <v>38</v>
      </c>
      <c r="BB19" s="103">
        <v>0</v>
      </c>
      <c r="BC19" s="103">
        <v>0</v>
      </c>
    </row>
    <row r="20" spans="1:55" s="105" customFormat="1" ht="13.5" customHeight="1">
      <c r="A20" s="115" t="s">
        <v>29</v>
      </c>
      <c r="B20" s="113" t="s">
        <v>280</v>
      </c>
      <c r="C20" s="101" t="s">
        <v>281</v>
      </c>
      <c r="D20" s="103">
        <f>SUM(E20,+H20,+K20)</f>
        <v>3886</v>
      </c>
      <c r="E20" s="103">
        <f>SUM(F20:G20)</f>
        <v>0</v>
      </c>
      <c r="F20" s="103">
        <v>0</v>
      </c>
      <c r="G20" s="103">
        <v>0</v>
      </c>
      <c r="H20" s="103">
        <f>SUM(I20:J20)</f>
        <v>1296</v>
      </c>
      <c r="I20" s="103">
        <v>1296</v>
      </c>
      <c r="J20" s="103">
        <v>0</v>
      </c>
      <c r="K20" s="103">
        <f>SUM(L20:M20)</f>
        <v>2590</v>
      </c>
      <c r="L20" s="103">
        <v>0</v>
      </c>
      <c r="M20" s="103">
        <v>2590</v>
      </c>
      <c r="N20" s="103">
        <f>SUM(O20,+V20,+AC20)</f>
        <v>3886</v>
      </c>
      <c r="O20" s="103">
        <f>SUM(P20:U20)</f>
        <v>1296</v>
      </c>
      <c r="P20" s="103">
        <v>1296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>SUM(W20:AB20)</f>
        <v>2590</v>
      </c>
      <c r="W20" s="103">
        <v>2590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f>SUM(AD20:AE20)</f>
        <v>0</v>
      </c>
      <c r="AD20" s="103">
        <v>0</v>
      </c>
      <c r="AE20" s="103">
        <v>0</v>
      </c>
      <c r="AF20" s="103">
        <f>SUM(AG20:AI20)</f>
        <v>34</v>
      </c>
      <c r="AG20" s="103">
        <v>34</v>
      </c>
      <c r="AH20" s="103">
        <v>0</v>
      </c>
      <c r="AI20" s="103">
        <v>0</v>
      </c>
      <c r="AJ20" s="103">
        <f>SUM(AK20:AS20)</f>
        <v>34</v>
      </c>
      <c r="AK20" s="103">
        <v>0</v>
      </c>
      <c r="AL20" s="103">
        <v>0</v>
      </c>
      <c r="AM20" s="103">
        <v>0</v>
      </c>
      <c r="AN20" s="103">
        <v>0</v>
      </c>
      <c r="AO20" s="103">
        <v>0</v>
      </c>
      <c r="AP20" s="103">
        <v>0</v>
      </c>
      <c r="AQ20" s="103">
        <v>0</v>
      </c>
      <c r="AR20" s="103">
        <v>16</v>
      </c>
      <c r="AS20" s="103">
        <v>18</v>
      </c>
      <c r="AT20" s="103">
        <f>SUM(AU20:AY20)</f>
        <v>0</v>
      </c>
      <c r="AU20" s="103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f>SUM(BA20:BC20)</f>
        <v>3</v>
      </c>
      <c r="BA20" s="103">
        <v>3</v>
      </c>
      <c r="BB20" s="103">
        <v>0</v>
      </c>
      <c r="BC20" s="103">
        <v>0</v>
      </c>
    </row>
    <row r="21" spans="1:55" s="105" customFormat="1" ht="13.5" customHeight="1">
      <c r="A21" s="115" t="s">
        <v>29</v>
      </c>
      <c r="B21" s="113" t="s">
        <v>282</v>
      </c>
      <c r="C21" s="101" t="s">
        <v>283</v>
      </c>
      <c r="D21" s="103">
        <f>SUM(E21,+H21,+K21)</f>
        <v>3724</v>
      </c>
      <c r="E21" s="103">
        <f>SUM(F21:G21)</f>
        <v>0</v>
      </c>
      <c r="F21" s="103">
        <v>0</v>
      </c>
      <c r="G21" s="103">
        <v>0</v>
      </c>
      <c r="H21" s="103">
        <f>SUM(I21:J21)</f>
        <v>1590</v>
      </c>
      <c r="I21" s="103">
        <v>1590</v>
      </c>
      <c r="J21" s="103">
        <v>0</v>
      </c>
      <c r="K21" s="103">
        <f>SUM(L21:M21)</f>
        <v>2134</v>
      </c>
      <c r="L21" s="103">
        <v>0</v>
      </c>
      <c r="M21" s="103">
        <v>2134</v>
      </c>
      <c r="N21" s="103">
        <f>SUM(O21,+V21,+AC21)</f>
        <v>3724</v>
      </c>
      <c r="O21" s="103">
        <f>SUM(P21:U21)</f>
        <v>1590</v>
      </c>
      <c r="P21" s="103">
        <v>1590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f>SUM(W21:AB21)</f>
        <v>2134</v>
      </c>
      <c r="W21" s="103">
        <v>2134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f>SUM(AD21:AE21)</f>
        <v>0</v>
      </c>
      <c r="AD21" s="103">
        <v>0</v>
      </c>
      <c r="AE21" s="103">
        <v>0</v>
      </c>
      <c r="AF21" s="103">
        <f>SUM(AG21:AI21)</f>
        <v>5</v>
      </c>
      <c r="AG21" s="103">
        <v>5</v>
      </c>
      <c r="AH21" s="103">
        <v>0</v>
      </c>
      <c r="AI21" s="103">
        <v>0</v>
      </c>
      <c r="AJ21" s="103">
        <f>SUM(AK21:AS21)</f>
        <v>33</v>
      </c>
      <c r="AK21" s="103">
        <v>28</v>
      </c>
      <c r="AL21" s="103">
        <v>0</v>
      </c>
      <c r="AM21" s="103">
        <v>0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5</v>
      </c>
      <c r="AT21" s="103">
        <f>SUM(AU21:AY21)</f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f>SUM(BA21:BC21)</f>
        <v>0</v>
      </c>
      <c r="BA21" s="103">
        <v>0</v>
      </c>
      <c r="BB21" s="103">
        <v>0</v>
      </c>
      <c r="BC21" s="103">
        <v>0</v>
      </c>
    </row>
    <row r="22" spans="1:55" s="105" customFormat="1" ht="13.5" customHeight="1">
      <c r="A22" s="115" t="s">
        <v>29</v>
      </c>
      <c r="B22" s="113" t="s">
        <v>284</v>
      </c>
      <c r="C22" s="101" t="s">
        <v>285</v>
      </c>
      <c r="D22" s="103">
        <f>SUM(E22,+H22,+K22)</f>
        <v>4547</v>
      </c>
      <c r="E22" s="103">
        <f>SUM(F22:G22)</f>
        <v>0</v>
      </c>
      <c r="F22" s="103">
        <v>0</v>
      </c>
      <c r="G22" s="103">
        <v>0</v>
      </c>
      <c r="H22" s="103">
        <f>SUM(I22:J22)</f>
        <v>0</v>
      </c>
      <c r="I22" s="103">
        <v>0</v>
      </c>
      <c r="J22" s="103">
        <v>0</v>
      </c>
      <c r="K22" s="103">
        <f>SUM(L22:M22)</f>
        <v>4547</v>
      </c>
      <c r="L22" s="103">
        <v>620</v>
      </c>
      <c r="M22" s="103">
        <v>3927</v>
      </c>
      <c r="N22" s="103">
        <f>SUM(O22,+V22,+AC22)</f>
        <v>4547</v>
      </c>
      <c r="O22" s="103">
        <f>SUM(P22:U22)</f>
        <v>620</v>
      </c>
      <c r="P22" s="103">
        <v>620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f>SUM(W22:AB22)</f>
        <v>3927</v>
      </c>
      <c r="W22" s="103">
        <v>3927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f>SUM(AD22:AE22)</f>
        <v>0</v>
      </c>
      <c r="AD22" s="103">
        <v>0</v>
      </c>
      <c r="AE22" s="103">
        <v>0</v>
      </c>
      <c r="AF22" s="103">
        <f>SUM(AG22:AI22)</f>
        <v>6</v>
      </c>
      <c r="AG22" s="103">
        <v>6</v>
      </c>
      <c r="AH22" s="103">
        <v>0</v>
      </c>
      <c r="AI22" s="103">
        <v>0</v>
      </c>
      <c r="AJ22" s="103">
        <f>SUM(AK22:AS22)</f>
        <v>40</v>
      </c>
      <c r="AK22" s="103">
        <v>34</v>
      </c>
      <c r="AL22" s="103">
        <v>0</v>
      </c>
      <c r="AM22" s="103">
        <v>0</v>
      </c>
      <c r="AN22" s="103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6</v>
      </c>
      <c r="AT22" s="103">
        <f>SUM(AU22:AY22)</f>
        <v>0</v>
      </c>
      <c r="AU22" s="103">
        <v>0</v>
      </c>
      <c r="AV22" s="103">
        <v>0</v>
      </c>
      <c r="AW22" s="103">
        <v>0</v>
      </c>
      <c r="AX22" s="103">
        <v>0</v>
      </c>
      <c r="AY22" s="103">
        <v>0</v>
      </c>
      <c r="AZ22" s="103">
        <f>SUM(BA22:BC22)</f>
        <v>11</v>
      </c>
      <c r="BA22" s="103">
        <v>11</v>
      </c>
      <c r="BB22" s="103">
        <v>0</v>
      </c>
      <c r="BC22" s="103">
        <v>0</v>
      </c>
    </row>
    <row r="23" spans="1:55" s="105" customFormat="1" ht="13.5" customHeight="1">
      <c r="A23" s="115" t="s">
        <v>29</v>
      </c>
      <c r="B23" s="113" t="s">
        <v>286</v>
      </c>
      <c r="C23" s="101" t="s">
        <v>287</v>
      </c>
      <c r="D23" s="103">
        <f>SUM(E23,+H23,+K23)</f>
        <v>1866</v>
      </c>
      <c r="E23" s="103">
        <f>SUM(F23:G23)</f>
        <v>0</v>
      </c>
      <c r="F23" s="103">
        <v>0</v>
      </c>
      <c r="G23" s="103">
        <v>0</v>
      </c>
      <c r="H23" s="103">
        <f>SUM(I23:J23)</f>
        <v>670</v>
      </c>
      <c r="I23" s="103">
        <v>670</v>
      </c>
      <c r="J23" s="103">
        <v>0</v>
      </c>
      <c r="K23" s="103">
        <f>SUM(L23:M23)</f>
        <v>1196</v>
      </c>
      <c r="L23" s="103">
        <v>0</v>
      </c>
      <c r="M23" s="103">
        <v>1196</v>
      </c>
      <c r="N23" s="103">
        <f>SUM(O23,+V23,+AC23)</f>
        <v>1866</v>
      </c>
      <c r="O23" s="103">
        <f>SUM(P23:U23)</f>
        <v>670</v>
      </c>
      <c r="P23" s="103">
        <v>670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f>SUM(W23:AB23)</f>
        <v>1196</v>
      </c>
      <c r="W23" s="103">
        <v>1196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f>SUM(AD23:AE23)</f>
        <v>0</v>
      </c>
      <c r="AD23" s="103">
        <v>0</v>
      </c>
      <c r="AE23" s="103">
        <v>0</v>
      </c>
      <c r="AF23" s="103">
        <f>SUM(AG23:AI23)</f>
        <v>2</v>
      </c>
      <c r="AG23" s="103">
        <v>2</v>
      </c>
      <c r="AH23" s="103">
        <v>0</v>
      </c>
      <c r="AI23" s="103">
        <v>0</v>
      </c>
      <c r="AJ23" s="103">
        <f>SUM(AK23:AS23)</f>
        <v>2</v>
      </c>
      <c r="AK23" s="103">
        <v>0</v>
      </c>
      <c r="AL23" s="103">
        <v>0</v>
      </c>
      <c r="AM23" s="103">
        <v>0</v>
      </c>
      <c r="AN23" s="103">
        <v>0</v>
      </c>
      <c r="AO23" s="103">
        <v>0</v>
      </c>
      <c r="AP23" s="103">
        <v>0</v>
      </c>
      <c r="AQ23" s="103">
        <v>2</v>
      </c>
      <c r="AR23" s="103">
        <v>0</v>
      </c>
      <c r="AS23" s="103">
        <v>0</v>
      </c>
      <c r="AT23" s="103">
        <f>SUM(AU23:AY23)</f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f>SUM(BA23:BC23)</f>
        <v>0</v>
      </c>
      <c r="BA23" s="103">
        <v>0</v>
      </c>
      <c r="BB23" s="103">
        <v>0</v>
      </c>
      <c r="BC23" s="103">
        <v>0</v>
      </c>
    </row>
    <row r="24" spans="1:55" s="105" customFormat="1" ht="13.5" customHeight="1">
      <c r="A24" s="115" t="s">
        <v>29</v>
      </c>
      <c r="B24" s="113" t="s">
        <v>288</v>
      </c>
      <c r="C24" s="101" t="s">
        <v>289</v>
      </c>
      <c r="D24" s="103">
        <f>SUM(E24,+H24,+K24)</f>
        <v>506</v>
      </c>
      <c r="E24" s="103">
        <f>SUM(F24:G24)</f>
        <v>0</v>
      </c>
      <c r="F24" s="103">
        <v>0</v>
      </c>
      <c r="G24" s="103">
        <v>0</v>
      </c>
      <c r="H24" s="103">
        <f>SUM(I24:J24)</f>
        <v>267</v>
      </c>
      <c r="I24" s="103">
        <v>267</v>
      </c>
      <c r="J24" s="103">
        <v>0</v>
      </c>
      <c r="K24" s="103">
        <f>SUM(L24:M24)</f>
        <v>239</v>
      </c>
      <c r="L24" s="103">
        <v>0</v>
      </c>
      <c r="M24" s="103">
        <v>239</v>
      </c>
      <c r="N24" s="103">
        <f>SUM(O24,+V24,+AC24)</f>
        <v>506</v>
      </c>
      <c r="O24" s="103">
        <f>SUM(P24:U24)</f>
        <v>267</v>
      </c>
      <c r="P24" s="103">
        <v>267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f>SUM(W24:AB24)</f>
        <v>239</v>
      </c>
      <c r="W24" s="103">
        <v>239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f>SUM(AD24:AE24)</f>
        <v>0</v>
      </c>
      <c r="AD24" s="103">
        <v>0</v>
      </c>
      <c r="AE24" s="103">
        <v>0</v>
      </c>
      <c r="AF24" s="103">
        <f>SUM(AG24:AI24)</f>
        <v>0</v>
      </c>
      <c r="AG24" s="103">
        <v>0</v>
      </c>
      <c r="AH24" s="103">
        <v>0</v>
      </c>
      <c r="AI24" s="103">
        <v>0</v>
      </c>
      <c r="AJ24" s="103">
        <f>SUM(AK24:AS24)</f>
        <v>0</v>
      </c>
      <c r="AK24" s="103">
        <v>0</v>
      </c>
      <c r="AL24" s="103">
        <v>0</v>
      </c>
      <c r="AM24" s="103">
        <v>0</v>
      </c>
      <c r="AN24" s="103">
        <v>0</v>
      </c>
      <c r="AO24" s="103">
        <v>0</v>
      </c>
      <c r="AP24" s="103">
        <v>0</v>
      </c>
      <c r="AQ24" s="103">
        <v>0</v>
      </c>
      <c r="AR24" s="103">
        <v>0</v>
      </c>
      <c r="AS24" s="103">
        <v>0</v>
      </c>
      <c r="AT24" s="103">
        <f>SUM(AU24:AY24)</f>
        <v>0</v>
      </c>
      <c r="AU24" s="103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f>SUM(BA24:BC24)</f>
        <v>0</v>
      </c>
      <c r="BA24" s="103">
        <v>0</v>
      </c>
      <c r="BB24" s="103">
        <v>0</v>
      </c>
      <c r="BC24" s="103">
        <v>0</v>
      </c>
    </row>
    <row r="25" spans="1:55" s="105" customFormat="1" ht="13.5" customHeight="1">
      <c r="A25" s="115" t="s">
        <v>29</v>
      </c>
      <c r="B25" s="113" t="s">
        <v>290</v>
      </c>
      <c r="C25" s="101" t="s">
        <v>291</v>
      </c>
      <c r="D25" s="103">
        <f>SUM(E25,+H25,+K25)</f>
        <v>782</v>
      </c>
      <c r="E25" s="103">
        <f>SUM(F25:G25)</f>
        <v>0</v>
      </c>
      <c r="F25" s="103">
        <v>0</v>
      </c>
      <c r="G25" s="103">
        <v>0</v>
      </c>
      <c r="H25" s="103">
        <f>SUM(I25:J25)</f>
        <v>423</v>
      </c>
      <c r="I25" s="103">
        <v>423</v>
      </c>
      <c r="J25" s="103">
        <v>0</v>
      </c>
      <c r="K25" s="103">
        <f>SUM(L25:M25)</f>
        <v>359</v>
      </c>
      <c r="L25" s="103">
        <v>0</v>
      </c>
      <c r="M25" s="103">
        <v>359</v>
      </c>
      <c r="N25" s="103">
        <f>SUM(O25,+V25,+AC25)</f>
        <v>782</v>
      </c>
      <c r="O25" s="103">
        <f>SUM(P25:U25)</f>
        <v>423</v>
      </c>
      <c r="P25" s="103">
        <v>423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f>SUM(W25:AB25)</f>
        <v>359</v>
      </c>
      <c r="W25" s="103">
        <v>359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f>SUM(AD25:AE25)</f>
        <v>0</v>
      </c>
      <c r="AD25" s="103">
        <v>0</v>
      </c>
      <c r="AE25" s="103">
        <v>0</v>
      </c>
      <c r="AF25" s="103">
        <f>SUM(AG25:AI25)</f>
        <v>33</v>
      </c>
      <c r="AG25" s="103">
        <v>33</v>
      </c>
      <c r="AH25" s="103">
        <v>0</v>
      </c>
      <c r="AI25" s="103">
        <v>0</v>
      </c>
      <c r="AJ25" s="103">
        <f>SUM(AK25:AS25)</f>
        <v>33</v>
      </c>
      <c r="AK25" s="103">
        <v>0</v>
      </c>
      <c r="AL25" s="103">
        <v>0</v>
      </c>
      <c r="AM25" s="103">
        <v>0</v>
      </c>
      <c r="AN25" s="103">
        <v>0</v>
      </c>
      <c r="AO25" s="103">
        <v>0</v>
      </c>
      <c r="AP25" s="103">
        <v>0</v>
      </c>
      <c r="AQ25" s="103">
        <v>33</v>
      </c>
      <c r="AR25" s="103">
        <v>0</v>
      </c>
      <c r="AS25" s="103">
        <v>0</v>
      </c>
      <c r="AT25" s="103">
        <f>SUM(AU25:AY25)</f>
        <v>0</v>
      </c>
      <c r="AU25" s="103">
        <v>0</v>
      </c>
      <c r="AV25" s="103">
        <v>0</v>
      </c>
      <c r="AW25" s="103">
        <v>0</v>
      </c>
      <c r="AX25" s="103">
        <v>0</v>
      </c>
      <c r="AY25" s="103">
        <v>0</v>
      </c>
      <c r="AZ25" s="103">
        <f>SUM(BA25:BC25)</f>
        <v>0</v>
      </c>
      <c r="BA25" s="103">
        <v>0</v>
      </c>
      <c r="BB25" s="103">
        <v>0</v>
      </c>
      <c r="BC25" s="103">
        <v>0</v>
      </c>
    </row>
    <row r="26" spans="1:55" s="105" customFormat="1" ht="13.5" customHeight="1">
      <c r="A26" s="115" t="s">
        <v>29</v>
      </c>
      <c r="B26" s="113" t="s">
        <v>292</v>
      </c>
      <c r="C26" s="101" t="s">
        <v>293</v>
      </c>
      <c r="D26" s="103">
        <f>SUM(E26,+H26,+K26)</f>
        <v>1298</v>
      </c>
      <c r="E26" s="103">
        <f>SUM(F26:G26)</f>
        <v>0</v>
      </c>
      <c r="F26" s="103">
        <v>0</v>
      </c>
      <c r="G26" s="103">
        <v>0</v>
      </c>
      <c r="H26" s="103">
        <f>SUM(I26:J26)</f>
        <v>361</v>
      </c>
      <c r="I26" s="103">
        <v>361</v>
      </c>
      <c r="J26" s="103">
        <v>0</v>
      </c>
      <c r="K26" s="103">
        <f>SUM(L26:M26)</f>
        <v>937</v>
      </c>
      <c r="L26" s="103">
        <v>0</v>
      </c>
      <c r="M26" s="103">
        <v>937</v>
      </c>
      <c r="N26" s="103">
        <f>SUM(O26,+V26,+AC26)</f>
        <v>1298</v>
      </c>
      <c r="O26" s="103">
        <f>SUM(P26:U26)</f>
        <v>361</v>
      </c>
      <c r="P26" s="103">
        <v>361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f>SUM(W26:AB26)</f>
        <v>937</v>
      </c>
      <c r="W26" s="103">
        <v>937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f>SUM(AD26:AE26)</f>
        <v>0</v>
      </c>
      <c r="AD26" s="103">
        <v>0</v>
      </c>
      <c r="AE26" s="103">
        <v>0</v>
      </c>
      <c r="AF26" s="103">
        <f>SUM(AG26:AI26)</f>
        <v>55</v>
      </c>
      <c r="AG26" s="103">
        <v>55</v>
      </c>
      <c r="AH26" s="103">
        <v>0</v>
      </c>
      <c r="AI26" s="103">
        <v>0</v>
      </c>
      <c r="AJ26" s="103">
        <f>SUM(AK26:AS26)</f>
        <v>55</v>
      </c>
      <c r="AK26" s="103">
        <v>0</v>
      </c>
      <c r="AL26" s="103">
        <v>0</v>
      </c>
      <c r="AM26" s="103">
        <v>0</v>
      </c>
      <c r="AN26" s="103">
        <v>0</v>
      </c>
      <c r="AO26" s="103">
        <v>0</v>
      </c>
      <c r="AP26" s="103">
        <v>0</v>
      </c>
      <c r="AQ26" s="103">
        <v>55</v>
      </c>
      <c r="AR26" s="103">
        <v>0</v>
      </c>
      <c r="AS26" s="103">
        <v>0</v>
      </c>
      <c r="AT26" s="103">
        <f>SUM(AU26:AY26)</f>
        <v>0</v>
      </c>
      <c r="AU26" s="103">
        <v>0</v>
      </c>
      <c r="AV26" s="103">
        <v>0</v>
      </c>
      <c r="AW26" s="103">
        <v>0</v>
      </c>
      <c r="AX26" s="103">
        <v>0</v>
      </c>
      <c r="AY26" s="103">
        <v>0</v>
      </c>
      <c r="AZ26" s="103">
        <f>SUM(BA26:BC26)</f>
        <v>0</v>
      </c>
      <c r="BA26" s="103">
        <v>0</v>
      </c>
      <c r="BB26" s="103">
        <v>0</v>
      </c>
      <c r="BC26" s="103">
        <v>0</v>
      </c>
    </row>
    <row r="27" spans="1:55" s="105" customFormat="1" ht="13.5" customHeight="1">
      <c r="A27" s="115"/>
      <c r="B27" s="113"/>
      <c r="C27" s="101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</row>
    <row r="28" spans="1:55" s="105" customFormat="1" ht="13.5" customHeight="1">
      <c r="A28" s="115"/>
      <c r="B28" s="113"/>
      <c r="C28" s="101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</row>
    <row r="29" spans="1:55" s="105" customFormat="1" ht="13.5" customHeight="1">
      <c r="A29" s="115"/>
      <c r="B29" s="113"/>
      <c r="C29" s="101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</row>
    <row r="30" spans="1:55" s="105" customFormat="1" ht="13.5" customHeight="1">
      <c r="A30" s="115"/>
      <c r="B30" s="113"/>
      <c r="C30" s="101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</row>
    <row r="31" spans="1:55" s="105" customFormat="1" ht="13.5" customHeight="1">
      <c r="A31" s="115"/>
      <c r="B31" s="113"/>
      <c r="C31" s="101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</row>
    <row r="32" spans="1:55" s="105" customFormat="1" ht="13.5" customHeight="1">
      <c r="A32" s="115"/>
      <c r="B32" s="113"/>
      <c r="C32" s="101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</row>
    <row r="33" spans="1:55" s="105" customFormat="1" ht="13.5" customHeight="1">
      <c r="A33" s="115"/>
      <c r="B33" s="113"/>
      <c r="C33" s="101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</row>
    <row r="34" spans="1:55" s="105" customFormat="1" ht="13.5" customHeight="1">
      <c r="A34" s="115"/>
      <c r="B34" s="113"/>
      <c r="C34" s="101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</row>
    <row r="35" spans="1:55" s="105" customFormat="1" ht="13.5" customHeight="1">
      <c r="A35" s="115"/>
      <c r="B35" s="113"/>
      <c r="C35" s="101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</row>
    <row r="36" spans="1:55" s="105" customFormat="1" ht="13.5" customHeight="1">
      <c r="A36" s="115"/>
      <c r="B36" s="113"/>
      <c r="C36" s="101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</row>
    <row r="37" spans="1:55" s="105" customFormat="1" ht="13.5" customHeight="1">
      <c r="A37" s="115"/>
      <c r="B37" s="113"/>
      <c r="C37" s="101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</row>
    <row r="38" spans="1:55" s="105" customFormat="1" ht="13.5" customHeight="1">
      <c r="A38" s="115"/>
      <c r="B38" s="113"/>
      <c r="C38" s="101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</row>
    <row r="39" spans="1:55" s="105" customFormat="1" ht="13.5" customHeight="1">
      <c r="A39" s="115"/>
      <c r="B39" s="113"/>
      <c r="C39" s="101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</row>
    <row r="40" spans="1:55" s="105" customFormat="1" ht="13.5" customHeight="1">
      <c r="A40" s="115"/>
      <c r="B40" s="113"/>
      <c r="C40" s="101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</row>
    <row r="41" spans="1:55" s="105" customFormat="1" ht="13.5" customHeight="1">
      <c r="A41" s="115"/>
      <c r="B41" s="113"/>
      <c r="C41" s="101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</row>
    <row r="42" spans="1:55" s="105" customFormat="1" ht="13.5" customHeight="1">
      <c r="A42" s="115"/>
      <c r="B42" s="113"/>
      <c r="C42" s="101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</row>
    <row r="43" spans="1:55" s="105" customFormat="1" ht="13.5" customHeight="1">
      <c r="A43" s="115"/>
      <c r="B43" s="113"/>
      <c r="C43" s="101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</row>
    <row r="44" spans="1:55" s="105" customFormat="1" ht="13.5" customHeight="1">
      <c r="A44" s="115"/>
      <c r="B44" s="113"/>
      <c r="C44" s="101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</row>
    <row r="45" spans="1:55" s="105" customFormat="1" ht="13.5" customHeight="1">
      <c r="A45" s="115"/>
      <c r="B45" s="113"/>
      <c r="C45" s="101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</row>
    <row r="46" spans="1:55" s="105" customFormat="1" ht="13.5" customHeight="1">
      <c r="A46" s="115"/>
      <c r="B46" s="113"/>
      <c r="C46" s="101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</row>
    <row r="47" spans="1:55" s="105" customFormat="1" ht="13.5" customHeight="1">
      <c r="A47" s="115"/>
      <c r="B47" s="113"/>
      <c r="C47" s="101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</row>
    <row r="48" spans="1:55" s="105" customFormat="1" ht="13.5" customHeight="1">
      <c r="A48" s="115"/>
      <c r="B48" s="113"/>
      <c r="C48" s="101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</row>
    <row r="49" spans="1:55" s="105" customFormat="1" ht="13.5" customHeight="1">
      <c r="A49" s="115"/>
      <c r="B49" s="113"/>
      <c r="C49" s="101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</row>
    <row r="50" spans="1:55" s="105" customFormat="1" ht="13.5" customHeight="1">
      <c r="A50" s="115"/>
      <c r="B50" s="113"/>
      <c r="C50" s="101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</row>
    <row r="51" spans="1:55" s="105" customFormat="1" ht="13.5" customHeight="1">
      <c r="A51" s="115"/>
      <c r="B51" s="113"/>
      <c r="C51" s="101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</row>
    <row r="52" spans="1:55" s="105" customFormat="1" ht="13.5" customHeight="1">
      <c r="A52" s="115"/>
      <c r="B52" s="113"/>
      <c r="C52" s="101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</row>
    <row r="53" spans="1:55" s="105" customFormat="1" ht="13.5" customHeight="1">
      <c r="A53" s="115"/>
      <c r="B53" s="113"/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s="105" customFormat="1" ht="13.5" customHeight="1">
      <c r="A54" s="115"/>
      <c r="B54" s="113"/>
      <c r="C54" s="10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s="105" customFormat="1" ht="13.5" customHeight="1">
      <c r="A55" s="115"/>
      <c r="B55" s="113"/>
      <c r="C55" s="101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s="105" customFormat="1" ht="13.5" customHeight="1">
      <c r="A56" s="115"/>
      <c r="B56" s="113"/>
      <c r="C56" s="101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s="105" customFormat="1" ht="13.5" customHeight="1">
      <c r="A57" s="115"/>
      <c r="B57" s="113"/>
      <c r="C57" s="101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s="105" customFormat="1" ht="13.5" customHeight="1">
      <c r="A58" s="115"/>
      <c r="B58" s="113"/>
      <c r="C58" s="10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s="105" customFormat="1" ht="13.5" customHeight="1">
      <c r="A59" s="115"/>
      <c r="B59" s="113"/>
      <c r="C59" s="101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s="105" customFormat="1" ht="13.5" customHeight="1">
      <c r="A60" s="115"/>
      <c r="B60" s="113"/>
      <c r="C60" s="10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s="105" customFormat="1" ht="13.5" customHeight="1">
      <c r="A61" s="115"/>
      <c r="B61" s="113"/>
      <c r="C61" s="101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s="105" customFormat="1" ht="13.5" customHeight="1">
      <c r="A62" s="115"/>
      <c r="B62" s="113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5" customFormat="1" ht="13.5" customHeight="1">
      <c r="A63" s="115"/>
      <c r="B63" s="113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5" customFormat="1" ht="13.5" customHeight="1">
      <c r="A64" s="115"/>
      <c r="B64" s="113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5" customFormat="1" ht="13.5" customHeight="1">
      <c r="A65" s="115"/>
      <c r="B65" s="113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5" customFormat="1" ht="13.5" customHeight="1">
      <c r="A66" s="115"/>
      <c r="B66" s="113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5" customFormat="1" ht="13.5" customHeight="1">
      <c r="A67" s="115"/>
      <c r="B67" s="113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5" customFormat="1" ht="13.5" customHeight="1">
      <c r="A68" s="115"/>
      <c r="B68" s="113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5" customFormat="1" ht="13.5" customHeight="1">
      <c r="A69" s="115"/>
      <c r="B69" s="113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5" customFormat="1" ht="13.5" customHeight="1">
      <c r="A70" s="115"/>
      <c r="B70" s="113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5" customFormat="1" ht="13.5" customHeight="1">
      <c r="A71" s="115"/>
      <c r="B71" s="113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5" customFormat="1" ht="13.5" customHeight="1">
      <c r="A72" s="115"/>
      <c r="B72" s="113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5" customFormat="1" ht="13.5" customHeight="1">
      <c r="A73" s="115"/>
      <c r="B73" s="113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5" customFormat="1" ht="13.5" customHeight="1">
      <c r="A74" s="115"/>
      <c r="B74" s="113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5" customFormat="1" ht="13.5" customHeight="1">
      <c r="A75" s="115"/>
      <c r="B75" s="113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5" customFormat="1" ht="13.5" customHeight="1">
      <c r="A76" s="115"/>
      <c r="B76" s="113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5" customFormat="1" ht="13.5" customHeight="1">
      <c r="A77" s="115"/>
      <c r="B77" s="113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5" customFormat="1" ht="13.5" customHeight="1">
      <c r="A78" s="115"/>
      <c r="B78" s="113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5" customFormat="1" ht="13.5" customHeight="1">
      <c r="A79" s="115"/>
      <c r="B79" s="113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5" customFormat="1" ht="13.5" customHeight="1">
      <c r="A80" s="115"/>
      <c r="B80" s="113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5" customFormat="1" ht="13.5" customHeight="1">
      <c r="A81" s="115"/>
      <c r="B81" s="113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5" customFormat="1" ht="13.5" customHeight="1">
      <c r="A82" s="115"/>
      <c r="B82" s="113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5" customFormat="1" ht="13.5" customHeight="1">
      <c r="A83" s="115"/>
      <c r="B83" s="113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5" customFormat="1" ht="13.5" customHeight="1">
      <c r="A84" s="115"/>
      <c r="B84" s="113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5" customFormat="1" ht="13.5" customHeight="1">
      <c r="A85" s="115"/>
      <c r="B85" s="113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5" customFormat="1" ht="13.5" customHeight="1">
      <c r="A86" s="115"/>
      <c r="B86" s="113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5" customFormat="1" ht="13.5" customHeight="1">
      <c r="A87" s="115"/>
      <c r="B87" s="113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5" customFormat="1" ht="13.5" customHeight="1">
      <c r="A88" s="115"/>
      <c r="B88" s="113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5" customFormat="1" ht="13.5" customHeight="1">
      <c r="A89" s="115"/>
      <c r="B89" s="113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5" customFormat="1" ht="13.5" customHeight="1">
      <c r="A90" s="115"/>
      <c r="B90" s="113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5" customFormat="1" ht="13.5" customHeight="1">
      <c r="A91" s="115"/>
      <c r="B91" s="113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5" customFormat="1" ht="13.5" customHeight="1">
      <c r="A92" s="115"/>
      <c r="B92" s="113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5" customFormat="1" ht="13.5" customHeight="1">
      <c r="A93" s="115"/>
      <c r="B93" s="113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5" customFormat="1" ht="13.5" customHeight="1">
      <c r="A94" s="115"/>
      <c r="B94" s="113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5" customFormat="1" ht="13.5" customHeight="1">
      <c r="A95" s="115"/>
      <c r="B95" s="113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5" customFormat="1" ht="13.5" customHeight="1">
      <c r="A96" s="115"/>
      <c r="B96" s="113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5" customFormat="1" ht="13.5" customHeight="1">
      <c r="A97" s="115"/>
      <c r="B97" s="113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5" customFormat="1" ht="13.5" customHeight="1">
      <c r="A98" s="115"/>
      <c r="B98" s="113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5" customFormat="1" ht="13.5" customHeight="1">
      <c r="A99" s="115"/>
      <c r="B99" s="113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5" customFormat="1" ht="13.5" customHeight="1">
      <c r="A100" s="115"/>
      <c r="B100" s="113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5" customFormat="1" ht="13.5" customHeight="1">
      <c r="A101" s="115"/>
      <c r="B101" s="113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5" customFormat="1" ht="13.5" customHeight="1">
      <c r="A102" s="115"/>
      <c r="B102" s="113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5" customFormat="1" ht="13.5" customHeight="1">
      <c r="A103" s="115"/>
      <c r="B103" s="113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5" customFormat="1" ht="13.5" customHeight="1">
      <c r="A104" s="115"/>
      <c r="B104" s="113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5" customFormat="1" ht="13.5" customHeight="1">
      <c r="A105" s="115"/>
      <c r="B105" s="113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5" customFormat="1" ht="13.5" customHeight="1">
      <c r="A106" s="115"/>
      <c r="B106" s="113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5" customFormat="1" ht="13.5" customHeight="1">
      <c r="A107" s="115"/>
      <c r="B107" s="113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5" customFormat="1" ht="13.5" customHeight="1">
      <c r="A108" s="115"/>
      <c r="B108" s="113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5" customFormat="1" ht="13.5" customHeight="1">
      <c r="A109" s="115"/>
      <c r="B109" s="113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5" customFormat="1" ht="13.5" customHeight="1">
      <c r="A110" s="115"/>
      <c r="B110" s="113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5" customFormat="1" ht="13.5" customHeight="1">
      <c r="A111" s="115"/>
      <c r="B111" s="113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5" customFormat="1" ht="13.5" customHeight="1">
      <c r="A112" s="115"/>
      <c r="B112" s="113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5" customFormat="1" ht="13.5" customHeight="1">
      <c r="A113" s="115"/>
      <c r="B113" s="113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5" customFormat="1" ht="13.5" customHeight="1">
      <c r="A114" s="115"/>
      <c r="B114" s="113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5" customFormat="1" ht="13.5" customHeight="1">
      <c r="A115" s="115"/>
      <c r="B115" s="113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5" customFormat="1" ht="13.5" customHeight="1">
      <c r="A116" s="115"/>
      <c r="B116" s="113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5" customFormat="1" ht="13.5" customHeight="1">
      <c r="A117" s="115"/>
      <c r="B117" s="113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5" customFormat="1" ht="13.5" customHeight="1">
      <c r="A118" s="115"/>
      <c r="B118" s="113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5" customFormat="1" ht="13.5" customHeight="1">
      <c r="A119" s="115"/>
      <c r="B119" s="113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5" customFormat="1" ht="13.5" customHeight="1">
      <c r="A120" s="115"/>
      <c r="B120" s="113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5" customFormat="1" ht="13.5" customHeight="1">
      <c r="A121" s="115"/>
      <c r="B121" s="113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5" customFormat="1" ht="13.5" customHeight="1">
      <c r="A122" s="115"/>
      <c r="B122" s="113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5" customFormat="1" ht="13.5" customHeight="1">
      <c r="A123" s="115"/>
      <c r="B123" s="113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5" customFormat="1" ht="13.5" customHeight="1">
      <c r="A124" s="115"/>
      <c r="B124" s="113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5" customFormat="1" ht="13.5" customHeight="1">
      <c r="A125" s="115"/>
      <c r="B125" s="113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5" customFormat="1" ht="13.5" customHeight="1">
      <c r="A126" s="115"/>
      <c r="B126" s="113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5" customFormat="1" ht="13.5" customHeight="1">
      <c r="A127" s="115"/>
      <c r="B127" s="113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5" customFormat="1" ht="13.5" customHeight="1">
      <c r="A128" s="115"/>
      <c r="B128" s="113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5" customFormat="1" ht="13.5" customHeight="1">
      <c r="A129" s="115"/>
      <c r="B129" s="113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5" customFormat="1" ht="13.5" customHeight="1">
      <c r="A130" s="115"/>
      <c r="B130" s="113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5" customFormat="1" ht="13.5" customHeight="1">
      <c r="A131" s="115"/>
      <c r="B131" s="113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5" customFormat="1" ht="13.5" customHeight="1">
      <c r="A132" s="115"/>
      <c r="B132" s="113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5" customFormat="1" ht="13.5" customHeight="1">
      <c r="A133" s="115"/>
      <c r="B133" s="113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5" customFormat="1" ht="13.5" customHeight="1">
      <c r="A134" s="115"/>
      <c r="B134" s="113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5" customFormat="1" ht="13.5" customHeight="1">
      <c r="A135" s="115"/>
      <c r="B135" s="113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5" customFormat="1" ht="13.5" customHeight="1">
      <c r="A136" s="115"/>
      <c r="B136" s="113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5" customFormat="1" ht="13.5" customHeight="1">
      <c r="A137" s="115"/>
      <c r="B137" s="113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5" customFormat="1" ht="13.5" customHeight="1">
      <c r="A138" s="115"/>
      <c r="B138" s="113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5" customFormat="1" ht="13.5" customHeight="1">
      <c r="A139" s="115"/>
      <c r="B139" s="113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5" customFormat="1" ht="13.5" customHeight="1">
      <c r="A140" s="115"/>
      <c r="B140" s="113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5" customFormat="1" ht="13.5" customHeight="1">
      <c r="A141" s="115"/>
      <c r="B141" s="113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5" customFormat="1" ht="13.5" customHeight="1">
      <c r="A142" s="115"/>
      <c r="B142" s="113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5" customFormat="1" ht="13.5" customHeight="1">
      <c r="A143" s="115"/>
      <c r="B143" s="113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5" customFormat="1" ht="13.5" customHeight="1">
      <c r="A144" s="115"/>
      <c r="B144" s="113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5" customFormat="1" ht="13.5" customHeight="1">
      <c r="A145" s="115"/>
      <c r="B145" s="113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5" customFormat="1" ht="13.5" customHeight="1">
      <c r="A146" s="115"/>
      <c r="B146" s="113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5" customFormat="1" ht="13.5" customHeight="1">
      <c r="A147" s="115"/>
      <c r="B147" s="113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5" customFormat="1" ht="13.5" customHeight="1">
      <c r="A148" s="115"/>
      <c r="B148" s="113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5" customFormat="1" ht="13.5" customHeight="1">
      <c r="A149" s="115"/>
      <c r="B149" s="113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5" customFormat="1" ht="13.5" customHeight="1">
      <c r="A150" s="115"/>
      <c r="B150" s="113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5" customFormat="1" ht="13.5" customHeight="1">
      <c r="A151" s="115"/>
      <c r="B151" s="113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5" customFormat="1" ht="13.5" customHeight="1">
      <c r="A152" s="115"/>
      <c r="B152" s="113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5" customFormat="1" ht="13.5" customHeight="1">
      <c r="A153" s="115"/>
      <c r="B153" s="113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5" customFormat="1" ht="13.5" customHeight="1">
      <c r="A154" s="115"/>
      <c r="B154" s="113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5" customFormat="1" ht="13.5" customHeight="1">
      <c r="A155" s="115"/>
      <c r="B155" s="113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5" customFormat="1" ht="13.5" customHeight="1">
      <c r="A156" s="115"/>
      <c r="B156" s="113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5" customFormat="1" ht="13.5" customHeight="1">
      <c r="A157" s="115"/>
      <c r="B157" s="113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5" customFormat="1" ht="13.5" customHeight="1">
      <c r="A158" s="115"/>
      <c r="B158" s="113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5" customFormat="1" ht="13.5" customHeight="1">
      <c r="A159" s="115"/>
      <c r="B159" s="113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5" customFormat="1" ht="13.5" customHeight="1">
      <c r="A160" s="115"/>
      <c r="B160" s="113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5" customFormat="1" ht="13.5" customHeight="1">
      <c r="A161" s="115"/>
      <c r="B161" s="113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5" customFormat="1" ht="13.5" customHeight="1">
      <c r="A162" s="115"/>
      <c r="B162" s="113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5" customFormat="1" ht="13.5" customHeight="1">
      <c r="A163" s="115"/>
      <c r="B163" s="113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5" customFormat="1" ht="13.5" customHeight="1">
      <c r="A164" s="115"/>
      <c r="B164" s="113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5" customFormat="1" ht="13.5" customHeight="1">
      <c r="A165" s="115"/>
      <c r="B165" s="113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5" customFormat="1" ht="13.5" customHeight="1">
      <c r="A166" s="115"/>
      <c r="B166" s="113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5" customFormat="1" ht="13.5" customHeight="1">
      <c r="A167" s="115"/>
      <c r="B167" s="113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5" customFormat="1" ht="13.5" customHeight="1">
      <c r="A168" s="115"/>
      <c r="B168" s="113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5" customFormat="1" ht="13.5" customHeight="1">
      <c r="A169" s="115"/>
      <c r="B169" s="113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5" customFormat="1" ht="13.5" customHeight="1">
      <c r="A170" s="115"/>
      <c r="B170" s="113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5" customFormat="1" ht="13.5" customHeight="1">
      <c r="A171" s="115"/>
      <c r="B171" s="113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5" customFormat="1" ht="13.5" customHeight="1">
      <c r="A172" s="115"/>
      <c r="B172" s="113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5" customFormat="1" ht="13.5" customHeight="1">
      <c r="A173" s="115"/>
      <c r="B173" s="113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5" customFormat="1" ht="13.5" customHeight="1">
      <c r="A174" s="115"/>
      <c r="B174" s="113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5" customFormat="1" ht="13.5" customHeight="1">
      <c r="A175" s="115"/>
      <c r="B175" s="113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5" customFormat="1" ht="13.5" customHeight="1">
      <c r="A176" s="115"/>
      <c r="B176" s="113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5" customFormat="1" ht="13.5" customHeight="1">
      <c r="A177" s="115"/>
      <c r="B177" s="113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5" customFormat="1" ht="13.5" customHeight="1">
      <c r="A178" s="115"/>
      <c r="B178" s="113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5" customFormat="1" ht="13.5" customHeight="1">
      <c r="A179" s="115"/>
      <c r="B179" s="113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5" customFormat="1" ht="13.5" customHeight="1">
      <c r="A180" s="115"/>
      <c r="B180" s="113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5" customFormat="1" ht="13.5" customHeight="1">
      <c r="A181" s="115"/>
      <c r="B181" s="113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5" customFormat="1" ht="13.5" customHeight="1">
      <c r="A182" s="115"/>
      <c r="B182" s="113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5" customFormat="1" ht="13.5" customHeight="1">
      <c r="A183" s="115"/>
      <c r="B183" s="113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5" customFormat="1" ht="13.5" customHeight="1">
      <c r="A184" s="115"/>
      <c r="B184" s="113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5" customFormat="1" ht="13.5" customHeight="1">
      <c r="A185" s="115"/>
      <c r="B185" s="113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5" customFormat="1" ht="13.5" customHeight="1">
      <c r="A186" s="115"/>
      <c r="B186" s="113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5" customFormat="1" ht="13.5" customHeight="1">
      <c r="A187" s="115"/>
      <c r="B187" s="113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5" customFormat="1" ht="13.5" customHeight="1">
      <c r="A188" s="115"/>
      <c r="B188" s="113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5" customFormat="1" ht="13.5" customHeight="1">
      <c r="A189" s="115"/>
      <c r="B189" s="113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5" customFormat="1" ht="13.5" customHeight="1">
      <c r="A190" s="115"/>
      <c r="B190" s="113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5" customFormat="1" ht="13.5" customHeight="1">
      <c r="A191" s="115"/>
      <c r="B191" s="113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5" customFormat="1" ht="13.5" customHeight="1">
      <c r="A192" s="115"/>
      <c r="B192" s="113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5" customFormat="1" ht="13.5" customHeight="1">
      <c r="A193" s="115"/>
      <c r="B193" s="113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5" customFormat="1" ht="13.5" customHeight="1">
      <c r="A194" s="115"/>
      <c r="B194" s="113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5" customFormat="1" ht="13.5" customHeight="1">
      <c r="A195" s="115"/>
      <c r="B195" s="113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5" customFormat="1" ht="13.5" customHeight="1">
      <c r="A196" s="115"/>
      <c r="B196" s="113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5" customFormat="1" ht="13.5" customHeight="1">
      <c r="A197" s="115"/>
      <c r="B197" s="113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5" customFormat="1" ht="13.5" customHeight="1">
      <c r="A198" s="115"/>
      <c r="B198" s="113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5" customFormat="1" ht="13.5" customHeight="1">
      <c r="A199" s="115"/>
      <c r="B199" s="113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5" customFormat="1" ht="13.5" customHeight="1">
      <c r="A200" s="115"/>
      <c r="B200" s="113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5" customFormat="1" ht="13.5" customHeight="1">
      <c r="A201" s="115"/>
      <c r="B201" s="113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5" customFormat="1" ht="13.5" customHeight="1">
      <c r="A202" s="115"/>
      <c r="B202" s="113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5" customFormat="1" ht="13.5" customHeight="1">
      <c r="A203" s="115"/>
      <c r="B203" s="113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5" customFormat="1" ht="13.5" customHeight="1">
      <c r="A204" s="115"/>
      <c r="B204" s="113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5" customFormat="1" ht="13.5" customHeight="1">
      <c r="A205" s="115"/>
      <c r="B205" s="113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5" customFormat="1" ht="13.5" customHeight="1">
      <c r="A206" s="115"/>
      <c r="B206" s="113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5" customFormat="1" ht="13.5" customHeight="1">
      <c r="A207" s="115"/>
      <c r="B207" s="113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</sheetData>
  <sortState ref="A8:BC26">
    <sortCondition ref="A8:A26"/>
    <sortCondition ref="B8:B26"/>
    <sortCondition ref="C8:C26"/>
  </sortState>
  <mergeCells count="56"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&amp;Lし尿処理の状況（令和1年度実績）</oddHeader>
  </headerFooter>
  <colBreaks count="3" manualBreakCount="3">
    <brk id="13" min="1" max="25" man="1"/>
    <brk id="31" min="1" max="25" man="1"/>
    <brk id="45" min="1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50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3.37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customWidth="1"/>
    <col min="28" max="28" width="14.5" style="48" customWidth="1"/>
    <col min="29" max="29" width="3" style="48" customWidth="1"/>
    <col min="30" max="30" width="10.875" style="48" customWidth="1"/>
    <col min="31" max="31" width="8.875" style="48" customWidth="1"/>
    <col min="32" max="32" width="8.875" style="11" customWidth="1"/>
    <col min="33" max="33" width="5" style="11" customWidth="1"/>
    <col min="34" max="34" width="8.875" style="3" customWidth="1"/>
    <col min="35" max="35" width="4" style="3" customWidth="1"/>
    <col min="36" max="36" width="10" style="3" customWidth="1"/>
    <col min="37" max="16384" width="8.875" style="3" hidden="1"/>
  </cols>
  <sheetData>
    <row r="1" spans="1:36" ht="14.25" thickBot="1"/>
    <row r="2" spans="1:36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IF(L2&lt;&gt;"",VLOOKUP(L2,$AI$6:$AJ$250,2,FALSE),"-")</f>
        <v>-</v>
      </c>
      <c r="AA2" s="1">
        <f>IF(VALUE(C2)=0,0,1)</f>
        <v>0</v>
      </c>
      <c r="AB2" s="59" t="str">
        <f>IF(AA2=0,"",VLOOKUP(C2,水洗化人口等!B7:C207,2,FALSE))</f>
        <v/>
      </c>
      <c r="AC2" s="11"/>
      <c r="AD2" s="49">
        <f>IF(AA2=0,1,IF(ISERROR(AB2),1,0))</f>
        <v>1</v>
      </c>
      <c r="AF2" s="58" t="s">
        <v>250</v>
      </c>
      <c r="AG2" s="59">
        <f>IF(AA2=0,0,VLOOKUP(C2,AF5:AG250,2,FALSE))</f>
        <v>0</v>
      </c>
    </row>
    <row r="3" spans="1:36">
      <c r="AD3" s="49"/>
    </row>
    <row r="4" spans="1:36">
      <c r="B4" s="14"/>
      <c r="C4" s="15"/>
      <c r="AA4" s="46"/>
      <c r="AB4" s="50"/>
      <c r="AC4" s="50"/>
      <c r="AD4" s="50"/>
    </row>
    <row r="5" spans="1:36" ht="14.25" thickBot="1">
      <c r="J5" s="16"/>
      <c r="AF5" s="11">
        <f>+水洗化人口等!B5</f>
        <v>0</v>
      </c>
      <c r="AG5" s="11">
        <v>5</v>
      </c>
    </row>
    <row r="6" spans="1:36" ht="27.75" thickBot="1">
      <c r="F6" s="174" t="s">
        <v>65</v>
      </c>
      <c r="G6" s="175"/>
      <c r="H6" s="40" t="s">
        <v>66</v>
      </c>
      <c r="I6" s="40" t="s">
        <v>67</v>
      </c>
      <c r="J6" s="40" t="s">
        <v>68</v>
      </c>
      <c r="K6" s="4" t="s">
        <v>69</v>
      </c>
      <c r="L6" s="17" t="s">
        <v>70</v>
      </c>
      <c r="M6" s="41" t="s">
        <v>71</v>
      </c>
      <c r="AF6" s="11">
        <f>+水洗化人口等!B6</f>
        <v>0</v>
      </c>
      <c r="AG6" s="11">
        <v>6</v>
      </c>
      <c r="AI6" s="45" t="s">
        <v>72</v>
      </c>
      <c r="AJ6" s="2" t="s">
        <v>53</v>
      </c>
    </row>
    <row r="7" spans="1:36" ht="16.5" customHeight="1">
      <c r="B7" s="176" t="s">
        <v>73</v>
      </c>
      <c r="C7" s="5" t="s">
        <v>74</v>
      </c>
      <c r="D7" s="18">
        <f ca="1">AD7</f>
        <v>0</v>
      </c>
      <c r="F7" s="182" t="s">
        <v>75</v>
      </c>
      <c r="G7" s="6" t="s">
        <v>57</v>
      </c>
      <c r="H7" s="19">
        <f t="shared" ref="H7:H12" ca="1" si="0">AD14</f>
        <v>0</v>
      </c>
      <c r="I7" s="19">
        <f t="shared" ref="I7:I12" ca="1" si="1">AD24</f>
        <v>0</v>
      </c>
      <c r="J7" s="19">
        <f t="shared" ref="J7:J12" ca="1" si="2">SUM(H7:I7)</f>
        <v>0</v>
      </c>
      <c r="K7" s="20">
        <f t="shared" ref="K7:K12" ca="1" si="3">IF(J$13&gt;0,J7/J$13,0)</f>
        <v>0</v>
      </c>
      <c r="L7" s="21">
        <f ca="1">AD34</f>
        <v>0</v>
      </c>
      <c r="M7" s="22">
        <f ca="1">AD37</f>
        <v>0</v>
      </c>
      <c r="AA7" s="3" t="s">
        <v>74</v>
      </c>
      <c r="AB7" s="48" t="s">
        <v>76</v>
      </c>
      <c r="AC7" s="48" t="s">
        <v>77</v>
      </c>
      <c r="AD7" s="11">
        <f t="shared" ref="AD7:AD53" ca="1" si="4">IF(AD$2=0,INDIRECT(AB7&amp;"!"&amp;AC7&amp;$AG$2),0)</f>
        <v>0</v>
      </c>
      <c r="AF7" s="11" t="str">
        <f>+水洗化人口等!B7</f>
        <v>25000</v>
      </c>
      <c r="AG7" s="11">
        <v>7</v>
      </c>
      <c r="AI7" s="45" t="s">
        <v>78</v>
      </c>
      <c r="AJ7" s="2" t="s">
        <v>52</v>
      </c>
    </row>
    <row r="8" spans="1:36" ht="16.5" customHeight="1">
      <c r="B8" s="177"/>
      <c r="C8" s="6" t="s">
        <v>56</v>
      </c>
      <c r="D8" s="23">
        <f ca="1">AD8</f>
        <v>0</v>
      </c>
      <c r="F8" s="183"/>
      <c r="G8" s="6" t="s">
        <v>58</v>
      </c>
      <c r="H8" s="19">
        <f t="shared" ca="1" si="0"/>
        <v>0</v>
      </c>
      <c r="I8" s="19">
        <f t="shared" ca="1" si="1"/>
        <v>0</v>
      </c>
      <c r="J8" s="19">
        <f t="shared" ca="1" si="2"/>
        <v>0</v>
      </c>
      <c r="K8" s="20">
        <f t="shared" ca="1" si="3"/>
        <v>0</v>
      </c>
      <c r="L8" s="21">
        <f ca="1">AD35</f>
        <v>0</v>
      </c>
      <c r="M8" s="22">
        <f ca="1">AD38</f>
        <v>0</v>
      </c>
      <c r="AA8" s="3" t="s">
        <v>56</v>
      </c>
      <c r="AB8" s="48" t="s">
        <v>76</v>
      </c>
      <c r="AC8" s="48" t="s">
        <v>79</v>
      </c>
      <c r="AD8" s="11">
        <f t="shared" ca="1" si="4"/>
        <v>0</v>
      </c>
      <c r="AF8" s="11" t="str">
        <f>+水洗化人口等!B8</f>
        <v>25201</v>
      </c>
      <c r="AG8" s="11">
        <v>8</v>
      </c>
      <c r="AI8" s="45" t="s">
        <v>80</v>
      </c>
      <c r="AJ8" s="2" t="s">
        <v>51</v>
      </c>
    </row>
    <row r="9" spans="1:36" ht="16.5" customHeight="1">
      <c r="B9" s="178"/>
      <c r="C9" s="7" t="s">
        <v>81</v>
      </c>
      <c r="D9" s="24">
        <f ca="1">SUM(D7:D8)</f>
        <v>0</v>
      </c>
      <c r="F9" s="183"/>
      <c r="G9" s="6" t="s">
        <v>1</v>
      </c>
      <c r="H9" s="19">
        <f t="shared" ca="1" si="0"/>
        <v>0</v>
      </c>
      <c r="I9" s="19">
        <f t="shared" ca="1" si="1"/>
        <v>0</v>
      </c>
      <c r="J9" s="19">
        <f t="shared" ca="1" si="2"/>
        <v>0</v>
      </c>
      <c r="K9" s="20">
        <f t="shared" ca="1" si="3"/>
        <v>0</v>
      </c>
      <c r="L9" s="21">
        <f ca="1">AD36</f>
        <v>0</v>
      </c>
      <c r="M9" s="22">
        <f ca="1">AD39</f>
        <v>0</v>
      </c>
      <c r="AA9" s="3" t="s">
        <v>82</v>
      </c>
      <c r="AB9" s="48" t="s">
        <v>76</v>
      </c>
      <c r="AC9" s="48" t="s">
        <v>83</v>
      </c>
      <c r="AD9" s="11">
        <f t="shared" ca="1" si="4"/>
        <v>0</v>
      </c>
      <c r="AF9" s="11" t="str">
        <f>+水洗化人口等!B9</f>
        <v>25202</v>
      </c>
      <c r="AG9" s="11">
        <v>9</v>
      </c>
      <c r="AI9" s="45" t="s">
        <v>84</v>
      </c>
      <c r="AJ9" s="2" t="s">
        <v>50</v>
      </c>
    </row>
    <row r="10" spans="1:36" ht="16.5" customHeight="1">
      <c r="B10" s="179" t="s">
        <v>85</v>
      </c>
      <c r="C10" s="8" t="s">
        <v>82</v>
      </c>
      <c r="D10" s="23">
        <f ca="1">AD9</f>
        <v>0</v>
      </c>
      <c r="F10" s="183"/>
      <c r="G10" s="6" t="s">
        <v>60</v>
      </c>
      <c r="H10" s="19">
        <f t="shared" ca="1" si="0"/>
        <v>0</v>
      </c>
      <c r="I10" s="19">
        <f t="shared" ca="1" si="1"/>
        <v>0</v>
      </c>
      <c r="J10" s="19">
        <f t="shared" ca="1" si="2"/>
        <v>0</v>
      </c>
      <c r="K10" s="20">
        <f t="shared" ca="1" si="3"/>
        <v>0</v>
      </c>
      <c r="L10" s="25" t="s">
        <v>86</v>
      </c>
      <c r="M10" s="26" t="s">
        <v>86</v>
      </c>
      <c r="AA10" s="3" t="s">
        <v>87</v>
      </c>
      <c r="AB10" s="48" t="s">
        <v>76</v>
      </c>
      <c r="AC10" s="48" t="s">
        <v>88</v>
      </c>
      <c r="AD10" s="11">
        <f t="shared" ca="1" si="4"/>
        <v>0</v>
      </c>
      <c r="AF10" s="11" t="str">
        <f>+水洗化人口等!B10</f>
        <v>25203</v>
      </c>
      <c r="AG10" s="11">
        <v>10</v>
      </c>
      <c r="AI10" s="45" t="s">
        <v>89</v>
      </c>
      <c r="AJ10" s="2" t="s">
        <v>49</v>
      </c>
    </row>
    <row r="11" spans="1:36" ht="16.5" customHeight="1">
      <c r="B11" s="180"/>
      <c r="C11" s="6" t="s">
        <v>87</v>
      </c>
      <c r="D11" s="23">
        <f ca="1">AD10</f>
        <v>0</v>
      </c>
      <c r="F11" s="183"/>
      <c r="G11" s="6" t="s">
        <v>61</v>
      </c>
      <c r="H11" s="19">
        <f t="shared" ca="1" si="0"/>
        <v>0</v>
      </c>
      <c r="I11" s="19">
        <f t="shared" ca="1" si="1"/>
        <v>0</v>
      </c>
      <c r="J11" s="19">
        <f t="shared" ca="1" si="2"/>
        <v>0</v>
      </c>
      <c r="K11" s="20">
        <f t="shared" ca="1" si="3"/>
        <v>0</v>
      </c>
      <c r="L11" s="25" t="s">
        <v>86</v>
      </c>
      <c r="M11" s="26" t="s">
        <v>86</v>
      </c>
      <c r="AA11" s="3" t="s">
        <v>90</v>
      </c>
      <c r="AB11" s="48" t="s">
        <v>76</v>
      </c>
      <c r="AC11" s="48" t="s">
        <v>91</v>
      </c>
      <c r="AD11" s="11">
        <f t="shared" ca="1" si="4"/>
        <v>0</v>
      </c>
      <c r="AF11" s="11" t="str">
        <f>+水洗化人口等!B11</f>
        <v>25204</v>
      </c>
      <c r="AG11" s="11">
        <v>11</v>
      </c>
      <c r="AI11" s="45" t="s">
        <v>92</v>
      </c>
      <c r="AJ11" s="2" t="s">
        <v>48</v>
      </c>
    </row>
    <row r="12" spans="1:36" ht="16.5" customHeight="1">
      <c r="B12" s="180"/>
      <c r="C12" s="6" t="s">
        <v>90</v>
      </c>
      <c r="D12" s="23">
        <f ca="1">AD11</f>
        <v>0</v>
      </c>
      <c r="F12" s="183"/>
      <c r="G12" s="6" t="s">
        <v>62</v>
      </c>
      <c r="H12" s="19">
        <f t="shared" ca="1" si="0"/>
        <v>0</v>
      </c>
      <c r="I12" s="19">
        <f t="shared" ca="1" si="1"/>
        <v>0</v>
      </c>
      <c r="J12" s="19">
        <f t="shared" ca="1" si="2"/>
        <v>0</v>
      </c>
      <c r="K12" s="20">
        <f t="shared" ca="1" si="3"/>
        <v>0</v>
      </c>
      <c r="L12" s="25" t="s">
        <v>86</v>
      </c>
      <c r="M12" s="26" t="s">
        <v>86</v>
      </c>
      <c r="AA12" s="3" t="s">
        <v>93</v>
      </c>
      <c r="AB12" s="48" t="s">
        <v>76</v>
      </c>
      <c r="AC12" s="48" t="s">
        <v>94</v>
      </c>
      <c r="AD12" s="11">
        <f t="shared" ca="1" si="4"/>
        <v>0</v>
      </c>
      <c r="AF12" s="11" t="str">
        <f>+水洗化人口等!B12</f>
        <v>25206</v>
      </c>
      <c r="AG12" s="11">
        <v>12</v>
      </c>
      <c r="AI12" s="45" t="s">
        <v>95</v>
      </c>
      <c r="AJ12" s="2" t="s">
        <v>47</v>
      </c>
    </row>
    <row r="13" spans="1:36" ht="16.5" customHeight="1">
      <c r="B13" s="181"/>
      <c r="C13" s="7" t="s">
        <v>81</v>
      </c>
      <c r="D13" s="24">
        <f ca="1">SUM(D10:D12)</f>
        <v>0</v>
      </c>
      <c r="F13" s="184"/>
      <c r="G13" s="6" t="s">
        <v>81</v>
      </c>
      <c r="H13" s="19">
        <f ca="1">SUM(H7:H12)</f>
        <v>0</v>
      </c>
      <c r="I13" s="19">
        <f ca="1">SUM(I7:I12)</f>
        <v>0</v>
      </c>
      <c r="J13" s="19">
        <f ca="1">SUM(J7:J12)</f>
        <v>0</v>
      </c>
      <c r="K13" s="20">
        <v>1</v>
      </c>
      <c r="L13" s="25" t="s">
        <v>86</v>
      </c>
      <c r="M13" s="26" t="s">
        <v>86</v>
      </c>
      <c r="AA13" s="3" t="s">
        <v>55</v>
      </c>
      <c r="AB13" s="48" t="s">
        <v>76</v>
      </c>
      <c r="AC13" s="48" t="s">
        <v>96</v>
      </c>
      <c r="AD13" s="11">
        <f t="shared" ca="1" si="4"/>
        <v>0</v>
      </c>
      <c r="AF13" s="11" t="str">
        <f>+水洗化人口等!B13</f>
        <v>25207</v>
      </c>
      <c r="AG13" s="11">
        <v>13</v>
      </c>
      <c r="AI13" s="45" t="s">
        <v>97</v>
      </c>
      <c r="AJ13" s="2" t="s">
        <v>46</v>
      </c>
    </row>
    <row r="14" spans="1:36" ht="16.5" customHeight="1" thickBot="1">
      <c r="B14" s="161" t="s">
        <v>98</v>
      </c>
      <c r="C14" s="162"/>
      <c r="D14" s="27">
        <f ca="1">SUM(D9,D13)</f>
        <v>0</v>
      </c>
      <c r="F14" s="159" t="s">
        <v>99</v>
      </c>
      <c r="G14" s="160"/>
      <c r="H14" s="19">
        <f ca="1">AD20</f>
        <v>0</v>
      </c>
      <c r="I14" s="19">
        <f ca="1">AD30</f>
        <v>0</v>
      </c>
      <c r="J14" s="19">
        <f ca="1">SUM(H14:I14)</f>
        <v>0</v>
      </c>
      <c r="K14" s="28" t="s">
        <v>86</v>
      </c>
      <c r="L14" s="25" t="s">
        <v>86</v>
      </c>
      <c r="M14" s="26" t="s">
        <v>86</v>
      </c>
      <c r="AA14" s="3" t="s">
        <v>57</v>
      </c>
      <c r="AB14" s="48" t="s">
        <v>100</v>
      </c>
      <c r="AC14" s="48" t="s">
        <v>94</v>
      </c>
      <c r="AD14" s="11">
        <f t="shared" ca="1" si="4"/>
        <v>0</v>
      </c>
      <c r="AF14" s="11" t="str">
        <f>+水洗化人口等!B14</f>
        <v>25208</v>
      </c>
      <c r="AG14" s="11">
        <v>14</v>
      </c>
      <c r="AI14" s="45" t="s">
        <v>101</v>
      </c>
      <c r="AJ14" s="2" t="s">
        <v>45</v>
      </c>
    </row>
    <row r="15" spans="1:36" ht="16.5" customHeight="1" thickBot="1">
      <c r="B15" s="161" t="s">
        <v>55</v>
      </c>
      <c r="C15" s="162"/>
      <c r="D15" s="27">
        <f ca="1">AD13</f>
        <v>0</v>
      </c>
      <c r="F15" s="161" t="s">
        <v>54</v>
      </c>
      <c r="G15" s="162"/>
      <c r="H15" s="29">
        <f ca="1">SUM(H13:H14)</f>
        <v>0</v>
      </c>
      <c r="I15" s="29">
        <f ca="1">SUM(I13:I14)</f>
        <v>0</v>
      </c>
      <c r="J15" s="29">
        <f ca="1">SUM(J13:J14)</f>
        <v>0</v>
      </c>
      <c r="K15" s="30" t="s">
        <v>86</v>
      </c>
      <c r="L15" s="31">
        <f ca="1">SUM(L7:L9)</f>
        <v>0</v>
      </c>
      <c r="M15" s="32">
        <f ca="1">SUM(M7:M9)</f>
        <v>0</v>
      </c>
      <c r="AA15" s="3" t="s">
        <v>58</v>
      </c>
      <c r="AB15" s="48" t="s">
        <v>100</v>
      </c>
      <c r="AC15" s="48" t="s">
        <v>102</v>
      </c>
      <c r="AD15" s="11">
        <f t="shared" ca="1" si="4"/>
        <v>0</v>
      </c>
      <c r="AF15" s="11" t="str">
        <f>+水洗化人口等!B15</f>
        <v>25209</v>
      </c>
      <c r="AG15" s="11">
        <v>15</v>
      </c>
      <c r="AI15" s="45" t="s">
        <v>103</v>
      </c>
      <c r="AJ15" s="2" t="s">
        <v>44</v>
      </c>
    </row>
    <row r="16" spans="1:36" ht="16.5" customHeight="1" thickBot="1">
      <c r="B16" s="9" t="s">
        <v>104</v>
      </c>
      <c r="AA16" s="3" t="s">
        <v>1</v>
      </c>
      <c r="AB16" s="48" t="s">
        <v>100</v>
      </c>
      <c r="AC16" s="48" t="s">
        <v>96</v>
      </c>
      <c r="AD16" s="11">
        <f t="shared" ca="1" si="4"/>
        <v>0</v>
      </c>
      <c r="AF16" s="11" t="str">
        <f>+水洗化人口等!B16</f>
        <v>25210</v>
      </c>
      <c r="AG16" s="11">
        <v>16</v>
      </c>
      <c r="AI16" s="45" t="s">
        <v>105</v>
      </c>
      <c r="AJ16" s="2" t="s">
        <v>43</v>
      </c>
    </row>
    <row r="17" spans="3:36" ht="16.5" customHeight="1" thickBot="1">
      <c r="C17" s="33">
        <f ca="1">AD12</f>
        <v>0</v>
      </c>
      <c r="D17" s="3" t="s">
        <v>106</v>
      </c>
      <c r="J17" s="16"/>
      <c r="AA17" s="3" t="s">
        <v>60</v>
      </c>
      <c r="AB17" s="48" t="s">
        <v>100</v>
      </c>
      <c r="AC17" s="48" t="s">
        <v>107</v>
      </c>
      <c r="AD17" s="11">
        <f t="shared" ca="1" si="4"/>
        <v>0</v>
      </c>
      <c r="AF17" s="11" t="str">
        <f>+水洗化人口等!B17</f>
        <v>25211</v>
      </c>
      <c r="AG17" s="11">
        <v>17</v>
      </c>
      <c r="AI17" s="45" t="s">
        <v>108</v>
      </c>
      <c r="AJ17" s="2" t="s">
        <v>42</v>
      </c>
    </row>
    <row r="18" spans="3:36" ht="30" customHeight="1">
      <c r="F18" s="174" t="s">
        <v>109</v>
      </c>
      <c r="G18" s="175"/>
      <c r="H18" s="40" t="s">
        <v>66</v>
      </c>
      <c r="I18" s="40" t="s">
        <v>67</v>
      </c>
      <c r="J18" s="44" t="s">
        <v>68</v>
      </c>
      <c r="AA18" s="3" t="s">
        <v>61</v>
      </c>
      <c r="AB18" s="48" t="s">
        <v>100</v>
      </c>
      <c r="AC18" s="48" t="s">
        <v>110</v>
      </c>
      <c r="AD18" s="11">
        <f t="shared" ca="1" si="4"/>
        <v>0</v>
      </c>
      <c r="AF18" s="11" t="str">
        <f>+水洗化人口等!B18</f>
        <v>25212</v>
      </c>
      <c r="AG18" s="11">
        <v>18</v>
      </c>
      <c r="AI18" s="45" t="s">
        <v>111</v>
      </c>
      <c r="AJ18" s="2" t="s">
        <v>41</v>
      </c>
    </row>
    <row r="19" spans="3:36" ht="16.5" customHeight="1">
      <c r="C19" s="42" t="s">
        <v>112</v>
      </c>
      <c r="D19" s="10">
        <f ca="1">IF(D$14&gt;0,D13/D$14,0)</f>
        <v>0</v>
      </c>
      <c r="F19" s="159" t="s">
        <v>113</v>
      </c>
      <c r="G19" s="160"/>
      <c r="H19" s="19">
        <f ca="1">AD21</f>
        <v>0</v>
      </c>
      <c r="I19" s="19">
        <f ca="1">AD31</f>
        <v>0</v>
      </c>
      <c r="J19" s="23">
        <f ca="1">SUM(H19:I19)</f>
        <v>0</v>
      </c>
      <c r="AA19" s="3" t="s">
        <v>62</v>
      </c>
      <c r="AB19" s="48" t="s">
        <v>100</v>
      </c>
      <c r="AC19" s="48" t="s">
        <v>114</v>
      </c>
      <c r="AD19" s="11">
        <f t="shared" ca="1" si="4"/>
        <v>0</v>
      </c>
      <c r="AF19" s="11" t="str">
        <f>+水洗化人口等!B19</f>
        <v>25213</v>
      </c>
      <c r="AG19" s="11">
        <v>19</v>
      </c>
      <c r="AI19" s="45" t="s">
        <v>115</v>
      </c>
      <c r="AJ19" s="2" t="s">
        <v>40</v>
      </c>
    </row>
    <row r="20" spans="3:36" ht="16.5" customHeight="1">
      <c r="C20" s="42" t="s">
        <v>116</v>
      </c>
      <c r="D20" s="10">
        <f ca="1">IF(D$14&gt;0,D9/D$14,0)</f>
        <v>0</v>
      </c>
      <c r="F20" s="159" t="s">
        <v>117</v>
      </c>
      <c r="G20" s="160"/>
      <c r="H20" s="19">
        <f ca="1">AD22</f>
        <v>0</v>
      </c>
      <c r="I20" s="19">
        <f ca="1">AD32</f>
        <v>0</v>
      </c>
      <c r="J20" s="23">
        <f ca="1">SUM(H20:I20)</f>
        <v>0</v>
      </c>
      <c r="AA20" s="3" t="s">
        <v>99</v>
      </c>
      <c r="AB20" s="48" t="s">
        <v>100</v>
      </c>
      <c r="AC20" s="48" t="s">
        <v>118</v>
      </c>
      <c r="AD20" s="11">
        <f t="shared" ca="1" si="4"/>
        <v>0</v>
      </c>
      <c r="AF20" s="11" t="str">
        <f>+水洗化人口等!B20</f>
        <v>25214</v>
      </c>
      <c r="AG20" s="11">
        <v>20</v>
      </c>
      <c r="AI20" s="45" t="s">
        <v>119</v>
      </c>
      <c r="AJ20" s="2" t="s">
        <v>39</v>
      </c>
    </row>
    <row r="21" spans="3:36" ht="16.5" customHeight="1">
      <c r="C21" s="43" t="s">
        <v>120</v>
      </c>
      <c r="D21" s="10">
        <f ca="1">IF(D$14&gt;0,D10/D$14,0)</f>
        <v>0</v>
      </c>
      <c r="F21" s="159" t="s">
        <v>121</v>
      </c>
      <c r="G21" s="160"/>
      <c r="H21" s="19">
        <f ca="1">AD23</f>
        <v>0</v>
      </c>
      <c r="I21" s="19">
        <f ca="1">AD33</f>
        <v>0</v>
      </c>
      <c r="J21" s="23">
        <f ca="1">SUM(H21:I21)</f>
        <v>0</v>
      </c>
      <c r="AA21" s="3" t="s">
        <v>113</v>
      </c>
      <c r="AB21" s="48" t="s">
        <v>100</v>
      </c>
      <c r="AC21" s="48" t="s">
        <v>122</v>
      </c>
      <c r="AD21" s="11">
        <f t="shared" ca="1" si="4"/>
        <v>0</v>
      </c>
      <c r="AF21" s="11" t="str">
        <f>+水洗化人口等!B21</f>
        <v>25383</v>
      </c>
      <c r="AG21" s="11">
        <v>21</v>
      </c>
      <c r="AI21" s="45" t="s">
        <v>123</v>
      </c>
      <c r="AJ21" s="2" t="s">
        <v>38</v>
      </c>
    </row>
    <row r="22" spans="3:36" ht="16.5" customHeight="1" thickBot="1">
      <c r="C22" s="42" t="s">
        <v>124</v>
      </c>
      <c r="D22" s="10">
        <f ca="1">IF(D$14&gt;0,D12/D$14,0)</f>
        <v>0</v>
      </c>
      <c r="F22" s="161" t="s">
        <v>54</v>
      </c>
      <c r="G22" s="162"/>
      <c r="H22" s="29">
        <f ca="1">SUM(H19:H21)</f>
        <v>0</v>
      </c>
      <c r="I22" s="29">
        <f ca="1">SUM(I19:I21)</f>
        <v>0</v>
      </c>
      <c r="J22" s="34">
        <f ca="1">SUM(J19:J21)</f>
        <v>0</v>
      </c>
      <c r="AA22" s="3" t="s">
        <v>117</v>
      </c>
      <c r="AB22" s="48" t="s">
        <v>100</v>
      </c>
      <c r="AC22" s="48" t="s">
        <v>125</v>
      </c>
      <c r="AD22" s="11">
        <f t="shared" ca="1" si="4"/>
        <v>0</v>
      </c>
      <c r="AF22" s="11" t="str">
        <f>+水洗化人口等!B22</f>
        <v>25384</v>
      </c>
      <c r="AG22" s="11">
        <v>22</v>
      </c>
      <c r="AI22" s="45" t="s">
        <v>126</v>
      </c>
      <c r="AJ22" s="2" t="s">
        <v>37</v>
      </c>
    </row>
    <row r="23" spans="3:36" ht="16.5" customHeight="1">
      <c r="C23" s="42" t="s">
        <v>127</v>
      </c>
      <c r="D23" s="10">
        <f ca="1">IF(D$14&gt;0,C17/D$14,0)</f>
        <v>0</v>
      </c>
      <c r="F23" s="9"/>
      <c r="J23" s="35"/>
      <c r="AA23" s="3" t="s">
        <v>121</v>
      </c>
      <c r="AB23" s="48" t="s">
        <v>100</v>
      </c>
      <c r="AC23" s="48" t="s">
        <v>128</v>
      </c>
      <c r="AD23" s="11">
        <f t="shared" ca="1" si="4"/>
        <v>0</v>
      </c>
      <c r="AF23" s="11" t="str">
        <f>+水洗化人口等!B23</f>
        <v>25425</v>
      </c>
      <c r="AG23" s="11">
        <v>23</v>
      </c>
      <c r="AI23" s="45" t="s">
        <v>129</v>
      </c>
      <c r="AJ23" s="2" t="s">
        <v>36</v>
      </c>
    </row>
    <row r="24" spans="3:36" ht="16.5" customHeight="1" thickBot="1">
      <c r="C24" s="42" t="s">
        <v>130</v>
      </c>
      <c r="D24" s="10">
        <f ca="1">IF(D$9&gt;0,D7/D$9,0)</f>
        <v>0</v>
      </c>
      <c r="J24" s="36" t="s">
        <v>131</v>
      </c>
      <c r="AA24" s="3" t="s">
        <v>57</v>
      </c>
      <c r="AB24" s="48" t="s">
        <v>100</v>
      </c>
      <c r="AC24" s="48" t="s">
        <v>132</v>
      </c>
      <c r="AD24" s="11">
        <f t="shared" ca="1" si="4"/>
        <v>0</v>
      </c>
      <c r="AF24" s="11" t="str">
        <f>+水洗化人口等!B24</f>
        <v>25441</v>
      </c>
      <c r="AG24" s="11">
        <v>24</v>
      </c>
      <c r="AI24" s="45" t="s">
        <v>133</v>
      </c>
      <c r="AJ24" s="2" t="s">
        <v>35</v>
      </c>
    </row>
    <row r="25" spans="3:36" ht="16.5" customHeight="1">
      <c r="C25" s="42" t="s">
        <v>134</v>
      </c>
      <c r="D25" s="10">
        <f ca="1">IF(D$9&gt;0,D8/D$9,0)</f>
        <v>0</v>
      </c>
      <c r="F25" s="170" t="s">
        <v>6</v>
      </c>
      <c r="G25" s="171"/>
      <c r="H25" s="171"/>
      <c r="I25" s="163" t="s">
        <v>135</v>
      </c>
      <c r="J25" s="165" t="s">
        <v>136</v>
      </c>
      <c r="AA25" s="3" t="s">
        <v>58</v>
      </c>
      <c r="AB25" s="48" t="s">
        <v>100</v>
      </c>
      <c r="AC25" s="48" t="s">
        <v>137</v>
      </c>
      <c r="AD25" s="11">
        <f t="shared" ca="1" si="4"/>
        <v>0</v>
      </c>
      <c r="AF25" s="11" t="str">
        <f>+水洗化人口等!B25</f>
        <v>25442</v>
      </c>
      <c r="AG25" s="11">
        <v>25</v>
      </c>
      <c r="AI25" s="45" t="s">
        <v>138</v>
      </c>
      <c r="AJ25" s="2" t="s">
        <v>34</v>
      </c>
    </row>
    <row r="26" spans="3:36" ht="16.5" customHeight="1">
      <c r="F26" s="172"/>
      <c r="G26" s="173"/>
      <c r="H26" s="173"/>
      <c r="I26" s="164"/>
      <c r="J26" s="166"/>
      <c r="AA26" s="3" t="s">
        <v>1</v>
      </c>
      <c r="AB26" s="48" t="s">
        <v>100</v>
      </c>
      <c r="AC26" s="48" t="s">
        <v>139</v>
      </c>
      <c r="AD26" s="11">
        <f t="shared" ca="1" si="4"/>
        <v>0</v>
      </c>
      <c r="AF26" s="11" t="str">
        <f>+水洗化人口等!B26</f>
        <v>25443</v>
      </c>
      <c r="AG26" s="11">
        <v>26</v>
      </c>
      <c r="AI26" s="45" t="s">
        <v>140</v>
      </c>
      <c r="AJ26" s="2" t="s">
        <v>33</v>
      </c>
    </row>
    <row r="27" spans="3:36" ht="16.5" customHeight="1">
      <c r="F27" s="156" t="s">
        <v>59</v>
      </c>
      <c r="G27" s="157"/>
      <c r="H27" s="158"/>
      <c r="I27" s="21">
        <f t="shared" ref="I27:I35" ca="1" si="5">AD40</f>
        <v>0</v>
      </c>
      <c r="J27" s="37">
        <f ca="1">AD49</f>
        <v>0</v>
      </c>
      <c r="AA27" s="3" t="s">
        <v>60</v>
      </c>
      <c r="AB27" s="48" t="s">
        <v>100</v>
      </c>
      <c r="AC27" s="48" t="s">
        <v>141</v>
      </c>
      <c r="AD27" s="11">
        <f t="shared" ca="1" si="4"/>
        <v>0</v>
      </c>
      <c r="AF27" s="11">
        <f>+水洗化人口等!B27</f>
        <v>0</v>
      </c>
      <c r="AG27" s="11">
        <v>27</v>
      </c>
      <c r="AI27" s="45" t="s">
        <v>142</v>
      </c>
      <c r="AJ27" s="2" t="s">
        <v>32</v>
      </c>
    </row>
    <row r="28" spans="3:36" ht="16.5" customHeight="1">
      <c r="F28" s="167" t="s">
        <v>143</v>
      </c>
      <c r="G28" s="168"/>
      <c r="H28" s="169"/>
      <c r="I28" s="21">
        <f t="shared" ca="1" si="5"/>
        <v>0</v>
      </c>
      <c r="J28" s="37">
        <f ca="1">AD50</f>
        <v>0</v>
      </c>
      <c r="AA28" s="3" t="s">
        <v>61</v>
      </c>
      <c r="AB28" s="48" t="s">
        <v>100</v>
      </c>
      <c r="AC28" s="48" t="s">
        <v>144</v>
      </c>
      <c r="AD28" s="11">
        <f t="shared" ca="1" si="4"/>
        <v>0</v>
      </c>
      <c r="AF28" s="11">
        <f>+水洗化人口等!B28</f>
        <v>0</v>
      </c>
      <c r="AG28" s="11">
        <v>28</v>
      </c>
      <c r="AI28" s="45" t="s">
        <v>145</v>
      </c>
      <c r="AJ28" s="2" t="s">
        <v>31</v>
      </c>
    </row>
    <row r="29" spans="3:36" ht="16.5" customHeight="1">
      <c r="F29" s="156" t="s">
        <v>0</v>
      </c>
      <c r="G29" s="157"/>
      <c r="H29" s="158"/>
      <c r="I29" s="21">
        <f t="shared" ca="1" si="5"/>
        <v>0</v>
      </c>
      <c r="J29" s="37">
        <f ca="1">AD51</f>
        <v>0</v>
      </c>
      <c r="AA29" s="3" t="s">
        <v>62</v>
      </c>
      <c r="AB29" s="48" t="s">
        <v>100</v>
      </c>
      <c r="AC29" s="48" t="s">
        <v>146</v>
      </c>
      <c r="AD29" s="11">
        <f t="shared" ca="1" si="4"/>
        <v>0</v>
      </c>
      <c r="AF29" s="11">
        <f>+水洗化人口等!B29</f>
        <v>0</v>
      </c>
      <c r="AG29" s="11">
        <v>29</v>
      </c>
      <c r="AI29" s="45" t="s">
        <v>147</v>
      </c>
      <c r="AJ29" s="2" t="s">
        <v>30</v>
      </c>
    </row>
    <row r="30" spans="3:36" ht="16.5" customHeight="1">
      <c r="F30" s="156" t="s">
        <v>58</v>
      </c>
      <c r="G30" s="157"/>
      <c r="H30" s="158"/>
      <c r="I30" s="21">
        <f t="shared" ca="1" si="5"/>
        <v>0</v>
      </c>
      <c r="J30" s="37">
        <f ca="1">AD52</f>
        <v>0</v>
      </c>
      <c r="AA30" s="3" t="s">
        <v>99</v>
      </c>
      <c r="AB30" s="48" t="s">
        <v>100</v>
      </c>
      <c r="AC30" s="48" t="s">
        <v>148</v>
      </c>
      <c r="AD30" s="11">
        <f t="shared" ca="1" si="4"/>
        <v>0</v>
      </c>
      <c r="AF30" s="11">
        <f>+水洗化人口等!B30</f>
        <v>0</v>
      </c>
      <c r="AG30" s="11">
        <v>30</v>
      </c>
      <c r="AI30" s="45" t="s">
        <v>149</v>
      </c>
      <c r="AJ30" s="2" t="s">
        <v>29</v>
      </c>
    </row>
    <row r="31" spans="3:36" ht="16.5" customHeight="1">
      <c r="F31" s="156" t="s">
        <v>1</v>
      </c>
      <c r="G31" s="157"/>
      <c r="H31" s="158"/>
      <c r="I31" s="21">
        <f t="shared" ca="1" si="5"/>
        <v>0</v>
      </c>
      <c r="J31" s="37">
        <f ca="1">AD53</f>
        <v>0</v>
      </c>
      <c r="AA31" s="3" t="s">
        <v>113</v>
      </c>
      <c r="AB31" s="48" t="s">
        <v>100</v>
      </c>
      <c r="AC31" s="48" t="s">
        <v>77</v>
      </c>
      <c r="AD31" s="11">
        <f t="shared" ca="1" si="4"/>
        <v>0</v>
      </c>
      <c r="AF31" s="11">
        <f>+水洗化人口等!B31</f>
        <v>0</v>
      </c>
      <c r="AG31" s="11">
        <v>31</v>
      </c>
      <c r="AI31" s="45" t="s">
        <v>150</v>
      </c>
      <c r="AJ31" s="2" t="s">
        <v>28</v>
      </c>
    </row>
    <row r="32" spans="3:36" ht="16.5" customHeight="1">
      <c r="F32" s="156" t="s">
        <v>2</v>
      </c>
      <c r="G32" s="157"/>
      <c r="H32" s="158"/>
      <c r="I32" s="21">
        <f t="shared" ca="1" si="5"/>
        <v>0</v>
      </c>
      <c r="J32" s="26" t="s">
        <v>86</v>
      </c>
      <c r="AA32" s="3" t="s">
        <v>117</v>
      </c>
      <c r="AB32" s="48" t="s">
        <v>100</v>
      </c>
      <c r="AC32" s="48" t="s">
        <v>151</v>
      </c>
      <c r="AD32" s="11">
        <f t="shared" ca="1" si="4"/>
        <v>0</v>
      </c>
      <c r="AF32" s="11">
        <f>+水洗化人口等!B32</f>
        <v>0</v>
      </c>
      <c r="AG32" s="11">
        <v>32</v>
      </c>
      <c r="AI32" s="45" t="s">
        <v>152</v>
      </c>
      <c r="AJ32" s="2" t="s">
        <v>27</v>
      </c>
    </row>
    <row r="33" spans="6:36" ht="16.5" customHeight="1">
      <c r="F33" s="156" t="s">
        <v>3</v>
      </c>
      <c r="G33" s="157"/>
      <c r="H33" s="158"/>
      <c r="I33" s="21">
        <f t="shared" ca="1" si="5"/>
        <v>0</v>
      </c>
      <c r="J33" s="26" t="s">
        <v>86</v>
      </c>
      <c r="AA33" s="3" t="s">
        <v>121</v>
      </c>
      <c r="AB33" s="48" t="s">
        <v>100</v>
      </c>
      <c r="AC33" s="48" t="s">
        <v>88</v>
      </c>
      <c r="AD33" s="11">
        <f t="shared" ca="1" si="4"/>
        <v>0</v>
      </c>
      <c r="AF33" s="11">
        <f>+水洗化人口等!B33</f>
        <v>0</v>
      </c>
      <c r="AG33" s="11">
        <v>33</v>
      </c>
      <c r="AI33" s="45" t="s">
        <v>153</v>
      </c>
      <c r="AJ33" s="2" t="s">
        <v>26</v>
      </c>
    </row>
    <row r="34" spans="6:36" ht="16.5" customHeight="1">
      <c r="F34" s="156" t="s">
        <v>4</v>
      </c>
      <c r="G34" s="157"/>
      <c r="H34" s="158"/>
      <c r="I34" s="21">
        <f t="shared" ca="1" si="5"/>
        <v>0</v>
      </c>
      <c r="J34" s="26" t="s">
        <v>86</v>
      </c>
      <c r="AA34" s="3" t="s">
        <v>57</v>
      </c>
      <c r="AB34" s="48" t="s">
        <v>100</v>
      </c>
      <c r="AC34" s="48" t="s">
        <v>154</v>
      </c>
      <c r="AD34" s="48">
        <f t="shared" ca="1" si="4"/>
        <v>0</v>
      </c>
      <c r="AF34" s="11">
        <f>+水洗化人口等!B34</f>
        <v>0</v>
      </c>
      <c r="AG34" s="11">
        <v>34</v>
      </c>
      <c r="AI34" s="45" t="s">
        <v>155</v>
      </c>
      <c r="AJ34" s="2" t="s">
        <v>25</v>
      </c>
    </row>
    <row r="35" spans="6:36" ht="16.5" customHeight="1">
      <c r="F35" s="156" t="s">
        <v>5</v>
      </c>
      <c r="G35" s="157"/>
      <c r="H35" s="158"/>
      <c r="I35" s="21">
        <f t="shared" ca="1" si="5"/>
        <v>0</v>
      </c>
      <c r="J35" s="26" t="s">
        <v>86</v>
      </c>
      <c r="AA35" s="3" t="s">
        <v>58</v>
      </c>
      <c r="AB35" s="48" t="s">
        <v>100</v>
      </c>
      <c r="AC35" s="48" t="s">
        <v>156</v>
      </c>
      <c r="AD35" s="48">
        <f t="shared" ca="1" si="4"/>
        <v>0</v>
      </c>
      <c r="AF35" s="11">
        <f>+水洗化人口等!B35</f>
        <v>0</v>
      </c>
      <c r="AG35" s="11">
        <v>35</v>
      </c>
      <c r="AI35" s="45" t="s">
        <v>157</v>
      </c>
      <c r="AJ35" s="2" t="s">
        <v>24</v>
      </c>
    </row>
    <row r="36" spans="6:36" ht="16.5" customHeight="1" thickBot="1">
      <c r="F36" s="153" t="s">
        <v>54</v>
      </c>
      <c r="G36" s="154"/>
      <c r="H36" s="155"/>
      <c r="I36" s="38">
        <f ca="1">SUM(I27:I35)</f>
        <v>0</v>
      </c>
      <c r="J36" s="39">
        <f ca="1">SUM(J27:J31)</f>
        <v>0</v>
      </c>
      <c r="AA36" s="3" t="s">
        <v>1</v>
      </c>
      <c r="AB36" s="48" t="s">
        <v>100</v>
      </c>
      <c r="AC36" s="48" t="s">
        <v>158</v>
      </c>
      <c r="AD36" s="48">
        <f t="shared" ca="1" si="4"/>
        <v>0</v>
      </c>
      <c r="AF36" s="11">
        <f>+水洗化人口等!B36</f>
        <v>0</v>
      </c>
      <c r="AG36" s="11">
        <v>36</v>
      </c>
      <c r="AI36" s="45" t="s">
        <v>159</v>
      </c>
      <c r="AJ36" s="2" t="s">
        <v>23</v>
      </c>
    </row>
    <row r="37" spans="6:36">
      <c r="AA37" s="3" t="s">
        <v>57</v>
      </c>
      <c r="AB37" s="48" t="s">
        <v>100</v>
      </c>
      <c r="AC37" s="48" t="s">
        <v>160</v>
      </c>
      <c r="AD37" s="48">
        <f t="shared" ca="1" si="4"/>
        <v>0</v>
      </c>
      <c r="AF37" s="11">
        <f>+水洗化人口等!B37</f>
        <v>0</v>
      </c>
      <c r="AG37" s="11">
        <v>37</v>
      </c>
      <c r="AI37" s="45" t="s">
        <v>161</v>
      </c>
      <c r="AJ37" s="2" t="s">
        <v>22</v>
      </c>
    </row>
    <row r="38" spans="6:36">
      <c r="AA38" s="3" t="s">
        <v>58</v>
      </c>
      <c r="AB38" s="48" t="s">
        <v>100</v>
      </c>
      <c r="AC38" s="48" t="s">
        <v>162</v>
      </c>
      <c r="AD38" s="48">
        <f t="shared" ca="1" si="4"/>
        <v>0</v>
      </c>
      <c r="AF38" s="11">
        <f>+水洗化人口等!B38</f>
        <v>0</v>
      </c>
      <c r="AG38" s="11">
        <v>38</v>
      </c>
      <c r="AI38" s="45" t="s">
        <v>163</v>
      </c>
      <c r="AJ38" s="2" t="s">
        <v>21</v>
      </c>
    </row>
    <row r="39" spans="6:36">
      <c r="AA39" s="3" t="s">
        <v>1</v>
      </c>
      <c r="AB39" s="48" t="s">
        <v>100</v>
      </c>
      <c r="AC39" s="48" t="s">
        <v>164</v>
      </c>
      <c r="AD39" s="48">
        <f t="shared" ca="1" si="4"/>
        <v>0</v>
      </c>
      <c r="AF39" s="11">
        <f>+水洗化人口等!B39</f>
        <v>0</v>
      </c>
      <c r="AG39" s="11">
        <v>39</v>
      </c>
      <c r="AI39" s="45" t="s">
        <v>165</v>
      </c>
      <c r="AJ39" s="2" t="s">
        <v>20</v>
      </c>
    </row>
    <row r="40" spans="6:36">
      <c r="AA40" s="3" t="s">
        <v>59</v>
      </c>
      <c r="AB40" s="48" t="s">
        <v>100</v>
      </c>
      <c r="AC40" s="48" t="s">
        <v>166</v>
      </c>
      <c r="AD40" s="48">
        <f t="shared" ca="1" si="4"/>
        <v>0</v>
      </c>
      <c r="AF40" s="11">
        <f>+水洗化人口等!B40</f>
        <v>0</v>
      </c>
      <c r="AG40" s="11">
        <v>40</v>
      </c>
      <c r="AI40" s="45" t="s">
        <v>167</v>
      </c>
      <c r="AJ40" s="2" t="s">
        <v>19</v>
      </c>
    </row>
    <row r="41" spans="6:36">
      <c r="AA41" s="3" t="s">
        <v>143</v>
      </c>
      <c r="AB41" s="48" t="s">
        <v>100</v>
      </c>
      <c r="AC41" s="48" t="s">
        <v>168</v>
      </c>
      <c r="AD41" s="48">
        <f t="shared" ca="1" si="4"/>
        <v>0</v>
      </c>
      <c r="AF41" s="11">
        <f>+水洗化人口等!B41</f>
        <v>0</v>
      </c>
      <c r="AG41" s="11">
        <v>41</v>
      </c>
      <c r="AI41" s="45" t="s">
        <v>169</v>
      </c>
      <c r="AJ41" s="2" t="s">
        <v>18</v>
      </c>
    </row>
    <row r="42" spans="6:36">
      <c r="AA42" s="3" t="s">
        <v>0</v>
      </c>
      <c r="AB42" s="48" t="s">
        <v>100</v>
      </c>
      <c r="AC42" s="48" t="s">
        <v>170</v>
      </c>
      <c r="AD42" s="48">
        <f t="shared" ca="1" si="4"/>
        <v>0</v>
      </c>
      <c r="AF42" s="11">
        <f>+水洗化人口等!B42</f>
        <v>0</v>
      </c>
      <c r="AG42" s="11">
        <v>42</v>
      </c>
      <c r="AI42" s="45" t="s">
        <v>171</v>
      </c>
      <c r="AJ42" s="2" t="s">
        <v>17</v>
      </c>
    </row>
    <row r="43" spans="6:36">
      <c r="AA43" s="3" t="s">
        <v>58</v>
      </c>
      <c r="AB43" s="48" t="s">
        <v>100</v>
      </c>
      <c r="AC43" s="48" t="s">
        <v>172</v>
      </c>
      <c r="AD43" s="48">
        <f t="shared" ca="1" si="4"/>
        <v>0</v>
      </c>
      <c r="AF43" s="11">
        <f>+水洗化人口等!B43</f>
        <v>0</v>
      </c>
      <c r="AG43" s="11">
        <v>43</v>
      </c>
      <c r="AI43" s="45" t="s">
        <v>173</v>
      </c>
      <c r="AJ43" s="2" t="s">
        <v>16</v>
      </c>
    </row>
    <row r="44" spans="6:36">
      <c r="AA44" s="3" t="s">
        <v>1</v>
      </c>
      <c r="AB44" s="48" t="s">
        <v>100</v>
      </c>
      <c r="AC44" s="48" t="s">
        <v>174</v>
      </c>
      <c r="AD44" s="48">
        <f t="shared" ca="1" si="4"/>
        <v>0</v>
      </c>
      <c r="AF44" s="11">
        <f>+水洗化人口等!B44</f>
        <v>0</v>
      </c>
      <c r="AG44" s="11">
        <v>44</v>
      </c>
      <c r="AI44" s="45" t="s">
        <v>175</v>
      </c>
      <c r="AJ44" s="2" t="s">
        <v>15</v>
      </c>
    </row>
    <row r="45" spans="6:36">
      <c r="AA45" s="3" t="s">
        <v>2</v>
      </c>
      <c r="AB45" s="48" t="s">
        <v>100</v>
      </c>
      <c r="AC45" s="48" t="s">
        <v>176</v>
      </c>
      <c r="AD45" s="48">
        <f t="shared" ca="1" si="4"/>
        <v>0</v>
      </c>
      <c r="AF45" s="11">
        <f>+水洗化人口等!B45</f>
        <v>0</v>
      </c>
      <c r="AG45" s="11">
        <v>45</v>
      </c>
      <c r="AI45" s="45" t="s">
        <v>177</v>
      </c>
      <c r="AJ45" s="2" t="s">
        <v>14</v>
      </c>
    </row>
    <row r="46" spans="6:36">
      <c r="AA46" s="3" t="s">
        <v>3</v>
      </c>
      <c r="AB46" s="48" t="s">
        <v>100</v>
      </c>
      <c r="AC46" s="48" t="s">
        <v>178</v>
      </c>
      <c r="AD46" s="48">
        <f t="shared" ca="1" si="4"/>
        <v>0</v>
      </c>
      <c r="AF46" s="11">
        <f>+水洗化人口等!B46</f>
        <v>0</v>
      </c>
      <c r="AG46" s="11">
        <v>46</v>
      </c>
      <c r="AI46" s="45" t="s">
        <v>179</v>
      </c>
      <c r="AJ46" s="2" t="s">
        <v>13</v>
      </c>
    </row>
    <row r="47" spans="6:36">
      <c r="AA47" s="3" t="s">
        <v>4</v>
      </c>
      <c r="AB47" s="48" t="s">
        <v>100</v>
      </c>
      <c r="AC47" s="48" t="s">
        <v>180</v>
      </c>
      <c r="AD47" s="48">
        <f t="shared" ca="1" si="4"/>
        <v>0</v>
      </c>
      <c r="AF47" s="11">
        <f>+水洗化人口等!B47</f>
        <v>0</v>
      </c>
      <c r="AG47" s="11">
        <v>47</v>
      </c>
      <c r="AI47" s="45" t="s">
        <v>181</v>
      </c>
      <c r="AJ47" s="2" t="s">
        <v>12</v>
      </c>
    </row>
    <row r="48" spans="6:36">
      <c r="AA48" s="3" t="s">
        <v>5</v>
      </c>
      <c r="AB48" s="48" t="s">
        <v>100</v>
      </c>
      <c r="AC48" s="48" t="s">
        <v>182</v>
      </c>
      <c r="AD48" s="48">
        <f t="shared" ca="1" si="4"/>
        <v>0</v>
      </c>
      <c r="AF48" s="11">
        <f>+水洗化人口等!B48</f>
        <v>0</v>
      </c>
      <c r="AG48" s="11">
        <v>48</v>
      </c>
      <c r="AI48" s="45" t="s">
        <v>183</v>
      </c>
      <c r="AJ48" s="2" t="s">
        <v>11</v>
      </c>
    </row>
    <row r="49" spans="27:36">
      <c r="AA49" s="3" t="s">
        <v>59</v>
      </c>
      <c r="AB49" s="48" t="s">
        <v>100</v>
      </c>
      <c r="AC49" s="48" t="s">
        <v>184</v>
      </c>
      <c r="AD49" s="48">
        <f t="shared" ca="1" si="4"/>
        <v>0</v>
      </c>
      <c r="AF49" s="11">
        <f>+水洗化人口等!B49</f>
        <v>0</v>
      </c>
      <c r="AG49" s="11">
        <v>49</v>
      </c>
      <c r="AI49" s="45" t="s">
        <v>185</v>
      </c>
      <c r="AJ49" s="2" t="s">
        <v>10</v>
      </c>
    </row>
    <row r="50" spans="27:36">
      <c r="AA50" s="3" t="s">
        <v>143</v>
      </c>
      <c r="AB50" s="48" t="s">
        <v>100</v>
      </c>
      <c r="AC50" s="48" t="s">
        <v>186</v>
      </c>
      <c r="AD50" s="48">
        <f t="shared" ca="1" si="4"/>
        <v>0</v>
      </c>
      <c r="AF50" s="11">
        <f>+水洗化人口等!B50</f>
        <v>0</v>
      </c>
      <c r="AG50" s="11">
        <v>50</v>
      </c>
      <c r="AI50" s="45" t="s">
        <v>187</v>
      </c>
      <c r="AJ50" s="2" t="s">
        <v>9</v>
      </c>
    </row>
    <row r="51" spans="27:36">
      <c r="AA51" s="3" t="s">
        <v>0</v>
      </c>
      <c r="AB51" s="48" t="s">
        <v>100</v>
      </c>
      <c r="AC51" s="48" t="s">
        <v>188</v>
      </c>
      <c r="AD51" s="48">
        <f t="shared" ca="1" si="4"/>
        <v>0</v>
      </c>
      <c r="AF51" s="11">
        <f>+水洗化人口等!B51</f>
        <v>0</v>
      </c>
      <c r="AG51" s="11">
        <v>51</v>
      </c>
      <c r="AI51" s="45" t="s">
        <v>189</v>
      </c>
      <c r="AJ51" s="2" t="s">
        <v>8</v>
      </c>
    </row>
    <row r="52" spans="27:36">
      <c r="AA52" s="3" t="s">
        <v>58</v>
      </c>
      <c r="AB52" s="48" t="s">
        <v>100</v>
      </c>
      <c r="AC52" s="48" t="s">
        <v>190</v>
      </c>
      <c r="AD52" s="48">
        <f t="shared" ca="1" si="4"/>
        <v>0</v>
      </c>
      <c r="AF52" s="11">
        <f>+水洗化人口等!B52</f>
        <v>0</v>
      </c>
      <c r="AG52" s="11">
        <v>52</v>
      </c>
      <c r="AI52" s="45" t="s">
        <v>191</v>
      </c>
      <c r="AJ52" s="2" t="s">
        <v>7</v>
      </c>
    </row>
    <row r="53" spans="27:36">
      <c r="AA53" s="3" t="s">
        <v>1</v>
      </c>
      <c r="AB53" s="48" t="s">
        <v>100</v>
      </c>
      <c r="AC53" s="48" t="s">
        <v>192</v>
      </c>
      <c r="AD53" s="48">
        <f t="shared" ca="1" si="4"/>
        <v>0</v>
      </c>
      <c r="AF53" s="11">
        <f>+水洗化人口等!B53</f>
        <v>0</v>
      </c>
      <c r="AG53" s="11">
        <v>53</v>
      </c>
    </row>
    <row r="54" spans="27:36">
      <c r="AF54" s="11">
        <f>+水洗化人口等!B54</f>
        <v>0</v>
      </c>
      <c r="AG54" s="11">
        <v>54</v>
      </c>
    </row>
    <row r="55" spans="27:36">
      <c r="AF55" s="11">
        <f>+水洗化人口等!B55</f>
        <v>0</v>
      </c>
      <c r="AG55" s="11">
        <v>55</v>
      </c>
    </row>
    <row r="56" spans="27:36">
      <c r="AF56" s="11">
        <f>+水洗化人口等!B56</f>
        <v>0</v>
      </c>
      <c r="AG56" s="11">
        <v>56</v>
      </c>
    </row>
    <row r="57" spans="27:36">
      <c r="AF57" s="11">
        <f>+水洗化人口等!B57</f>
        <v>0</v>
      </c>
      <c r="AG57" s="11">
        <v>57</v>
      </c>
    </row>
    <row r="58" spans="27:36">
      <c r="AF58" s="11">
        <f>+水洗化人口等!B58</f>
        <v>0</v>
      </c>
      <c r="AG58" s="11">
        <v>58</v>
      </c>
    </row>
    <row r="59" spans="27:36">
      <c r="AF59" s="11">
        <f>+水洗化人口等!B59</f>
        <v>0</v>
      </c>
      <c r="AG59" s="11">
        <v>59</v>
      </c>
    </row>
    <row r="60" spans="27:36">
      <c r="AF60" s="11">
        <f>+水洗化人口等!B60</f>
        <v>0</v>
      </c>
      <c r="AG60" s="11">
        <v>60</v>
      </c>
    </row>
    <row r="61" spans="27:36">
      <c r="AF61" s="11">
        <f>+水洗化人口等!B61</f>
        <v>0</v>
      </c>
      <c r="AG61" s="11">
        <v>61</v>
      </c>
    </row>
    <row r="62" spans="27:36">
      <c r="AF62" s="11">
        <f>+水洗化人口等!B62</f>
        <v>0</v>
      </c>
      <c r="AG62" s="11">
        <v>62</v>
      </c>
    </row>
    <row r="63" spans="27:36">
      <c r="AF63" s="11">
        <f>+水洗化人口等!B63</f>
        <v>0</v>
      </c>
      <c r="AG63" s="11">
        <v>63</v>
      </c>
    </row>
    <row r="64" spans="27:36">
      <c r="AF64" s="11">
        <f>+水洗化人口等!B64</f>
        <v>0</v>
      </c>
      <c r="AG64" s="11">
        <v>64</v>
      </c>
    </row>
    <row r="65" spans="32:33">
      <c r="AF65" s="11">
        <f>+水洗化人口等!B65</f>
        <v>0</v>
      </c>
      <c r="AG65" s="11">
        <v>65</v>
      </c>
    </row>
    <row r="66" spans="32:33">
      <c r="AF66" s="11">
        <f>+水洗化人口等!B66</f>
        <v>0</v>
      </c>
      <c r="AG66" s="11">
        <v>66</v>
      </c>
    </row>
    <row r="67" spans="32:33">
      <c r="AF67" s="11">
        <f>+水洗化人口等!B67</f>
        <v>0</v>
      </c>
      <c r="AG67" s="11">
        <v>67</v>
      </c>
    </row>
    <row r="68" spans="32:33">
      <c r="AF68" s="11">
        <f>+水洗化人口等!B68</f>
        <v>0</v>
      </c>
      <c r="AG68" s="11">
        <v>68</v>
      </c>
    </row>
    <row r="69" spans="32:33">
      <c r="AF69" s="11">
        <f>+水洗化人口等!B69</f>
        <v>0</v>
      </c>
      <c r="AG69" s="11">
        <v>69</v>
      </c>
    </row>
    <row r="70" spans="32:33">
      <c r="AF70" s="11">
        <f>+水洗化人口等!B70</f>
        <v>0</v>
      </c>
      <c r="AG70" s="11">
        <v>70</v>
      </c>
    </row>
    <row r="71" spans="32:33">
      <c r="AF71" s="11">
        <f>+水洗化人口等!B71</f>
        <v>0</v>
      </c>
      <c r="AG71" s="11">
        <v>71</v>
      </c>
    </row>
    <row r="72" spans="32:33">
      <c r="AF72" s="11">
        <f>+水洗化人口等!B72</f>
        <v>0</v>
      </c>
      <c r="AG72" s="11">
        <v>72</v>
      </c>
    </row>
    <row r="73" spans="32:33">
      <c r="AF73" s="11">
        <f>+水洗化人口等!B73</f>
        <v>0</v>
      </c>
      <c r="AG73" s="11">
        <v>73</v>
      </c>
    </row>
    <row r="74" spans="32:33">
      <c r="AF74" s="11">
        <f>+水洗化人口等!B74</f>
        <v>0</v>
      </c>
      <c r="AG74" s="11">
        <v>74</v>
      </c>
    </row>
    <row r="75" spans="32:33">
      <c r="AF75" s="11">
        <f>+水洗化人口等!B75</f>
        <v>0</v>
      </c>
      <c r="AG75" s="11">
        <v>75</v>
      </c>
    </row>
    <row r="76" spans="32:33">
      <c r="AF76" s="11">
        <f>+水洗化人口等!B76</f>
        <v>0</v>
      </c>
      <c r="AG76" s="11">
        <v>76</v>
      </c>
    </row>
    <row r="77" spans="32:33">
      <c r="AF77" s="11">
        <f>+水洗化人口等!B77</f>
        <v>0</v>
      </c>
      <c r="AG77" s="11">
        <v>77</v>
      </c>
    </row>
    <row r="78" spans="32:33">
      <c r="AF78" s="11">
        <f>+水洗化人口等!B78</f>
        <v>0</v>
      </c>
      <c r="AG78" s="11">
        <v>78</v>
      </c>
    </row>
    <row r="79" spans="32:33">
      <c r="AF79" s="11">
        <f>+水洗化人口等!B79</f>
        <v>0</v>
      </c>
      <c r="AG79" s="11">
        <v>79</v>
      </c>
    </row>
    <row r="80" spans="32:33">
      <c r="AF80" s="11">
        <f>+水洗化人口等!B80</f>
        <v>0</v>
      </c>
      <c r="AG80" s="11">
        <v>80</v>
      </c>
    </row>
    <row r="81" spans="32:33">
      <c r="AF81" s="11">
        <f>+水洗化人口等!B81</f>
        <v>0</v>
      </c>
      <c r="AG81" s="11">
        <v>81</v>
      </c>
    </row>
    <row r="82" spans="32:33">
      <c r="AF82" s="11">
        <f>+水洗化人口等!B82</f>
        <v>0</v>
      </c>
      <c r="AG82" s="11">
        <v>82</v>
      </c>
    </row>
    <row r="83" spans="32:33">
      <c r="AF83" s="11">
        <f>+水洗化人口等!B83</f>
        <v>0</v>
      </c>
      <c r="AG83" s="11">
        <v>83</v>
      </c>
    </row>
    <row r="84" spans="32:33">
      <c r="AF84" s="11">
        <f>+水洗化人口等!B84</f>
        <v>0</v>
      </c>
      <c r="AG84" s="11">
        <v>84</v>
      </c>
    </row>
    <row r="85" spans="32:33">
      <c r="AF85" s="11">
        <f>+水洗化人口等!B85</f>
        <v>0</v>
      </c>
      <c r="AG85" s="11">
        <v>85</v>
      </c>
    </row>
    <row r="86" spans="32:33">
      <c r="AF86" s="11">
        <f>+水洗化人口等!B86</f>
        <v>0</v>
      </c>
      <c r="AG86" s="11">
        <v>86</v>
      </c>
    </row>
    <row r="87" spans="32:33">
      <c r="AF87" s="11">
        <f>+水洗化人口等!B87</f>
        <v>0</v>
      </c>
      <c r="AG87" s="11">
        <v>87</v>
      </c>
    </row>
    <row r="88" spans="32:33">
      <c r="AF88" s="11">
        <f>+水洗化人口等!B88</f>
        <v>0</v>
      </c>
      <c r="AG88" s="11">
        <v>88</v>
      </c>
    </row>
    <row r="89" spans="32:33">
      <c r="AF89" s="11">
        <f>+水洗化人口等!B89</f>
        <v>0</v>
      </c>
      <c r="AG89" s="11">
        <v>89</v>
      </c>
    </row>
    <row r="90" spans="32:33">
      <c r="AF90" s="11">
        <f>+水洗化人口等!B90</f>
        <v>0</v>
      </c>
      <c r="AG90" s="11">
        <v>90</v>
      </c>
    </row>
    <row r="91" spans="32:33">
      <c r="AF91" s="11">
        <f>+水洗化人口等!B91</f>
        <v>0</v>
      </c>
      <c r="AG91" s="11">
        <v>91</v>
      </c>
    </row>
    <row r="92" spans="32:33">
      <c r="AF92" s="11">
        <f>+水洗化人口等!B92</f>
        <v>0</v>
      </c>
      <c r="AG92" s="11">
        <v>92</v>
      </c>
    </row>
    <row r="93" spans="32:33">
      <c r="AF93" s="11">
        <f>+水洗化人口等!B93</f>
        <v>0</v>
      </c>
      <c r="AG93" s="11">
        <v>93</v>
      </c>
    </row>
    <row r="94" spans="32:33">
      <c r="AF94" s="11">
        <f>+水洗化人口等!B94</f>
        <v>0</v>
      </c>
      <c r="AG94" s="11">
        <v>94</v>
      </c>
    </row>
    <row r="95" spans="32:33">
      <c r="AF95" s="11">
        <f>+水洗化人口等!B95</f>
        <v>0</v>
      </c>
      <c r="AG95" s="11">
        <v>95</v>
      </c>
    </row>
    <row r="96" spans="32:33">
      <c r="AF96" s="11">
        <f>+水洗化人口等!B96</f>
        <v>0</v>
      </c>
      <c r="AG96" s="11">
        <v>96</v>
      </c>
    </row>
    <row r="97" spans="32:33">
      <c r="AF97" s="11">
        <f>+水洗化人口等!B97</f>
        <v>0</v>
      </c>
      <c r="AG97" s="11">
        <v>97</v>
      </c>
    </row>
    <row r="98" spans="32:33">
      <c r="AF98" s="11">
        <f>+水洗化人口等!B98</f>
        <v>0</v>
      </c>
      <c r="AG98" s="11">
        <v>98</v>
      </c>
    </row>
    <row r="99" spans="32:33">
      <c r="AF99" s="11">
        <f>+水洗化人口等!B99</f>
        <v>0</v>
      </c>
      <c r="AG99" s="11">
        <v>99</v>
      </c>
    </row>
    <row r="100" spans="32:33">
      <c r="AF100" s="11">
        <f>+水洗化人口等!B100</f>
        <v>0</v>
      </c>
      <c r="AG100" s="11">
        <v>100</v>
      </c>
    </row>
    <row r="101" spans="32:33">
      <c r="AF101" s="11">
        <f>+水洗化人口等!B101</f>
        <v>0</v>
      </c>
      <c r="AG101" s="11">
        <v>101</v>
      </c>
    </row>
    <row r="102" spans="32:33">
      <c r="AF102" s="11">
        <f>+水洗化人口等!B102</f>
        <v>0</v>
      </c>
      <c r="AG102" s="11">
        <v>102</v>
      </c>
    </row>
    <row r="103" spans="32:33">
      <c r="AF103" s="11">
        <f>+水洗化人口等!B103</f>
        <v>0</v>
      </c>
      <c r="AG103" s="11">
        <v>103</v>
      </c>
    </row>
    <row r="104" spans="32:33">
      <c r="AF104" s="11">
        <f>+水洗化人口等!B104</f>
        <v>0</v>
      </c>
      <c r="AG104" s="11">
        <v>104</v>
      </c>
    </row>
    <row r="105" spans="32:33">
      <c r="AF105" s="11">
        <f>+水洗化人口等!B105</f>
        <v>0</v>
      </c>
      <c r="AG105" s="11">
        <v>105</v>
      </c>
    </row>
    <row r="106" spans="32:33">
      <c r="AF106" s="11">
        <f>+水洗化人口等!B106</f>
        <v>0</v>
      </c>
      <c r="AG106" s="11">
        <v>106</v>
      </c>
    </row>
    <row r="107" spans="32:33">
      <c r="AF107" s="11">
        <f>+水洗化人口等!B107</f>
        <v>0</v>
      </c>
      <c r="AG107" s="11">
        <v>107</v>
      </c>
    </row>
    <row r="108" spans="32:33">
      <c r="AF108" s="11">
        <f>+水洗化人口等!B108</f>
        <v>0</v>
      </c>
      <c r="AG108" s="11">
        <v>108</v>
      </c>
    </row>
    <row r="109" spans="32:33">
      <c r="AF109" s="11">
        <f>+水洗化人口等!B109</f>
        <v>0</v>
      </c>
      <c r="AG109" s="11">
        <v>109</v>
      </c>
    </row>
    <row r="110" spans="32:33">
      <c r="AF110" s="11">
        <f>+水洗化人口等!B110</f>
        <v>0</v>
      </c>
      <c r="AG110" s="11">
        <v>110</v>
      </c>
    </row>
    <row r="111" spans="32:33">
      <c r="AF111" s="11">
        <f>+水洗化人口等!B111</f>
        <v>0</v>
      </c>
      <c r="AG111" s="11">
        <v>111</v>
      </c>
    </row>
    <row r="112" spans="32:33">
      <c r="AF112" s="11">
        <f>+水洗化人口等!B112</f>
        <v>0</v>
      </c>
      <c r="AG112" s="11">
        <v>112</v>
      </c>
    </row>
    <row r="113" spans="32:33">
      <c r="AF113" s="11">
        <f>+水洗化人口等!B113</f>
        <v>0</v>
      </c>
      <c r="AG113" s="11">
        <v>113</v>
      </c>
    </row>
    <row r="114" spans="32:33">
      <c r="AF114" s="11">
        <f>+水洗化人口等!B114</f>
        <v>0</v>
      </c>
      <c r="AG114" s="11">
        <v>114</v>
      </c>
    </row>
    <row r="115" spans="32:33">
      <c r="AF115" s="11">
        <f>+水洗化人口等!B115</f>
        <v>0</v>
      </c>
      <c r="AG115" s="11">
        <v>115</v>
      </c>
    </row>
    <row r="116" spans="32:33">
      <c r="AF116" s="11">
        <f>+水洗化人口等!B116</f>
        <v>0</v>
      </c>
      <c r="AG116" s="11">
        <v>116</v>
      </c>
    </row>
    <row r="117" spans="32:33">
      <c r="AF117" s="11">
        <f>+水洗化人口等!B117</f>
        <v>0</v>
      </c>
      <c r="AG117" s="11">
        <v>117</v>
      </c>
    </row>
    <row r="118" spans="32:33">
      <c r="AF118" s="11">
        <f>+水洗化人口等!B118</f>
        <v>0</v>
      </c>
      <c r="AG118" s="11">
        <v>118</v>
      </c>
    </row>
    <row r="119" spans="32:33">
      <c r="AF119" s="11">
        <f>+水洗化人口等!B119</f>
        <v>0</v>
      </c>
      <c r="AG119" s="11">
        <v>119</v>
      </c>
    </row>
    <row r="120" spans="32:33">
      <c r="AF120" s="11">
        <f>+水洗化人口等!B120</f>
        <v>0</v>
      </c>
      <c r="AG120" s="11">
        <v>120</v>
      </c>
    </row>
    <row r="121" spans="32:33">
      <c r="AF121" s="11">
        <f>+水洗化人口等!B121</f>
        <v>0</v>
      </c>
      <c r="AG121" s="11">
        <v>121</v>
      </c>
    </row>
    <row r="122" spans="32:33">
      <c r="AF122" s="11">
        <f>+水洗化人口等!B122</f>
        <v>0</v>
      </c>
      <c r="AG122" s="11">
        <v>122</v>
      </c>
    </row>
    <row r="123" spans="32:33">
      <c r="AF123" s="11">
        <f>+水洗化人口等!B123</f>
        <v>0</v>
      </c>
      <c r="AG123" s="11">
        <v>123</v>
      </c>
    </row>
    <row r="124" spans="32:33">
      <c r="AF124" s="11">
        <f>+水洗化人口等!B124</f>
        <v>0</v>
      </c>
      <c r="AG124" s="11">
        <v>124</v>
      </c>
    </row>
    <row r="125" spans="32:33">
      <c r="AF125" s="11">
        <f>+水洗化人口等!B125</f>
        <v>0</v>
      </c>
      <c r="AG125" s="11">
        <v>125</v>
      </c>
    </row>
    <row r="126" spans="32:33">
      <c r="AF126" s="11">
        <f>+水洗化人口等!B126</f>
        <v>0</v>
      </c>
      <c r="AG126" s="11">
        <v>126</v>
      </c>
    </row>
    <row r="127" spans="32:33">
      <c r="AF127" s="11">
        <f>+水洗化人口等!B127</f>
        <v>0</v>
      </c>
      <c r="AG127" s="11">
        <v>127</v>
      </c>
    </row>
    <row r="128" spans="32:33">
      <c r="AF128" s="11">
        <f>+水洗化人口等!B128</f>
        <v>0</v>
      </c>
      <c r="AG128" s="11">
        <v>128</v>
      </c>
    </row>
    <row r="129" spans="32:33">
      <c r="AF129" s="11">
        <f>+水洗化人口等!B129</f>
        <v>0</v>
      </c>
      <c r="AG129" s="11">
        <v>129</v>
      </c>
    </row>
    <row r="130" spans="32:33">
      <c r="AF130" s="11">
        <f>+水洗化人口等!B130</f>
        <v>0</v>
      </c>
      <c r="AG130" s="11">
        <v>130</v>
      </c>
    </row>
    <row r="131" spans="32:33">
      <c r="AF131" s="11">
        <f>+水洗化人口等!B131</f>
        <v>0</v>
      </c>
      <c r="AG131" s="11">
        <v>131</v>
      </c>
    </row>
    <row r="132" spans="32:33">
      <c r="AF132" s="11">
        <f>+水洗化人口等!B132</f>
        <v>0</v>
      </c>
      <c r="AG132" s="11">
        <v>132</v>
      </c>
    </row>
    <row r="133" spans="32:33">
      <c r="AF133" s="11">
        <f>+水洗化人口等!B133</f>
        <v>0</v>
      </c>
      <c r="AG133" s="11">
        <v>133</v>
      </c>
    </row>
    <row r="134" spans="32:33">
      <c r="AF134" s="11">
        <f>+水洗化人口等!B134</f>
        <v>0</v>
      </c>
      <c r="AG134" s="11">
        <v>134</v>
      </c>
    </row>
    <row r="135" spans="32:33">
      <c r="AF135" s="11">
        <f>+水洗化人口等!B135</f>
        <v>0</v>
      </c>
      <c r="AG135" s="11">
        <v>135</v>
      </c>
    </row>
    <row r="136" spans="32:33">
      <c r="AF136" s="11">
        <f>+水洗化人口等!B136</f>
        <v>0</v>
      </c>
      <c r="AG136" s="11">
        <v>136</v>
      </c>
    </row>
    <row r="137" spans="32:33">
      <c r="AF137" s="11">
        <f>+水洗化人口等!B137</f>
        <v>0</v>
      </c>
      <c r="AG137" s="11">
        <v>137</v>
      </c>
    </row>
    <row r="138" spans="32:33">
      <c r="AF138" s="11">
        <f>+水洗化人口等!B138</f>
        <v>0</v>
      </c>
      <c r="AG138" s="11">
        <v>138</v>
      </c>
    </row>
    <row r="139" spans="32:33">
      <c r="AF139" s="11">
        <f>+水洗化人口等!B139</f>
        <v>0</v>
      </c>
      <c r="AG139" s="11">
        <v>139</v>
      </c>
    </row>
    <row r="140" spans="32:33">
      <c r="AF140" s="11">
        <f>+水洗化人口等!B140</f>
        <v>0</v>
      </c>
      <c r="AG140" s="11">
        <v>140</v>
      </c>
    </row>
    <row r="141" spans="32:33">
      <c r="AF141" s="11">
        <f>+水洗化人口等!B141</f>
        <v>0</v>
      </c>
      <c r="AG141" s="11">
        <v>141</v>
      </c>
    </row>
    <row r="142" spans="32:33">
      <c r="AF142" s="11">
        <f>+水洗化人口等!B142</f>
        <v>0</v>
      </c>
      <c r="AG142" s="11">
        <v>142</v>
      </c>
    </row>
    <row r="143" spans="32:33">
      <c r="AF143" s="11">
        <f>+水洗化人口等!B143</f>
        <v>0</v>
      </c>
      <c r="AG143" s="11">
        <v>143</v>
      </c>
    </row>
    <row r="144" spans="32:33">
      <c r="AF144" s="11">
        <f>+水洗化人口等!B144</f>
        <v>0</v>
      </c>
      <c r="AG144" s="11">
        <v>144</v>
      </c>
    </row>
    <row r="145" spans="32:33">
      <c r="AF145" s="11">
        <f>+水洗化人口等!B145</f>
        <v>0</v>
      </c>
      <c r="AG145" s="11">
        <v>145</v>
      </c>
    </row>
    <row r="146" spans="32:33">
      <c r="AF146" s="11">
        <f>+水洗化人口等!B146</f>
        <v>0</v>
      </c>
      <c r="AG146" s="11">
        <v>146</v>
      </c>
    </row>
    <row r="147" spans="32:33">
      <c r="AF147" s="11">
        <f>+水洗化人口等!B147</f>
        <v>0</v>
      </c>
      <c r="AG147" s="11">
        <v>147</v>
      </c>
    </row>
    <row r="148" spans="32:33">
      <c r="AF148" s="11">
        <f>+水洗化人口等!B148</f>
        <v>0</v>
      </c>
      <c r="AG148" s="11">
        <v>148</v>
      </c>
    </row>
    <row r="149" spans="32:33">
      <c r="AF149" s="11">
        <f>+水洗化人口等!B149</f>
        <v>0</v>
      </c>
      <c r="AG149" s="11">
        <v>149</v>
      </c>
    </row>
    <row r="150" spans="32:33">
      <c r="AF150" s="11">
        <f>+水洗化人口等!B150</f>
        <v>0</v>
      </c>
      <c r="AG150" s="11">
        <v>150</v>
      </c>
    </row>
    <row r="151" spans="32:33">
      <c r="AF151" s="11">
        <f>+水洗化人口等!B151</f>
        <v>0</v>
      </c>
      <c r="AG151" s="11">
        <v>151</v>
      </c>
    </row>
    <row r="152" spans="32:33">
      <c r="AF152" s="11">
        <f>+水洗化人口等!B152</f>
        <v>0</v>
      </c>
      <c r="AG152" s="11">
        <v>152</v>
      </c>
    </row>
    <row r="153" spans="32:33">
      <c r="AF153" s="11">
        <f>+水洗化人口等!B153</f>
        <v>0</v>
      </c>
      <c r="AG153" s="11">
        <v>153</v>
      </c>
    </row>
    <row r="154" spans="32:33">
      <c r="AF154" s="11">
        <f>+水洗化人口等!B154</f>
        <v>0</v>
      </c>
      <c r="AG154" s="11">
        <v>154</v>
      </c>
    </row>
    <row r="155" spans="32:33">
      <c r="AF155" s="11">
        <f>+水洗化人口等!B155</f>
        <v>0</v>
      </c>
      <c r="AG155" s="11">
        <v>155</v>
      </c>
    </row>
    <row r="156" spans="32:33">
      <c r="AF156" s="11">
        <f>+水洗化人口等!B156</f>
        <v>0</v>
      </c>
      <c r="AG156" s="11">
        <v>156</v>
      </c>
    </row>
    <row r="157" spans="32:33">
      <c r="AF157" s="11">
        <f>+水洗化人口等!B157</f>
        <v>0</v>
      </c>
      <c r="AG157" s="11">
        <v>157</v>
      </c>
    </row>
    <row r="158" spans="32:33">
      <c r="AF158" s="11">
        <f>+水洗化人口等!B158</f>
        <v>0</v>
      </c>
      <c r="AG158" s="11">
        <v>158</v>
      </c>
    </row>
    <row r="159" spans="32:33">
      <c r="AF159" s="11">
        <f>+水洗化人口等!B159</f>
        <v>0</v>
      </c>
      <c r="AG159" s="11">
        <v>159</v>
      </c>
    </row>
    <row r="160" spans="32:33">
      <c r="AF160" s="11">
        <f>+水洗化人口等!B160</f>
        <v>0</v>
      </c>
      <c r="AG160" s="11">
        <v>160</v>
      </c>
    </row>
    <row r="161" spans="32:33">
      <c r="AF161" s="11">
        <f>+水洗化人口等!B161</f>
        <v>0</v>
      </c>
      <c r="AG161" s="11">
        <v>161</v>
      </c>
    </row>
    <row r="162" spans="32:33">
      <c r="AF162" s="11">
        <f>+水洗化人口等!B162</f>
        <v>0</v>
      </c>
      <c r="AG162" s="11">
        <v>162</v>
      </c>
    </row>
    <row r="163" spans="32:33">
      <c r="AF163" s="11">
        <f>+水洗化人口等!B163</f>
        <v>0</v>
      </c>
      <c r="AG163" s="11">
        <v>163</v>
      </c>
    </row>
    <row r="164" spans="32:33">
      <c r="AF164" s="11">
        <f>+水洗化人口等!B164</f>
        <v>0</v>
      </c>
      <c r="AG164" s="11">
        <v>164</v>
      </c>
    </row>
    <row r="165" spans="32:33">
      <c r="AF165" s="11">
        <f>+水洗化人口等!B165</f>
        <v>0</v>
      </c>
      <c r="AG165" s="11">
        <v>165</v>
      </c>
    </row>
    <row r="166" spans="32:33">
      <c r="AF166" s="11">
        <f>+水洗化人口等!B166</f>
        <v>0</v>
      </c>
      <c r="AG166" s="11">
        <v>166</v>
      </c>
    </row>
    <row r="167" spans="32:33">
      <c r="AF167" s="11">
        <f>+水洗化人口等!B167</f>
        <v>0</v>
      </c>
      <c r="AG167" s="11">
        <v>167</v>
      </c>
    </row>
    <row r="168" spans="32:33">
      <c r="AF168" s="11">
        <f>+水洗化人口等!B168</f>
        <v>0</v>
      </c>
      <c r="AG168" s="11">
        <v>168</v>
      </c>
    </row>
    <row r="169" spans="32:33">
      <c r="AF169" s="11">
        <f>+水洗化人口等!B169</f>
        <v>0</v>
      </c>
      <c r="AG169" s="11">
        <v>169</v>
      </c>
    </row>
    <row r="170" spans="32:33">
      <c r="AF170" s="11">
        <f>+水洗化人口等!B170</f>
        <v>0</v>
      </c>
      <c r="AG170" s="11">
        <v>170</v>
      </c>
    </row>
    <row r="171" spans="32:33">
      <c r="AF171" s="11">
        <f>+水洗化人口等!B171</f>
        <v>0</v>
      </c>
      <c r="AG171" s="11">
        <v>171</v>
      </c>
    </row>
    <row r="172" spans="32:33">
      <c r="AF172" s="11">
        <f>+水洗化人口等!B172</f>
        <v>0</v>
      </c>
      <c r="AG172" s="11">
        <v>172</v>
      </c>
    </row>
    <row r="173" spans="32:33">
      <c r="AF173" s="11">
        <f>+水洗化人口等!B173</f>
        <v>0</v>
      </c>
      <c r="AG173" s="11">
        <v>173</v>
      </c>
    </row>
    <row r="174" spans="32:33">
      <c r="AF174" s="11">
        <f>+水洗化人口等!B174</f>
        <v>0</v>
      </c>
      <c r="AG174" s="11">
        <v>174</v>
      </c>
    </row>
    <row r="175" spans="32:33">
      <c r="AF175" s="11">
        <f>+水洗化人口等!B175</f>
        <v>0</v>
      </c>
      <c r="AG175" s="11">
        <v>175</v>
      </c>
    </row>
    <row r="176" spans="32:33">
      <c r="AF176" s="11">
        <f>+水洗化人口等!B176</f>
        <v>0</v>
      </c>
      <c r="AG176" s="11">
        <v>176</v>
      </c>
    </row>
    <row r="177" spans="32:33">
      <c r="AF177" s="11">
        <f>+水洗化人口等!B177</f>
        <v>0</v>
      </c>
      <c r="AG177" s="11">
        <v>177</v>
      </c>
    </row>
    <row r="178" spans="32:33">
      <c r="AF178" s="11">
        <f>+水洗化人口等!B178</f>
        <v>0</v>
      </c>
      <c r="AG178" s="11">
        <v>178</v>
      </c>
    </row>
    <row r="179" spans="32:33">
      <c r="AF179" s="11">
        <f>+水洗化人口等!B179</f>
        <v>0</v>
      </c>
      <c r="AG179" s="11">
        <v>179</v>
      </c>
    </row>
    <row r="180" spans="32:33">
      <c r="AF180" s="11">
        <f>+水洗化人口等!B180</f>
        <v>0</v>
      </c>
      <c r="AG180" s="11">
        <v>180</v>
      </c>
    </row>
    <row r="181" spans="32:33">
      <c r="AF181" s="11">
        <f>+水洗化人口等!B181</f>
        <v>0</v>
      </c>
      <c r="AG181" s="11">
        <v>181</v>
      </c>
    </row>
    <row r="182" spans="32:33">
      <c r="AF182" s="11">
        <f>+水洗化人口等!B182</f>
        <v>0</v>
      </c>
      <c r="AG182" s="11">
        <v>182</v>
      </c>
    </row>
    <row r="183" spans="32:33">
      <c r="AF183" s="11">
        <f>+水洗化人口等!B183</f>
        <v>0</v>
      </c>
      <c r="AG183" s="11">
        <v>183</v>
      </c>
    </row>
    <row r="184" spans="32:33">
      <c r="AF184" s="11">
        <f>+水洗化人口等!B184</f>
        <v>0</v>
      </c>
      <c r="AG184" s="11">
        <v>184</v>
      </c>
    </row>
    <row r="185" spans="32:33">
      <c r="AF185" s="11">
        <f>+水洗化人口等!B185</f>
        <v>0</v>
      </c>
      <c r="AG185" s="11">
        <v>185</v>
      </c>
    </row>
    <row r="186" spans="32:33">
      <c r="AF186" s="11">
        <f>+水洗化人口等!B186</f>
        <v>0</v>
      </c>
      <c r="AG186" s="11">
        <v>186</v>
      </c>
    </row>
    <row r="187" spans="32:33">
      <c r="AF187" s="11">
        <f>+水洗化人口等!B187</f>
        <v>0</v>
      </c>
      <c r="AG187" s="11">
        <v>187</v>
      </c>
    </row>
    <row r="188" spans="32:33">
      <c r="AF188" s="11">
        <f>+水洗化人口等!B188</f>
        <v>0</v>
      </c>
      <c r="AG188" s="11">
        <v>188</v>
      </c>
    </row>
    <row r="189" spans="32:33">
      <c r="AF189" s="11">
        <f>+水洗化人口等!B189</f>
        <v>0</v>
      </c>
      <c r="AG189" s="11">
        <v>189</v>
      </c>
    </row>
    <row r="190" spans="32:33">
      <c r="AF190" s="11">
        <f>+水洗化人口等!B190</f>
        <v>0</v>
      </c>
      <c r="AG190" s="11">
        <v>190</v>
      </c>
    </row>
    <row r="191" spans="32:33">
      <c r="AF191" s="11">
        <f>+水洗化人口等!B191</f>
        <v>0</v>
      </c>
      <c r="AG191" s="11">
        <v>191</v>
      </c>
    </row>
    <row r="192" spans="32:33">
      <c r="AF192" s="11">
        <f>+水洗化人口等!B192</f>
        <v>0</v>
      </c>
      <c r="AG192" s="11">
        <v>192</v>
      </c>
    </row>
    <row r="193" spans="32:33">
      <c r="AF193" s="11">
        <f>+水洗化人口等!B193</f>
        <v>0</v>
      </c>
      <c r="AG193" s="11">
        <v>193</v>
      </c>
    </row>
    <row r="194" spans="32:33">
      <c r="AF194" s="11">
        <f>+水洗化人口等!B194</f>
        <v>0</v>
      </c>
      <c r="AG194" s="11">
        <v>194</v>
      </c>
    </row>
    <row r="195" spans="32:33">
      <c r="AF195" s="11">
        <f>+水洗化人口等!B195</f>
        <v>0</v>
      </c>
      <c r="AG195" s="11">
        <v>195</v>
      </c>
    </row>
    <row r="196" spans="32:33">
      <c r="AF196" s="11">
        <f>+水洗化人口等!B196</f>
        <v>0</v>
      </c>
      <c r="AG196" s="11">
        <v>196</v>
      </c>
    </row>
    <row r="197" spans="32:33">
      <c r="AF197" s="11">
        <f>+水洗化人口等!B197</f>
        <v>0</v>
      </c>
      <c r="AG197" s="11">
        <v>197</v>
      </c>
    </row>
    <row r="198" spans="32:33">
      <c r="AF198" s="11">
        <f>+水洗化人口等!B198</f>
        <v>0</v>
      </c>
      <c r="AG198" s="11">
        <v>198</v>
      </c>
    </row>
    <row r="199" spans="32:33">
      <c r="AF199" s="11">
        <f>+水洗化人口等!B199</f>
        <v>0</v>
      </c>
      <c r="AG199" s="11">
        <v>199</v>
      </c>
    </row>
    <row r="200" spans="32:33">
      <c r="AF200" s="11">
        <f>+水洗化人口等!B200</f>
        <v>0</v>
      </c>
      <c r="AG200" s="11">
        <v>200</v>
      </c>
    </row>
    <row r="201" spans="32:33">
      <c r="AF201" s="11">
        <f>+水洗化人口等!B201</f>
        <v>0</v>
      </c>
      <c r="AG201" s="11">
        <v>201</v>
      </c>
    </row>
    <row r="202" spans="32:33">
      <c r="AF202" s="11">
        <f>+水洗化人口等!B202</f>
        <v>0</v>
      </c>
      <c r="AG202" s="11">
        <v>202</v>
      </c>
    </row>
    <row r="203" spans="32:33">
      <c r="AF203" s="11">
        <f>+水洗化人口等!B203</f>
        <v>0</v>
      </c>
      <c r="AG203" s="11">
        <v>203</v>
      </c>
    </row>
    <row r="204" spans="32:33">
      <c r="AF204" s="11">
        <f>+水洗化人口等!B204</f>
        <v>0</v>
      </c>
      <c r="AG204" s="11">
        <v>204</v>
      </c>
    </row>
    <row r="205" spans="32:33">
      <c r="AF205" s="11">
        <f>+水洗化人口等!B205</f>
        <v>0</v>
      </c>
      <c r="AG205" s="11">
        <v>205</v>
      </c>
    </row>
    <row r="206" spans="32:33">
      <c r="AF206" s="11">
        <f>+水洗化人口等!B206</f>
        <v>0</v>
      </c>
      <c r="AG206" s="11">
        <v>206</v>
      </c>
    </row>
    <row r="207" spans="32:33">
      <c r="AF207" s="11">
        <f>+水洗化人口等!B207</f>
        <v>0</v>
      </c>
      <c r="AG207" s="11">
        <v>207</v>
      </c>
    </row>
    <row r="208" spans="32:33">
      <c r="AF208" s="11" t="e">
        <f>+水洗化人口等!#REF!</f>
        <v>#REF!</v>
      </c>
      <c r="AG208" s="11">
        <v>208</v>
      </c>
    </row>
    <row r="209" spans="32:33">
      <c r="AF209" s="11" t="e">
        <f>+水洗化人口等!#REF!</f>
        <v>#REF!</v>
      </c>
      <c r="AG209" s="11">
        <v>209</v>
      </c>
    </row>
    <row r="210" spans="32:33">
      <c r="AF210" s="11" t="e">
        <f>+水洗化人口等!#REF!</f>
        <v>#REF!</v>
      </c>
      <c r="AG210" s="11">
        <v>210</v>
      </c>
    </row>
    <row r="211" spans="32:33">
      <c r="AF211" s="11" t="e">
        <f>+水洗化人口等!#REF!</f>
        <v>#REF!</v>
      </c>
      <c r="AG211" s="11">
        <v>211</v>
      </c>
    </row>
    <row r="212" spans="32:33">
      <c r="AF212" s="11" t="e">
        <f>+水洗化人口等!#REF!</f>
        <v>#REF!</v>
      </c>
      <c r="AG212" s="11">
        <v>212</v>
      </c>
    </row>
    <row r="213" spans="32:33">
      <c r="AF213" s="11" t="e">
        <f>+水洗化人口等!#REF!</f>
        <v>#REF!</v>
      </c>
      <c r="AG213" s="11">
        <v>213</v>
      </c>
    </row>
    <row r="214" spans="32:33">
      <c r="AF214" s="11" t="e">
        <f>+水洗化人口等!#REF!</f>
        <v>#REF!</v>
      </c>
      <c r="AG214" s="11">
        <v>214</v>
      </c>
    </row>
    <row r="215" spans="32:33">
      <c r="AF215" s="11" t="e">
        <f>+水洗化人口等!#REF!</f>
        <v>#REF!</v>
      </c>
      <c r="AG215" s="11">
        <v>215</v>
      </c>
    </row>
    <row r="216" spans="32:33">
      <c r="AF216" s="11" t="e">
        <f>+水洗化人口等!#REF!</f>
        <v>#REF!</v>
      </c>
      <c r="AG216" s="11">
        <v>216</v>
      </c>
    </row>
    <row r="217" spans="32:33">
      <c r="AF217" s="11" t="e">
        <f>+水洗化人口等!#REF!</f>
        <v>#REF!</v>
      </c>
      <c r="AG217" s="11">
        <v>217</v>
      </c>
    </row>
    <row r="218" spans="32:33">
      <c r="AF218" s="11" t="e">
        <f>+水洗化人口等!#REF!</f>
        <v>#REF!</v>
      </c>
      <c r="AG218" s="11">
        <v>218</v>
      </c>
    </row>
    <row r="219" spans="32:33">
      <c r="AF219" s="11" t="e">
        <f>+水洗化人口等!#REF!</f>
        <v>#REF!</v>
      </c>
      <c r="AG219" s="11">
        <v>219</v>
      </c>
    </row>
    <row r="220" spans="32:33">
      <c r="AF220" s="11" t="e">
        <f>+水洗化人口等!#REF!</f>
        <v>#REF!</v>
      </c>
      <c r="AG220" s="11">
        <v>220</v>
      </c>
    </row>
    <row r="221" spans="32:33">
      <c r="AF221" s="11" t="e">
        <f>+水洗化人口等!#REF!</f>
        <v>#REF!</v>
      </c>
      <c r="AG221" s="11">
        <v>221</v>
      </c>
    </row>
    <row r="222" spans="32:33">
      <c r="AF222" s="11" t="e">
        <f>+水洗化人口等!#REF!</f>
        <v>#REF!</v>
      </c>
      <c r="AG222" s="11">
        <v>222</v>
      </c>
    </row>
    <row r="223" spans="32:33">
      <c r="AF223" s="11" t="e">
        <f>+水洗化人口等!#REF!</f>
        <v>#REF!</v>
      </c>
      <c r="AG223" s="11">
        <v>223</v>
      </c>
    </row>
    <row r="224" spans="32:33">
      <c r="AF224" s="11" t="e">
        <f>+水洗化人口等!#REF!</f>
        <v>#REF!</v>
      </c>
      <c r="AG224" s="11">
        <v>224</v>
      </c>
    </row>
    <row r="225" spans="32:33">
      <c r="AF225" s="11" t="e">
        <f>+水洗化人口等!#REF!</f>
        <v>#REF!</v>
      </c>
      <c r="AG225" s="11">
        <v>225</v>
      </c>
    </row>
    <row r="226" spans="32:33">
      <c r="AF226" s="11" t="e">
        <f>+水洗化人口等!#REF!</f>
        <v>#REF!</v>
      </c>
      <c r="AG226" s="11">
        <v>226</v>
      </c>
    </row>
    <row r="227" spans="32:33">
      <c r="AF227" s="11" t="e">
        <f>+水洗化人口等!#REF!</f>
        <v>#REF!</v>
      </c>
      <c r="AG227" s="11">
        <v>227</v>
      </c>
    </row>
    <row r="228" spans="32:33">
      <c r="AF228" s="11" t="e">
        <f>+水洗化人口等!#REF!</f>
        <v>#REF!</v>
      </c>
      <c r="AG228" s="11">
        <v>228</v>
      </c>
    </row>
    <row r="229" spans="32:33">
      <c r="AF229" s="11" t="e">
        <f>+水洗化人口等!#REF!</f>
        <v>#REF!</v>
      </c>
      <c r="AG229" s="11">
        <v>229</v>
      </c>
    </row>
    <row r="230" spans="32:33">
      <c r="AF230" s="11" t="e">
        <f>+水洗化人口等!#REF!</f>
        <v>#REF!</v>
      </c>
      <c r="AG230" s="11">
        <v>230</v>
      </c>
    </row>
    <row r="231" spans="32:33">
      <c r="AF231" s="11" t="e">
        <f>+水洗化人口等!#REF!</f>
        <v>#REF!</v>
      </c>
      <c r="AG231" s="11">
        <v>231</v>
      </c>
    </row>
    <row r="232" spans="32:33">
      <c r="AF232" s="11" t="e">
        <f>+水洗化人口等!#REF!</f>
        <v>#REF!</v>
      </c>
      <c r="AG232" s="11">
        <v>232</v>
      </c>
    </row>
    <row r="233" spans="32:33">
      <c r="AF233" s="11" t="e">
        <f>+水洗化人口等!#REF!</f>
        <v>#REF!</v>
      </c>
      <c r="AG233" s="11">
        <v>233</v>
      </c>
    </row>
    <row r="234" spans="32:33">
      <c r="AF234" s="11" t="e">
        <f>+水洗化人口等!#REF!</f>
        <v>#REF!</v>
      </c>
      <c r="AG234" s="11">
        <v>234</v>
      </c>
    </row>
    <row r="235" spans="32:33">
      <c r="AF235" s="11" t="e">
        <f>+水洗化人口等!#REF!</f>
        <v>#REF!</v>
      </c>
      <c r="AG235" s="11">
        <v>235</v>
      </c>
    </row>
    <row r="236" spans="32:33">
      <c r="AF236" s="11" t="e">
        <f>+水洗化人口等!#REF!</f>
        <v>#REF!</v>
      </c>
      <c r="AG236" s="11">
        <v>236</v>
      </c>
    </row>
    <row r="237" spans="32:33">
      <c r="AF237" s="11" t="e">
        <f>+水洗化人口等!#REF!</f>
        <v>#REF!</v>
      </c>
      <c r="AG237" s="11">
        <v>237</v>
      </c>
    </row>
    <row r="238" spans="32:33">
      <c r="AF238" s="11" t="e">
        <f>+水洗化人口等!#REF!</f>
        <v>#REF!</v>
      </c>
      <c r="AG238" s="11">
        <v>238</v>
      </c>
    </row>
    <row r="239" spans="32:33">
      <c r="AF239" s="11" t="e">
        <f>+水洗化人口等!#REF!</f>
        <v>#REF!</v>
      </c>
      <c r="AG239" s="11">
        <v>239</v>
      </c>
    </row>
    <row r="240" spans="32:33">
      <c r="AF240" s="11" t="e">
        <f>+水洗化人口等!#REF!</f>
        <v>#REF!</v>
      </c>
      <c r="AG240" s="11">
        <v>240</v>
      </c>
    </row>
    <row r="241" spans="32:33">
      <c r="AF241" s="11" t="e">
        <f>+水洗化人口等!#REF!</f>
        <v>#REF!</v>
      </c>
      <c r="AG241" s="11">
        <v>241</v>
      </c>
    </row>
    <row r="242" spans="32:33">
      <c r="AF242" s="11" t="e">
        <f>+水洗化人口等!#REF!</f>
        <v>#REF!</v>
      </c>
      <c r="AG242" s="11">
        <v>242</v>
      </c>
    </row>
    <row r="243" spans="32:33">
      <c r="AF243" s="11" t="e">
        <f>+水洗化人口等!#REF!</f>
        <v>#REF!</v>
      </c>
      <c r="AG243" s="11">
        <v>243</v>
      </c>
    </row>
    <row r="244" spans="32:33">
      <c r="AF244" s="11" t="e">
        <f>+水洗化人口等!#REF!</f>
        <v>#REF!</v>
      </c>
      <c r="AG244" s="11">
        <v>244</v>
      </c>
    </row>
    <row r="245" spans="32:33">
      <c r="AF245" s="11" t="e">
        <f>+水洗化人口等!#REF!</f>
        <v>#REF!</v>
      </c>
      <c r="AG245" s="11">
        <v>245</v>
      </c>
    </row>
    <row r="246" spans="32:33">
      <c r="AF246" s="11" t="e">
        <f>+水洗化人口等!#REF!</f>
        <v>#REF!</v>
      </c>
      <c r="AG246" s="11">
        <v>246</v>
      </c>
    </row>
    <row r="247" spans="32:33">
      <c r="AF247" s="11" t="e">
        <f>+水洗化人口等!#REF!</f>
        <v>#REF!</v>
      </c>
      <c r="AG247" s="11">
        <v>247</v>
      </c>
    </row>
    <row r="248" spans="32:33">
      <c r="AF248" s="11" t="e">
        <f>+水洗化人口等!#REF!</f>
        <v>#REF!</v>
      </c>
      <c r="AG248" s="11">
        <v>248</v>
      </c>
    </row>
    <row r="249" spans="32:33">
      <c r="AF249" s="11" t="e">
        <f>+水洗化人口等!#REF!</f>
        <v>#REF!</v>
      </c>
      <c r="AG249" s="11">
        <v>249</v>
      </c>
    </row>
    <row r="250" spans="32:33">
      <c r="AF250" s="11" t="e">
        <f>+水洗化人口等!#REF!</f>
        <v>#REF!</v>
      </c>
      <c r="AG250" s="11">
        <v>250</v>
      </c>
    </row>
  </sheetData>
  <mergeCells count="26">
    <mergeCell ref="F6:G6"/>
    <mergeCell ref="B7:B9"/>
    <mergeCell ref="B10:B13"/>
    <mergeCell ref="B14:C14"/>
    <mergeCell ref="F18:G18"/>
    <mergeCell ref="B15:C15"/>
    <mergeCell ref="F7:F13"/>
    <mergeCell ref="F14:G14"/>
    <mergeCell ref="F15:G15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 博子</dc:creator>
  <cp:lastModifiedBy>エントリー スタッフ１</cp:lastModifiedBy>
  <cp:lastPrinted>2016-10-24T05:42:31Z</cp:lastPrinted>
  <dcterms:created xsi:type="dcterms:W3CDTF">2008-01-06T09:25:24Z</dcterms:created>
  <dcterms:modified xsi:type="dcterms:W3CDTF">2021-02-08T00:34:58Z</dcterms:modified>
</cp:coreProperties>
</file>