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5滋賀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水洗化人口等!$A$6:$AA$25</definedName>
    <definedName name="_xlnm.Print_Area" localSheetId="2">し尿集計結果!$A$1:$M$36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AC10" i="2"/>
  <c r="AC11" i="2"/>
  <c r="N11" i="2" s="1"/>
  <c r="AC12" i="2"/>
  <c r="AC13" i="2"/>
  <c r="AC14" i="2"/>
  <c r="AC15" i="2"/>
  <c r="AC16" i="2"/>
  <c r="AC17" i="2"/>
  <c r="N17" i="2" s="1"/>
  <c r="AC18" i="2"/>
  <c r="AC19" i="2"/>
  <c r="AC20" i="2"/>
  <c r="AC21" i="2"/>
  <c r="AC22" i="2"/>
  <c r="AC23" i="2"/>
  <c r="N23" i="2" s="1"/>
  <c r="AC24" i="2"/>
  <c r="AC25" i="2"/>
  <c r="AC26" i="2"/>
  <c r="V8" i="2"/>
  <c r="V9" i="2"/>
  <c r="N9" i="2" s="1"/>
  <c r="V10" i="2"/>
  <c r="N10" i="2" s="1"/>
  <c r="V11" i="2"/>
  <c r="V12" i="2"/>
  <c r="N12" i="2" s="1"/>
  <c r="V13" i="2"/>
  <c r="V14" i="2"/>
  <c r="V15" i="2"/>
  <c r="N15" i="2" s="1"/>
  <c r="V16" i="2"/>
  <c r="N16" i="2" s="1"/>
  <c r="V17" i="2"/>
  <c r="V18" i="2"/>
  <c r="N18" i="2" s="1"/>
  <c r="V19" i="2"/>
  <c r="V20" i="2"/>
  <c r="V21" i="2"/>
  <c r="N21" i="2" s="1"/>
  <c r="V22" i="2"/>
  <c r="N22" i="2" s="1"/>
  <c r="V23" i="2"/>
  <c r="V24" i="2"/>
  <c r="N24" i="2" s="1"/>
  <c r="V25" i="2"/>
  <c r="V2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N8" i="2"/>
  <c r="N13" i="2"/>
  <c r="N14" i="2"/>
  <c r="N19" i="2"/>
  <c r="N20" i="2"/>
  <c r="N25" i="2"/>
  <c r="N26" i="2"/>
  <c r="K8" i="2"/>
  <c r="K9" i="2"/>
  <c r="K10" i="2"/>
  <c r="K11" i="2"/>
  <c r="K12" i="2"/>
  <c r="K13" i="2"/>
  <c r="D13" i="2" s="1"/>
  <c r="K14" i="2"/>
  <c r="K15" i="2"/>
  <c r="K16" i="2"/>
  <c r="K17" i="2"/>
  <c r="K18" i="2"/>
  <c r="K19" i="2"/>
  <c r="D19" i="2" s="1"/>
  <c r="K20" i="2"/>
  <c r="K21" i="2"/>
  <c r="K22" i="2"/>
  <c r="K23" i="2"/>
  <c r="K24" i="2"/>
  <c r="K25" i="2"/>
  <c r="D25" i="2" s="1"/>
  <c r="K26" i="2"/>
  <c r="H8" i="2"/>
  <c r="D8" i="2" s="1"/>
  <c r="H9" i="2"/>
  <c r="H10" i="2"/>
  <c r="H11" i="2"/>
  <c r="D11" i="2" s="1"/>
  <c r="H12" i="2"/>
  <c r="D12" i="2" s="1"/>
  <c r="H13" i="2"/>
  <c r="H14" i="2"/>
  <c r="D14" i="2" s="1"/>
  <c r="H15" i="2"/>
  <c r="H16" i="2"/>
  <c r="H17" i="2"/>
  <c r="D17" i="2" s="1"/>
  <c r="H18" i="2"/>
  <c r="D18" i="2" s="1"/>
  <c r="H19" i="2"/>
  <c r="H20" i="2"/>
  <c r="D20" i="2" s="1"/>
  <c r="H21" i="2"/>
  <c r="H22" i="2"/>
  <c r="H23" i="2"/>
  <c r="D23" i="2" s="1"/>
  <c r="H24" i="2"/>
  <c r="D24" i="2" s="1"/>
  <c r="H25" i="2"/>
  <c r="H26" i="2"/>
  <c r="D26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9" i="2"/>
  <c r="D10" i="2"/>
  <c r="D15" i="2"/>
  <c r="D16" i="2"/>
  <c r="D21" i="2"/>
  <c r="D22" i="2"/>
  <c r="L12" i="1"/>
  <c r="L13" i="1"/>
  <c r="L18" i="1"/>
  <c r="L19" i="1"/>
  <c r="L24" i="1"/>
  <c r="L25" i="1"/>
  <c r="J12" i="1"/>
  <c r="J18" i="1"/>
  <c r="J24" i="1"/>
  <c r="I8" i="1"/>
  <c r="I9" i="1"/>
  <c r="D9" i="1" s="1"/>
  <c r="I10" i="1"/>
  <c r="D10" i="1" s="1"/>
  <c r="I11" i="1"/>
  <c r="D11" i="1" s="1"/>
  <c r="I12" i="1"/>
  <c r="I13" i="1"/>
  <c r="I14" i="1"/>
  <c r="I15" i="1"/>
  <c r="D15" i="1" s="1"/>
  <c r="I16" i="1"/>
  <c r="D16" i="1" s="1"/>
  <c r="I17" i="1"/>
  <c r="D17" i="1" s="1"/>
  <c r="I18" i="1"/>
  <c r="I19" i="1"/>
  <c r="I20" i="1"/>
  <c r="I21" i="1"/>
  <c r="D21" i="1" s="1"/>
  <c r="I22" i="1"/>
  <c r="D22" i="1" s="1"/>
  <c r="I23" i="1"/>
  <c r="D23" i="1" s="1"/>
  <c r="I24" i="1"/>
  <c r="I25" i="1"/>
  <c r="I26" i="1"/>
  <c r="F12" i="1"/>
  <c r="F18" i="1"/>
  <c r="F2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D8" i="1"/>
  <c r="L8" i="1" s="1"/>
  <c r="D12" i="1"/>
  <c r="Q12" i="1" s="1"/>
  <c r="D13" i="1"/>
  <c r="J13" i="1" s="1"/>
  <c r="D14" i="1"/>
  <c r="L14" i="1" s="1"/>
  <c r="D18" i="1"/>
  <c r="Q18" i="1" s="1"/>
  <c r="D19" i="1"/>
  <c r="J19" i="1" s="1"/>
  <c r="D20" i="1"/>
  <c r="L20" i="1" s="1"/>
  <c r="D24" i="1"/>
  <c r="Q24" i="1" s="1"/>
  <c r="D25" i="1"/>
  <c r="J25" i="1" s="1"/>
  <c r="D26" i="1"/>
  <c r="L26" i="1" s="1"/>
  <c r="Q16" i="1" l="1"/>
  <c r="N16" i="1"/>
  <c r="F16" i="1"/>
  <c r="L16" i="1"/>
  <c r="J16" i="1"/>
  <c r="N21" i="1"/>
  <c r="L21" i="1"/>
  <c r="F21" i="1"/>
  <c r="Q21" i="1"/>
  <c r="J21" i="1"/>
  <c r="F23" i="1"/>
  <c r="Q23" i="1"/>
  <c r="N23" i="1"/>
  <c r="L23" i="1"/>
  <c r="J23" i="1"/>
  <c r="F17" i="1"/>
  <c r="Q17" i="1"/>
  <c r="J17" i="1"/>
  <c r="N17" i="1"/>
  <c r="L17" i="1"/>
  <c r="F11" i="1"/>
  <c r="Q11" i="1"/>
  <c r="J11" i="1"/>
  <c r="N11" i="1"/>
  <c r="L11" i="1"/>
  <c r="F22" i="1"/>
  <c r="Q22" i="1"/>
  <c r="N22" i="1"/>
  <c r="L22" i="1"/>
  <c r="J22" i="1"/>
  <c r="Q15" i="1"/>
  <c r="N15" i="1"/>
  <c r="L15" i="1"/>
  <c r="J15" i="1"/>
  <c r="F15" i="1"/>
  <c r="Q10" i="1"/>
  <c r="N10" i="1"/>
  <c r="F10" i="1"/>
  <c r="L10" i="1"/>
  <c r="J10" i="1"/>
  <c r="N9" i="1"/>
  <c r="L9" i="1"/>
  <c r="J9" i="1"/>
  <c r="F9" i="1"/>
  <c r="Q9" i="1"/>
  <c r="N20" i="1"/>
  <c r="N8" i="1"/>
  <c r="N19" i="1"/>
  <c r="Q26" i="1"/>
  <c r="Q14" i="1"/>
  <c r="F26" i="1"/>
  <c r="F20" i="1"/>
  <c r="F14" i="1"/>
  <c r="F8" i="1"/>
  <c r="N24" i="1"/>
  <c r="N18" i="1"/>
  <c r="N12" i="1"/>
  <c r="Q25" i="1"/>
  <c r="Q19" i="1"/>
  <c r="Q13" i="1"/>
  <c r="F25" i="1"/>
  <c r="F19" i="1"/>
  <c r="F13" i="1"/>
  <c r="N26" i="1"/>
  <c r="N14" i="1"/>
  <c r="N25" i="1"/>
  <c r="N13" i="1"/>
  <c r="Q20" i="1"/>
  <c r="Q8" i="1"/>
  <c r="J26" i="1"/>
  <c r="J20" i="1"/>
  <c r="J14" i="1"/>
  <c r="J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<sst xmlns="http://schemas.openxmlformats.org/spreadsheetml/2006/main" count="655" uniqueCount="294">
  <si>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</si>
  <si>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</si>
  <si>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</si>
  <si>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</si>
  <si>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</si>
  <si>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</si>
  <si>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</si>
  <si>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</si>
  <si>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</si>
  <si>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</si>
  <si>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</si>
  <si>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</si>
  <si>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</si>
  <si>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</si>
  <si>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</si>
  <si>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</si>
  <si>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</si>
  <si>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</si>
  <si>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</si>
  <si>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</si>
  <si>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</si>
  <si>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</si>
  <si>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</si>
  <si>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</si>
  <si>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</si>
  <si>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</si>
  <si>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</si>
  <si>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</si>
  <si>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</si>
  <si>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</si>
  <si>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</si>
  <si>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</si>
  <si>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</si>
  <si>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</si>
  <si>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</si>
  <si>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</si>
  <si>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</si>
  <si>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</si>
  <si>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</si>
  <si>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</si>
  <si>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</si>
  <si>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</si>
  <si>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</si>
  <si>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</si>
  <si>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</si>
  <si>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</si>
  <si>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</si>
  <si>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</si>
  <si>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</si>
  <si>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</si>
  <si>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</si>
  <si>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</si>
  <si>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</si>
  <si>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</si>
  <si>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</si>
  <si>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</si>
  <si>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</si>
  <si>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</si>
  <si>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</si>
  <si>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</si>
  <si>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</si>
  <si>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</si>
  <si>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</si>
  <si>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</si>
  <si>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</si>
  <si>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</si>
  <si>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</si>
  <si>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</si>
  <si>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</si>
  <si>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</si>
  <si>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</si>
  <si>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</si>
  <si>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</si>
  <si>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</si>
  <si>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</si>
  <si>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</si>
  <si>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</si>
  <si>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</si>
  <si>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</si>
  <si>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</si>
  <si>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</si>
  <si>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</si>
  <si>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</si>
  <si>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</si>
  <si>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</si>
  <si>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</si>
  <si>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</si>
  <si>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</si>
  <si>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</si>
  <si>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</si>
  <si>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</si>
  <si>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</si>
  <si>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</si>
  <si>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</si>
  <si>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</si>
  <si>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</si>
  <si>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</si>
  <si>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</si>
  <si>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</si>
  <si>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</si>
  <si>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</si>
  <si>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</si>
  <si>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</si>
  <si>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</si>
  <si>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</si>
  <si>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</si>
  <si>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</si>
  <si>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</si>
  <si>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</si>
  <si>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</si>
  <si>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</si>
  <si>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</si>
  <si>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</si>
  <si>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</si>
  <si>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</si>
  <si>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</si>
  <si>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</si>
  <si>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</si>
  <si>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</si>
  <si>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</si>
  <si>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</si>
  <si>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</si>
  <si>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</si>
  <si>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</si>
  <si>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</si>
  <si>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</si>
  <si>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</si>
  <si>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</si>
  <si>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</si>
  <si>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</si>
  <si>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</si>
  <si>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</si>
  <si>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</si>
  <si>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</si>
  <si>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</si>
  <si>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</si>
  <si>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</si>
  <si>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</si>
  <si>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</si>
  <si>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</si>
  <si>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</si>
  <si>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</si>
  <si>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</si>
  <si>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</si>
  <si>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</si>
  <si>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</si>
  <si>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</si>
  <si>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</si>
  <si>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</si>
  <si>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</si>
  <si>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</si>
  <si>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</si>
  <si>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</si>
  <si>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</si>
  <si>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</si>
  <si>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</si>
  <si>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</si>
  <si>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</si>
  <si>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</si>
  <si>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</si>
  <si>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</si>
  <si>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</si>
  <si>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</si>
  <si>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</si>
  <si>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</si>
  <si>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</si>
  <si>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</si>
  <si>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</si>
  <si>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</si>
  <si>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</si>
  <si>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</si>
  <si>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</si>
  <si>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</si>
  <si>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</si>
  <si>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</si>
  <si>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</si>
  <si>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</si>
  <si>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</si>
  <si>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</si>
  <si>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</si>
  <si>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</si>
  <si>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</si>
  <si>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</si>
  <si>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</si>
  <si>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</si>
  <si>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</si>
  <si>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</si>
  <si>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</si>
  <si>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</si>
  <si>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</si>
  <si>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</si>
  <si>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</si>
  <si>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</si>
  <si>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</si>
  <si>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</si>
  <si>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</si>
  <si>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</si>
  <si>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</si>
  <si>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</si>
  <si>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</si>
  <si>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</si>
  <si>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</si>
  <si>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</si>
  <si>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</si>
  <si>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</si>
  <si>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</si>
  <si>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</si>
  <si>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</si>
  <si>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</si>
  <si>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</si>
  <si>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</si>
  <si>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</si>
  <si>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</si>
  <si>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</si>
  <si>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</si>
  <si>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</si>
  <si>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</si>
  <si>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</si>
  <si>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</si>
  <si>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</si>
  <si>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</si>
  <si>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</si>
  <si>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</si>
  <si>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</si>
  <si>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</si>
  <si>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</si>
  <si>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</si>
  <si>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</si>
  <si>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</si>
  <si>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</si>
  <si>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</si>
  <si>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</si>
  <si>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</si>
  <si>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</si>
  <si>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</si>
  <si>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</si>
  <si>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</si>
  <si>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</si>
  <si>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</si>
  <si>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</si>
  <si>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</si>
  <si>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</si>
  <si>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</si>
  <si>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</si>
  <si>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</si>
  <si>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</si>
  <si>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</si>
  <si>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</si>
  <si>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</si>
  <si>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</si>
  <si>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</si>
  <si>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25000</t>
  </si>
  <si>
    <t>水洗化人口等（令和1年度実績）</t>
    <phoneticPr fontId="3"/>
  </si>
  <si>
    <t>し尿処理の状況（令和1年度実績）</t>
    <phoneticPr fontId="3"/>
  </si>
  <si>
    <t>25201</t>
  </si>
  <si>
    <t>大津市</t>
  </si>
  <si>
    <t/>
  </si>
  <si>
    <t>○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</si>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</sst>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29</v>
      </c>
      <c r="B7" s="116" t="s">
        <v>251</v>
      </c>
      <c r="C7" s="109" t="s">
        <v>200</v>
      </c>
      <c r="D7" s="110">
        <f>+SUM(E7,+I7)</f>
        <v>1420129</v>
      </c>
      <c r="E7" s="110">
        <f>+SUM(G7,+H7)</f>
        <v>44612</v>
      </c>
      <c r="F7" s="111">
        <f>IF(D7&gt;0,E7/D7*100,"-")</f>
        <v>3.1414047597084496</v>
      </c>
      <c r="G7" s="108">
        <f>SUM(G$8:G$207)</f>
        <v>43635</v>
      </c>
      <c r="H7" s="108">
        <f>SUM(H$8:H$207)</f>
        <v>977</v>
      </c>
      <c r="I7" s="110">
        <f>+SUM(K7,+M7,+O7)</f>
        <v>1375517</v>
      </c>
      <c r="J7" s="111">
        <f>IF(D7&gt;0,I7/D7*100,"-")</f>
        <v>96.85859524029155</v>
      </c>
      <c r="K7" s="108">
        <f>SUM(K$8:K$207)</f>
        <v>1217179</v>
      </c>
      <c r="L7" s="111">
        <f>IF(D7&gt;0,K7/D7*100,"-")</f>
        <v>85.709044741710088</v>
      </c>
      <c r="M7" s="108">
        <f>SUM(M$8:M$207)</f>
        <v>0</v>
      </c>
      <c r="N7" s="111">
        <f>IF(D7&gt;0,M7/D7*100,"-")</f>
        <v>0</v>
      </c>
      <c r="O7" s="108">
        <f>SUM(O$8:O$207)</f>
        <v>158338</v>
      </c>
      <c r="P7" s="108">
        <f>SUM(P$8:P$207)</f>
        <v>108570</v>
      </c>
      <c r="Q7" s="111">
        <f>IF(D7&gt;0,O7/D7*100,"-")</f>
        <v>11.149550498581467</v>
      </c>
      <c r="R7" s="108">
        <f>SUM(R$8:R$207)</f>
        <v>31550</v>
      </c>
      <c r="S7" s="112">
        <f t="shared" ref="S7:Z7" si="0">COUNTIF(S$8:S$207,"○")</f>
        <v>19</v>
      </c>
      <c r="T7" s="112">
        <f t="shared" si="0"/>
        <v>0</v>
      </c>
      <c r="U7" s="112">
        <f t="shared" si="0"/>
        <v>0</v>
      </c>
      <c r="V7" s="112">
        <f t="shared" si="0"/>
        <v>0</v>
      </c>
      <c r="W7" s="112">
        <f t="shared" si="0"/>
        <v>11</v>
      </c>
      <c r="X7" s="112">
        <f t="shared" si="0"/>
        <v>0</v>
      </c>
      <c r="Y7" s="112">
        <f t="shared" si="0"/>
        <v>0</v>
      </c>
      <c r="Z7" s="112">
        <f t="shared" si="0"/>
        <v>8</v>
      </c>
      <c r="AA7" s="188"/>
      <c r="AB7" s="188"/>
    </row>
    <row r="8" spans="1:28" s="105" customFormat="1" ht="13.5" customHeight="1">
      <c r="A8" s="101" t="s">
        <v>29</v>
      </c>
      <c r="B8" s="102" t="s">
        <v>254</v>
      </c>
      <c r="C8" s="101" t="s">
        <v>255</v>
      </c>
      <c r="D8" s="103">
        <f>+SUM(E8,+I8)</f>
        <v>343563</v>
      </c>
      <c r="E8" s="103">
        <f>+SUM(G8,+H8)</f>
        <v>5233</v>
      </c>
      <c r="F8" s="104">
        <f>IF(D8&gt;0,E8/D8*100,"-")</f>
        <v>1.5231558695202918</v>
      </c>
      <c r="G8" s="103">
        <v>5167</v>
      </c>
      <c r="H8" s="103">
        <v>66</v>
      </c>
      <c r="I8" s="103">
        <f>+SUM(K8,+M8,+O8)</f>
        <v>338330</v>
      </c>
      <c r="J8" s="104">
        <f>IF(D8&gt;0,I8/D8*100,"-")</f>
        <v>98.476844130479719</v>
      </c>
      <c r="K8" s="103">
        <v>331628</v>
      </c>
      <c r="L8" s="104">
        <f>IF(D8&gt;0,K8/D8*100,"-")</f>
        <v>96.52611020395095</v>
      </c>
      <c r="M8" s="103">
        <v>0</v>
      </c>
      <c r="N8" s="104">
        <f>IF(D8&gt;0,M8/D8*100,"-")</f>
        <v>0</v>
      </c>
      <c r="O8" s="103">
        <v>6702</v>
      </c>
      <c r="P8" s="103">
        <v>3300</v>
      </c>
      <c r="Q8" s="104">
        <f>IF(D8&gt;0,O8/D8*100,"-")</f>
        <v>1.9507339265287589</v>
      </c>
      <c r="R8" s="103">
        <v>4448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29</v>
      </c>
      <c r="B9" s="102" t="s">
        <v>258</v>
      </c>
      <c r="C9" s="101" t="s">
        <v>259</v>
      </c>
      <c r="D9" s="103">
        <f>+SUM(E9,+I9)</f>
        <v>112928</v>
      </c>
      <c r="E9" s="103">
        <f>+SUM(G9,+H9)</f>
        <v>4791</v>
      </c>
      <c r="F9" s="104">
        <f>IF(D9&gt;0,E9/D9*100,"-")</f>
        <v>4.2425262113913291</v>
      </c>
      <c r="G9" s="103">
        <v>4311</v>
      </c>
      <c r="H9" s="103">
        <v>480</v>
      </c>
      <c r="I9" s="103">
        <f>+SUM(K9,+M9,+O9)</f>
        <v>108137</v>
      </c>
      <c r="J9" s="104">
        <f>IF(D9&gt;0,I9/D9*100,"-")</f>
        <v>95.757473788608678</v>
      </c>
      <c r="K9" s="103">
        <v>90884</v>
      </c>
      <c r="L9" s="104">
        <f>IF(D9&gt;0,K9/D9*100,"-")</f>
        <v>80.479597619722298</v>
      </c>
      <c r="M9" s="103">
        <v>0</v>
      </c>
      <c r="N9" s="104">
        <f>IF(D9&gt;0,M9/D9*100,"-")</f>
        <v>0</v>
      </c>
      <c r="O9" s="103">
        <v>17253</v>
      </c>
      <c r="P9" s="103">
        <v>10303</v>
      </c>
      <c r="Q9" s="104">
        <f>IF(D9&gt;0,O9/D9*100,"-")</f>
        <v>15.277876168886371</v>
      </c>
      <c r="R9" s="103">
        <v>2767</v>
      </c>
      <c r="S9" s="101" t="s">
        <v>257</v>
      </c>
      <c r="T9" s="101"/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29</v>
      </c>
      <c r="B10" s="102" t="s">
        <v>260</v>
      </c>
      <c r="C10" s="101" t="s">
        <v>261</v>
      </c>
      <c r="D10" s="103">
        <f>+SUM(E10,+I10)</f>
        <v>118103</v>
      </c>
      <c r="E10" s="103">
        <f>+SUM(G10,+H10)</f>
        <v>4297</v>
      </c>
      <c r="F10" s="104">
        <f>IF(D10&gt;0,E10/D10*100,"-")</f>
        <v>3.6383495762173692</v>
      </c>
      <c r="G10" s="103">
        <v>4036</v>
      </c>
      <c r="H10" s="103">
        <v>261</v>
      </c>
      <c r="I10" s="103">
        <f>+SUM(K10,+M10,+O10)</f>
        <v>113806</v>
      </c>
      <c r="J10" s="104">
        <f>IF(D10&gt;0,I10/D10*100,"-")</f>
        <v>96.361650423782635</v>
      </c>
      <c r="K10" s="103">
        <v>89463</v>
      </c>
      <c r="L10" s="104">
        <f>IF(D10&gt;0,K10/D10*100,"-")</f>
        <v>75.7499809488328</v>
      </c>
      <c r="M10" s="103">
        <v>0</v>
      </c>
      <c r="N10" s="104">
        <f>IF(D10&gt;0,M10/D10*100,"-")</f>
        <v>0</v>
      </c>
      <c r="O10" s="103">
        <v>24343</v>
      </c>
      <c r="P10" s="103">
        <v>1481</v>
      </c>
      <c r="Q10" s="104">
        <f>IF(D10&gt;0,O10/D10*100,"-")</f>
        <v>20.611669474949831</v>
      </c>
      <c r="R10" s="103">
        <v>3778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29</v>
      </c>
      <c r="B11" s="102" t="s">
        <v>262</v>
      </c>
      <c r="C11" s="101" t="s">
        <v>263</v>
      </c>
      <c r="D11" s="103">
        <f>+SUM(E11,+I11)</f>
        <v>82129</v>
      </c>
      <c r="E11" s="103">
        <f>+SUM(G11,+H11)</f>
        <v>3698</v>
      </c>
      <c r="F11" s="104">
        <f>IF(D11&gt;0,E11/D11*100,"-")</f>
        <v>4.5026726247732229</v>
      </c>
      <c r="G11" s="103">
        <v>3698</v>
      </c>
      <c r="H11" s="103">
        <v>0</v>
      </c>
      <c r="I11" s="103">
        <f>+SUM(K11,+M11,+O11)</f>
        <v>78431</v>
      </c>
      <c r="J11" s="104">
        <f>IF(D11&gt;0,I11/D11*100,"-")</f>
        <v>95.497327375226774</v>
      </c>
      <c r="K11" s="103">
        <v>60207</v>
      </c>
      <c r="L11" s="104">
        <f>IF(D11&gt;0,K11/D11*100,"-")</f>
        <v>73.307844975587187</v>
      </c>
      <c r="M11" s="103">
        <v>0</v>
      </c>
      <c r="N11" s="104">
        <f>IF(D11&gt;0,M11/D11*100,"-")</f>
        <v>0</v>
      </c>
      <c r="O11" s="103">
        <v>18224</v>
      </c>
      <c r="P11" s="103">
        <v>17003</v>
      </c>
      <c r="Q11" s="104">
        <f>IF(D11&gt;0,O11/D11*100,"-")</f>
        <v>22.189482399639591</v>
      </c>
      <c r="R11" s="103">
        <v>1518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29</v>
      </c>
      <c r="B12" s="102" t="s">
        <v>264</v>
      </c>
      <c r="C12" s="101" t="s">
        <v>265</v>
      </c>
      <c r="D12" s="103">
        <f>+SUM(E12,+I12)</f>
        <v>134658</v>
      </c>
      <c r="E12" s="103">
        <f>+SUM(G12,+H12)</f>
        <v>1022</v>
      </c>
      <c r="F12" s="104">
        <f>IF(D12&gt;0,E12/D12*100,"-")</f>
        <v>0.75895973503245251</v>
      </c>
      <c r="G12" s="103">
        <v>1022</v>
      </c>
      <c r="H12" s="103">
        <v>0</v>
      </c>
      <c r="I12" s="103">
        <f>+SUM(K12,+M12,+O12)</f>
        <v>133636</v>
      </c>
      <c r="J12" s="104">
        <f>IF(D12&gt;0,I12/D12*100,"-")</f>
        <v>99.241040264967552</v>
      </c>
      <c r="K12" s="103">
        <v>126635</v>
      </c>
      <c r="L12" s="104">
        <f>IF(D12&gt;0,K12/D12*100,"-")</f>
        <v>94.041943293380271</v>
      </c>
      <c r="M12" s="103">
        <v>0</v>
      </c>
      <c r="N12" s="104">
        <f>IF(D12&gt;0,M12/D12*100,"-")</f>
        <v>0</v>
      </c>
      <c r="O12" s="103">
        <v>7001</v>
      </c>
      <c r="P12" s="103">
        <v>6119</v>
      </c>
      <c r="Q12" s="104">
        <f>IF(D12&gt;0,O12/D12*100,"-")</f>
        <v>5.1990969715872808</v>
      </c>
      <c r="R12" s="103">
        <v>2882</v>
      </c>
      <c r="S12" s="101" t="s">
        <v>257</v>
      </c>
      <c r="T12" s="101"/>
      <c r="U12" s="101"/>
      <c r="V12" s="101"/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29</v>
      </c>
      <c r="B13" s="102" t="s">
        <v>266</v>
      </c>
      <c r="C13" s="101" t="s">
        <v>267</v>
      </c>
      <c r="D13" s="103">
        <f>+SUM(E13,+I13)</f>
        <v>83570</v>
      </c>
      <c r="E13" s="103">
        <f>+SUM(G13,+H13)</f>
        <v>1444</v>
      </c>
      <c r="F13" s="104">
        <f>IF(D13&gt;0,E13/D13*100,"-")</f>
        <v>1.7278927844920424</v>
      </c>
      <c r="G13" s="103">
        <v>1430</v>
      </c>
      <c r="H13" s="103">
        <v>14</v>
      </c>
      <c r="I13" s="103">
        <f>+SUM(K13,+M13,+O13)</f>
        <v>82126</v>
      </c>
      <c r="J13" s="104">
        <f>IF(D13&gt;0,I13/D13*100,"-")</f>
        <v>98.272107215507958</v>
      </c>
      <c r="K13" s="103">
        <v>78712</v>
      </c>
      <c r="L13" s="104">
        <f>IF(D13&gt;0,K13/D13*100,"-")</f>
        <v>94.186909177934666</v>
      </c>
      <c r="M13" s="103">
        <v>0</v>
      </c>
      <c r="N13" s="104">
        <f>IF(D13&gt;0,M13/D13*100,"-")</f>
        <v>0</v>
      </c>
      <c r="O13" s="103">
        <v>3414</v>
      </c>
      <c r="P13" s="103">
        <v>0</v>
      </c>
      <c r="Q13" s="104">
        <f>IF(D13&gt;0,O13/D13*100,"-")</f>
        <v>4.0851980375732921</v>
      </c>
      <c r="R13" s="103">
        <v>1067</v>
      </c>
      <c r="S13" s="101" t="s">
        <v>257</v>
      </c>
      <c r="T13" s="101"/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29</v>
      </c>
      <c r="B14" s="102" t="s">
        <v>268</v>
      </c>
      <c r="C14" s="101" t="s">
        <v>269</v>
      </c>
      <c r="D14" s="103">
        <f>+SUM(E14,+I14)</f>
        <v>70063</v>
      </c>
      <c r="E14" s="103">
        <f>+SUM(G14,+H14)</f>
        <v>1046</v>
      </c>
      <c r="F14" s="104">
        <f>IF(D14&gt;0,E14/D14*100,"-")</f>
        <v>1.492942066425931</v>
      </c>
      <c r="G14" s="103">
        <v>1046</v>
      </c>
      <c r="H14" s="103">
        <v>0</v>
      </c>
      <c r="I14" s="103">
        <f>+SUM(K14,+M14,+O14)</f>
        <v>69017</v>
      </c>
      <c r="J14" s="104">
        <f>IF(D14&gt;0,I14/D14*100,"-")</f>
        <v>98.507057933574075</v>
      </c>
      <c r="K14" s="103">
        <v>68310</v>
      </c>
      <c r="L14" s="104">
        <f>IF(D14&gt;0,K14/D14*100,"-")</f>
        <v>97.497966116209696</v>
      </c>
      <c r="M14" s="103">
        <v>0</v>
      </c>
      <c r="N14" s="104">
        <f>IF(D14&gt;0,M14/D14*100,"-")</f>
        <v>0</v>
      </c>
      <c r="O14" s="103">
        <v>707</v>
      </c>
      <c r="P14" s="103">
        <v>462</v>
      </c>
      <c r="Q14" s="104">
        <f>IF(D14&gt;0,O14/D14*100,"-")</f>
        <v>1.0090918173643719</v>
      </c>
      <c r="R14" s="103">
        <v>1460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29</v>
      </c>
      <c r="B15" s="102" t="s">
        <v>270</v>
      </c>
      <c r="C15" s="101" t="s">
        <v>271</v>
      </c>
      <c r="D15" s="103">
        <f>+SUM(E15,+I15)</f>
        <v>90753</v>
      </c>
      <c r="E15" s="103">
        <f>+SUM(G15,+H15)</f>
        <v>6559</v>
      </c>
      <c r="F15" s="104">
        <f>IF(D15&gt;0,E15/D15*100,"-")</f>
        <v>7.2273092900510179</v>
      </c>
      <c r="G15" s="103">
        <v>6559</v>
      </c>
      <c r="H15" s="103">
        <v>0</v>
      </c>
      <c r="I15" s="103">
        <f>+SUM(K15,+M15,+O15)</f>
        <v>84194</v>
      </c>
      <c r="J15" s="104">
        <f>IF(D15&gt;0,I15/D15*100,"-")</f>
        <v>92.772690709948975</v>
      </c>
      <c r="K15" s="103">
        <v>62964</v>
      </c>
      <c r="L15" s="104">
        <f>IF(D15&gt;0,K15/D15*100,"-")</f>
        <v>69.379524643813426</v>
      </c>
      <c r="M15" s="103">
        <v>0</v>
      </c>
      <c r="N15" s="104">
        <f>IF(D15&gt;0,M15/D15*100,"-")</f>
        <v>0</v>
      </c>
      <c r="O15" s="103">
        <v>21230</v>
      </c>
      <c r="P15" s="103">
        <v>17210</v>
      </c>
      <c r="Q15" s="104">
        <f>IF(D15&gt;0,O15/D15*100,"-")</f>
        <v>23.393166066135553</v>
      </c>
      <c r="R15" s="103">
        <v>3542</v>
      </c>
      <c r="S15" s="101" t="s">
        <v>257</v>
      </c>
      <c r="T15" s="101"/>
      <c r="U15" s="101"/>
      <c r="V15" s="101"/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29</v>
      </c>
      <c r="B16" s="102" t="s">
        <v>272</v>
      </c>
      <c r="C16" s="101" t="s">
        <v>273</v>
      </c>
      <c r="D16" s="103">
        <f>+SUM(E16,+I16)</f>
        <v>51334</v>
      </c>
      <c r="E16" s="103">
        <f>+SUM(G16,+H16)</f>
        <v>544</v>
      </c>
      <c r="F16" s="104">
        <f>IF(D16&gt;0,E16/D16*100,"-")</f>
        <v>1.0597264970584797</v>
      </c>
      <c r="G16" s="103">
        <v>524</v>
      </c>
      <c r="H16" s="103">
        <v>20</v>
      </c>
      <c r="I16" s="103">
        <f>+SUM(K16,+M16,+O16)</f>
        <v>50790</v>
      </c>
      <c r="J16" s="104">
        <f>IF(D16&gt;0,I16/D16*100,"-")</f>
        <v>98.940273502941523</v>
      </c>
      <c r="K16" s="103">
        <v>49360</v>
      </c>
      <c r="L16" s="104">
        <f>IF(D16&gt;0,K16/D16*100,"-")</f>
        <v>96.154595394865012</v>
      </c>
      <c r="M16" s="103">
        <v>0</v>
      </c>
      <c r="N16" s="104">
        <f>IF(D16&gt;0,M16/D16*100,"-")</f>
        <v>0</v>
      </c>
      <c r="O16" s="103">
        <v>1430</v>
      </c>
      <c r="P16" s="103">
        <v>1091</v>
      </c>
      <c r="Q16" s="104">
        <f>IF(D16&gt;0,O16/D16*100,"-")</f>
        <v>2.7856781080765183</v>
      </c>
      <c r="R16" s="103">
        <v>839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29</v>
      </c>
      <c r="B17" s="102" t="s">
        <v>274</v>
      </c>
      <c r="C17" s="101" t="s">
        <v>275</v>
      </c>
      <c r="D17" s="103">
        <f>+SUM(E17,+I17)</f>
        <v>55273</v>
      </c>
      <c r="E17" s="103">
        <f>+SUM(G17,+H17)</f>
        <v>1458</v>
      </c>
      <c r="F17" s="104">
        <f>IF(D17&gt;0,E17/D17*100,"-")</f>
        <v>2.6378159318292838</v>
      </c>
      <c r="G17" s="103">
        <v>1458</v>
      </c>
      <c r="H17" s="103">
        <v>0</v>
      </c>
      <c r="I17" s="103">
        <f>+SUM(K17,+M17,+O17)</f>
        <v>53815</v>
      </c>
      <c r="J17" s="104">
        <f>IF(D17&gt;0,I17/D17*100,"-")</f>
        <v>97.36218406817072</v>
      </c>
      <c r="K17" s="103">
        <v>51052</v>
      </c>
      <c r="L17" s="104">
        <f>IF(D17&gt;0,K17/D17*100,"-")</f>
        <v>92.363360049210286</v>
      </c>
      <c r="M17" s="103">
        <v>0</v>
      </c>
      <c r="N17" s="104">
        <f>IF(D17&gt;0,M17/D17*100,"-")</f>
        <v>0</v>
      </c>
      <c r="O17" s="103">
        <v>2763</v>
      </c>
      <c r="P17" s="103">
        <v>1902</v>
      </c>
      <c r="Q17" s="104">
        <f>IF(D17&gt;0,O17/D17*100,"-")</f>
        <v>4.9988240189604332</v>
      </c>
      <c r="R17" s="103">
        <v>3321</v>
      </c>
      <c r="S17" s="101" t="s">
        <v>257</v>
      </c>
      <c r="T17" s="101"/>
      <c r="U17" s="101"/>
      <c r="V17" s="101"/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29</v>
      </c>
      <c r="B18" s="102" t="s">
        <v>276</v>
      </c>
      <c r="C18" s="101" t="s">
        <v>277</v>
      </c>
      <c r="D18" s="103">
        <f>+SUM(E18,+I18)</f>
        <v>48348</v>
      </c>
      <c r="E18" s="103">
        <f>+SUM(G18,+H18)</f>
        <v>3322</v>
      </c>
      <c r="F18" s="104">
        <f>IF(D18&gt;0,E18/D18*100,"-")</f>
        <v>6.8710184495739224</v>
      </c>
      <c r="G18" s="103">
        <v>3186</v>
      </c>
      <c r="H18" s="103">
        <v>136</v>
      </c>
      <c r="I18" s="103">
        <f>+SUM(K18,+M18,+O18)</f>
        <v>45026</v>
      </c>
      <c r="J18" s="104">
        <f>IF(D18&gt;0,I18/D18*100,"-")</f>
        <v>93.128981550426076</v>
      </c>
      <c r="K18" s="103">
        <v>35324</v>
      </c>
      <c r="L18" s="104">
        <f>IF(D18&gt;0,K18/D18*100,"-")</f>
        <v>73.061967402994952</v>
      </c>
      <c r="M18" s="103">
        <v>0</v>
      </c>
      <c r="N18" s="104">
        <f>IF(D18&gt;0,M18/D18*100,"-")</f>
        <v>0</v>
      </c>
      <c r="O18" s="103">
        <v>9702</v>
      </c>
      <c r="P18" s="103">
        <v>9158</v>
      </c>
      <c r="Q18" s="104">
        <f>IF(D18&gt;0,O18/D18*100,"-")</f>
        <v>20.067014147431124</v>
      </c>
      <c r="R18" s="103">
        <v>577</v>
      </c>
      <c r="S18" s="101" t="s">
        <v>257</v>
      </c>
      <c r="T18" s="101"/>
      <c r="U18" s="101"/>
      <c r="V18" s="101"/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29</v>
      </c>
      <c r="B19" s="102" t="s">
        <v>278</v>
      </c>
      <c r="C19" s="101" t="s">
        <v>279</v>
      </c>
      <c r="D19" s="103">
        <f>+SUM(E19,+I19)</f>
        <v>114311</v>
      </c>
      <c r="E19" s="103">
        <f>+SUM(G19,+H19)</f>
        <v>6437</v>
      </c>
      <c r="F19" s="104">
        <f>IF(D19&gt;0,E19/D19*100,"-")</f>
        <v>5.6311291126838183</v>
      </c>
      <c r="G19" s="103">
        <v>6437</v>
      </c>
      <c r="H19" s="103">
        <v>0</v>
      </c>
      <c r="I19" s="103">
        <f>+SUM(K19,+M19,+O19)</f>
        <v>107874</v>
      </c>
      <c r="J19" s="104">
        <f>IF(D19&gt;0,I19/D19*100,"-")</f>
        <v>94.368870887316177</v>
      </c>
      <c r="K19" s="103">
        <v>79077</v>
      </c>
      <c r="L19" s="104">
        <f>IF(D19&gt;0,K19/D19*100,"-")</f>
        <v>69.177069573356903</v>
      </c>
      <c r="M19" s="103">
        <v>0</v>
      </c>
      <c r="N19" s="104">
        <f>IF(D19&gt;0,M19/D19*100,"-")</f>
        <v>0</v>
      </c>
      <c r="O19" s="103">
        <v>28797</v>
      </c>
      <c r="P19" s="103">
        <v>27239</v>
      </c>
      <c r="Q19" s="104">
        <f>IF(D19&gt;0,O19/D19*100,"-")</f>
        <v>25.191801313959289</v>
      </c>
      <c r="R19" s="103">
        <v>3669</v>
      </c>
      <c r="S19" s="101" t="s">
        <v>257</v>
      </c>
      <c r="T19" s="101"/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29</v>
      </c>
      <c r="B20" s="102" t="s">
        <v>280</v>
      </c>
      <c r="C20" s="101" t="s">
        <v>281</v>
      </c>
      <c r="D20" s="103">
        <f>+SUM(E20,+I20)</f>
        <v>38614</v>
      </c>
      <c r="E20" s="103">
        <f>+SUM(G20,+H20)</f>
        <v>459</v>
      </c>
      <c r="F20" s="104">
        <f>IF(D20&gt;0,E20/D20*100,"-")</f>
        <v>1.1886880406070337</v>
      </c>
      <c r="G20" s="103">
        <v>459</v>
      </c>
      <c r="H20" s="103">
        <v>0</v>
      </c>
      <c r="I20" s="103">
        <f>+SUM(K20,+M20,+O20)</f>
        <v>38155</v>
      </c>
      <c r="J20" s="104">
        <f>IF(D20&gt;0,I20/D20*100,"-")</f>
        <v>98.811311959392967</v>
      </c>
      <c r="K20" s="103">
        <v>32289</v>
      </c>
      <c r="L20" s="104">
        <f>IF(D20&gt;0,K20/D20*100,"-")</f>
        <v>83.619930595120934</v>
      </c>
      <c r="M20" s="103">
        <v>0</v>
      </c>
      <c r="N20" s="104">
        <f>IF(D20&gt;0,M20/D20*100,"-")</f>
        <v>0</v>
      </c>
      <c r="O20" s="103">
        <v>5866</v>
      </c>
      <c r="P20" s="103">
        <v>4899</v>
      </c>
      <c r="Q20" s="104">
        <f>IF(D20&gt;0,O20/D20*100,"-")</f>
        <v>15.191381364272024</v>
      </c>
      <c r="R20" s="103">
        <v>578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29</v>
      </c>
      <c r="B21" s="102" t="s">
        <v>282</v>
      </c>
      <c r="C21" s="101" t="s">
        <v>283</v>
      </c>
      <c r="D21" s="103">
        <f>+SUM(E21,+I21)</f>
        <v>21518</v>
      </c>
      <c r="E21" s="103">
        <f>+SUM(G21,+H21)</f>
        <v>1822</v>
      </c>
      <c r="F21" s="104">
        <f>IF(D21&gt;0,E21/D21*100,"-")</f>
        <v>8.4673296774793201</v>
      </c>
      <c r="G21" s="103">
        <v>1822</v>
      </c>
      <c r="H21" s="103">
        <v>0</v>
      </c>
      <c r="I21" s="103">
        <f>+SUM(K21,+M21,+O21)</f>
        <v>19696</v>
      </c>
      <c r="J21" s="104">
        <f>IF(D21&gt;0,I21/D21*100,"-")</f>
        <v>91.532670322520687</v>
      </c>
      <c r="K21" s="103">
        <v>13900</v>
      </c>
      <c r="L21" s="104">
        <f>IF(D21&gt;0,K21/D21*100,"-")</f>
        <v>64.597081513151778</v>
      </c>
      <c r="M21" s="103">
        <v>0</v>
      </c>
      <c r="N21" s="104">
        <f>IF(D21&gt;0,M21/D21*100,"-")</f>
        <v>0</v>
      </c>
      <c r="O21" s="103">
        <v>5796</v>
      </c>
      <c r="P21" s="103">
        <v>5423</v>
      </c>
      <c r="Q21" s="104">
        <f>IF(D21&gt;0,O21/D21*100,"-")</f>
        <v>26.935588809368898</v>
      </c>
      <c r="R21" s="103">
        <v>666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29</v>
      </c>
      <c r="B22" s="102" t="s">
        <v>284</v>
      </c>
      <c r="C22" s="101" t="s">
        <v>285</v>
      </c>
      <c r="D22" s="103">
        <f>+SUM(E22,+I22)</f>
        <v>11996</v>
      </c>
      <c r="E22" s="103">
        <f>+SUM(G22,+H22)</f>
        <v>536</v>
      </c>
      <c r="F22" s="104">
        <f>IF(D22&gt;0,E22/D22*100,"-")</f>
        <v>4.4681560520173393</v>
      </c>
      <c r="G22" s="103">
        <v>536</v>
      </c>
      <c r="H22" s="103">
        <v>0</v>
      </c>
      <c r="I22" s="103">
        <f>+SUM(K22,+M22,+O22)</f>
        <v>11460</v>
      </c>
      <c r="J22" s="104">
        <f>IF(D22&gt;0,I22/D22*100,"-")</f>
        <v>95.531843947982665</v>
      </c>
      <c r="K22" s="103">
        <v>9290</v>
      </c>
      <c r="L22" s="104">
        <f>IF(D22&gt;0,K22/D22*100,"-")</f>
        <v>77.442480826942315</v>
      </c>
      <c r="M22" s="103">
        <v>0</v>
      </c>
      <c r="N22" s="104">
        <f>IF(D22&gt;0,M22/D22*100,"-")</f>
        <v>0</v>
      </c>
      <c r="O22" s="103">
        <v>2170</v>
      </c>
      <c r="P22" s="103">
        <v>1210</v>
      </c>
      <c r="Q22" s="104">
        <f>IF(D22&gt;0,O22/D22*100,"-")</f>
        <v>18.089363121040346</v>
      </c>
      <c r="R22" s="103">
        <v>134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29</v>
      </c>
      <c r="B23" s="102" t="s">
        <v>286</v>
      </c>
      <c r="C23" s="101" t="s">
        <v>287</v>
      </c>
      <c r="D23" s="103">
        <f>+SUM(E23,+I23)</f>
        <v>21379</v>
      </c>
      <c r="E23" s="103">
        <f>+SUM(G23,+H23)</f>
        <v>383</v>
      </c>
      <c r="F23" s="104">
        <f>IF(D23&gt;0,E23/D23*100,"-")</f>
        <v>1.7914776182234904</v>
      </c>
      <c r="G23" s="103">
        <v>383</v>
      </c>
      <c r="H23" s="103">
        <v>0</v>
      </c>
      <c r="I23" s="103">
        <f>+SUM(K23,+M23,+O23)</f>
        <v>20996</v>
      </c>
      <c r="J23" s="104">
        <f>IF(D23&gt;0,I23/D23*100,"-")</f>
        <v>98.208522381776504</v>
      </c>
      <c r="K23" s="103">
        <v>19539</v>
      </c>
      <c r="L23" s="104">
        <f>IF(D23&gt;0,K23/D23*100,"-")</f>
        <v>91.393423452921084</v>
      </c>
      <c r="M23" s="103">
        <v>0</v>
      </c>
      <c r="N23" s="104">
        <f>IF(D23&gt;0,M23/D23*100,"-")</f>
        <v>0</v>
      </c>
      <c r="O23" s="103">
        <v>1457</v>
      </c>
      <c r="P23" s="103">
        <v>868</v>
      </c>
      <c r="Q23" s="104">
        <f>IF(D23&gt;0,O23/D23*100,"-")</f>
        <v>6.8150989288554191</v>
      </c>
      <c r="R23" s="103">
        <v>0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29</v>
      </c>
      <c r="B24" s="102" t="s">
        <v>288</v>
      </c>
      <c r="C24" s="101" t="s">
        <v>289</v>
      </c>
      <c r="D24" s="103">
        <f>+SUM(E24,+I24)</f>
        <v>7358</v>
      </c>
      <c r="E24" s="103">
        <f>+SUM(G24,+H24)</f>
        <v>469</v>
      </c>
      <c r="F24" s="104">
        <f>IF(D24&gt;0,E24/D24*100,"-")</f>
        <v>6.374014677901604</v>
      </c>
      <c r="G24" s="103">
        <v>469</v>
      </c>
      <c r="H24" s="103">
        <v>0</v>
      </c>
      <c r="I24" s="103">
        <f>+SUM(K24,+M24,+O24)</f>
        <v>6889</v>
      </c>
      <c r="J24" s="104">
        <f>IF(D24&gt;0,I24/D24*100,"-")</f>
        <v>93.625985322098387</v>
      </c>
      <c r="K24" s="103">
        <v>6600</v>
      </c>
      <c r="L24" s="104">
        <f>IF(D24&gt;0,K24/D24*100,"-")</f>
        <v>89.698287578146235</v>
      </c>
      <c r="M24" s="103">
        <v>0</v>
      </c>
      <c r="N24" s="104">
        <f>IF(D24&gt;0,M24/D24*100,"-")</f>
        <v>0</v>
      </c>
      <c r="O24" s="103">
        <v>289</v>
      </c>
      <c r="P24" s="103">
        <v>93</v>
      </c>
      <c r="Q24" s="104">
        <f>IF(D24&gt;0,O24/D24*100,"-")</f>
        <v>3.927697743952161</v>
      </c>
      <c r="R24" s="103">
        <v>197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29</v>
      </c>
      <c r="B25" s="102" t="s">
        <v>290</v>
      </c>
      <c r="C25" s="101" t="s">
        <v>291</v>
      </c>
      <c r="D25" s="103">
        <f>+SUM(E25,+I25)</f>
        <v>6940</v>
      </c>
      <c r="E25" s="103">
        <f>+SUM(G25,+H25)</f>
        <v>810</v>
      </c>
      <c r="F25" s="104">
        <f>IF(D25&gt;0,E25/D25*100,"-")</f>
        <v>11.671469740634006</v>
      </c>
      <c r="G25" s="103">
        <v>810</v>
      </c>
      <c r="H25" s="103">
        <v>0</v>
      </c>
      <c r="I25" s="103">
        <f>+SUM(K25,+M25,+O25)</f>
        <v>6130</v>
      </c>
      <c r="J25" s="104">
        <f>IF(D25&gt;0,I25/D25*100,"-")</f>
        <v>88.328530259365991</v>
      </c>
      <c r="K25" s="103">
        <v>5621</v>
      </c>
      <c r="L25" s="104">
        <f>IF(D25&gt;0,K25/D25*100,"-")</f>
        <v>80.994236311239192</v>
      </c>
      <c r="M25" s="103">
        <v>0</v>
      </c>
      <c r="N25" s="104">
        <f>IF(D25&gt;0,M25/D25*100,"-")</f>
        <v>0</v>
      </c>
      <c r="O25" s="103">
        <v>509</v>
      </c>
      <c r="P25" s="103">
        <v>124</v>
      </c>
      <c r="Q25" s="104">
        <f>IF(D25&gt;0,O25/D25*100,"-")</f>
        <v>7.3342939481268008</v>
      </c>
      <c r="R25" s="103">
        <v>69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29</v>
      </c>
      <c r="B26" s="102" t="s">
        <v>292</v>
      </c>
      <c r="C26" s="101" t="s">
        <v>293</v>
      </c>
      <c r="D26" s="103">
        <f>+SUM(E26,+I26)</f>
        <v>7291</v>
      </c>
      <c r="E26" s="103">
        <f>+SUM(G26,+H26)</f>
        <v>282</v>
      </c>
      <c r="F26" s="104">
        <f>IF(D26&gt;0,E26/D26*100,"-")</f>
        <v>3.8677821972294608</v>
      </c>
      <c r="G26" s="103">
        <v>282</v>
      </c>
      <c r="H26" s="103">
        <v>0</v>
      </c>
      <c r="I26" s="103">
        <f>+SUM(K26,+M26,+O26)</f>
        <v>7009</v>
      </c>
      <c r="J26" s="104">
        <f>IF(D26&gt;0,I26/D26*100,"-")</f>
        <v>96.132217802770541</v>
      </c>
      <c r="K26" s="103">
        <v>6324</v>
      </c>
      <c r="L26" s="104">
        <f>IF(D26&gt;0,K26/D26*100,"-")</f>
        <v>86.737073103826631</v>
      </c>
      <c r="M26" s="103">
        <v>0</v>
      </c>
      <c r="N26" s="104">
        <f>IF(D26&gt;0,M26/D26*100,"-")</f>
        <v>0</v>
      </c>
      <c r="O26" s="103">
        <v>685</v>
      </c>
      <c r="P26" s="103">
        <v>685</v>
      </c>
      <c r="Q26" s="104">
        <f>IF(D26&gt;0,O26/D26*100,"-")</f>
        <v>9.3951446989439038</v>
      </c>
      <c r="R26" s="103">
        <v>38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6">
    <sortCondition ref="A8:A26"/>
    <sortCondition ref="B8:B26"/>
    <sortCondition ref="C8:C26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滋賀県</v>
      </c>
      <c r="B7" s="107" t="str">
        <f>水洗化人口等!B7</f>
        <v>25000</v>
      </c>
      <c r="C7" s="106" t="s">
        <v>200</v>
      </c>
      <c r="D7" s="108">
        <f>SUM(E7,+H7,+K7)</f>
        <v>167247</v>
      </c>
      <c r="E7" s="108">
        <f>SUM(F7:G7)</f>
        <v>22115</v>
      </c>
      <c r="F7" s="108">
        <f>SUM(F$8:F$207)</f>
        <v>6145</v>
      </c>
      <c r="G7" s="108">
        <f>SUM(G$8:G$207)</f>
        <v>15970</v>
      </c>
      <c r="H7" s="108">
        <f>SUM(I7:J7)</f>
        <v>52768</v>
      </c>
      <c r="I7" s="108">
        <f>SUM(I$8:I$207)</f>
        <v>33785</v>
      </c>
      <c r="J7" s="108">
        <f>SUM(J$8:J$207)</f>
        <v>18983</v>
      </c>
      <c r="K7" s="108">
        <f>SUM(L7:M7)</f>
        <v>92364</v>
      </c>
      <c r="L7" s="108">
        <f>SUM(L$8:L$207)</f>
        <v>3664</v>
      </c>
      <c r="M7" s="108">
        <f>SUM(M$8:M$207)</f>
        <v>88700</v>
      </c>
      <c r="N7" s="108">
        <f>SUM(O7,+V7,+AC7)</f>
        <v>168255</v>
      </c>
      <c r="O7" s="108">
        <f>SUM(P7:U7)</f>
        <v>43594</v>
      </c>
      <c r="P7" s="108">
        <f t="shared" ref="P7:U7" si="0">SUM(P$8:P$207)</f>
        <v>39301</v>
      </c>
      <c r="Q7" s="108">
        <f t="shared" si="0"/>
        <v>0</v>
      </c>
      <c r="R7" s="108">
        <f t="shared" si="0"/>
        <v>0</v>
      </c>
      <c r="S7" s="108">
        <f t="shared" si="0"/>
        <v>1069</v>
      </c>
      <c r="T7" s="108">
        <f t="shared" si="0"/>
        <v>0</v>
      </c>
      <c r="U7" s="108">
        <f t="shared" si="0"/>
        <v>3224</v>
      </c>
      <c r="V7" s="108">
        <f>SUM(W7:AB7)</f>
        <v>123653</v>
      </c>
      <c r="W7" s="108">
        <f t="shared" ref="W7:AB7" si="1">SUM(W$8:W$207)</f>
        <v>113266</v>
      </c>
      <c r="X7" s="108">
        <f t="shared" si="1"/>
        <v>0</v>
      </c>
      <c r="Y7" s="108">
        <f t="shared" si="1"/>
        <v>0</v>
      </c>
      <c r="Z7" s="108">
        <f t="shared" si="1"/>
        <v>2236</v>
      </c>
      <c r="AA7" s="108">
        <f t="shared" si="1"/>
        <v>0</v>
      </c>
      <c r="AB7" s="108">
        <f t="shared" si="1"/>
        <v>8151</v>
      </c>
      <c r="AC7" s="108">
        <f>SUM(AD7:AE7)</f>
        <v>1008</v>
      </c>
      <c r="AD7" s="108">
        <f>SUM(AD$8:AD$207)</f>
        <v>1008</v>
      </c>
      <c r="AE7" s="108">
        <f>SUM(AE$8:AE$207)</f>
        <v>0</v>
      </c>
      <c r="AF7" s="108">
        <f>SUM(AG7:AI7)</f>
        <v>1420</v>
      </c>
      <c r="AG7" s="108">
        <f>SUM(AG$8:AG$207)</f>
        <v>1420</v>
      </c>
      <c r="AH7" s="108">
        <f>SUM(AH$8:AH$207)</f>
        <v>0</v>
      </c>
      <c r="AI7" s="108">
        <f>SUM(AI$8:AI$207)</f>
        <v>0</v>
      </c>
      <c r="AJ7" s="108">
        <f>SUM(AK7:AS7)</f>
        <v>1914</v>
      </c>
      <c r="AK7" s="108">
        <f t="shared" ref="AK7:AS7" si="2">SUM(AK$8:AK$207)</f>
        <v>501</v>
      </c>
      <c r="AL7" s="108">
        <f t="shared" si="2"/>
        <v>0</v>
      </c>
      <c r="AM7" s="108">
        <f t="shared" si="2"/>
        <v>31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90</v>
      </c>
      <c r="AR7" s="108">
        <f t="shared" si="2"/>
        <v>91</v>
      </c>
      <c r="AS7" s="108">
        <f t="shared" si="2"/>
        <v>1201</v>
      </c>
      <c r="AT7" s="108">
        <f>SUM(AU7:AY7)</f>
        <v>7</v>
      </c>
      <c r="AU7" s="108">
        <f>SUM(AU$8:AU$207)</f>
        <v>7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89</v>
      </c>
      <c r="BA7" s="108">
        <f>SUM(BA$8:BA$207)</f>
        <v>89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29</v>
      </c>
      <c r="B8" s="113" t="s">
        <v>254</v>
      </c>
      <c r="C8" s="101" t="s">
        <v>255</v>
      </c>
      <c r="D8" s="103">
        <f>SUM(E8,+H8,+K8)</f>
        <v>12305</v>
      </c>
      <c r="E8" s="103">
        <f>SUM(F8:G8)</f>
        <v>0</v>
      </c>
      <c r="F8" s="103">
        <v>0</v>
      </c>
      <c r="G8" s="103">
        <v>0</v>
      </c>
      <c r="H8" s="103">
        <f>SUM(I8:J8)</f>
        <v>1557</v>
      </c>
      <c r="I8" s="103">
        <v>1557</v>
      </c>
      <c r="J8" s="103">
        <v>0</v>
      </c>
      <c r="K8" s="103">
        <f>SUM(L8:M8)</f>
        <v>10748</v>
      </c>
      <c r="L8" s="103">
        <v>3044</v>
      </c>
      <c r="M8" s="103">
        <v>7704</v>
      </c>
      <c r="N8" s="103">
        <f>SUM(O8,+V8,+AC8)</f>
        <v>12364</v>
      </c>
      <c r="O8" s="103">
        <f>SUM(P8:U8)</f>
        <v>4601</v>
      </c>
      <c r="P8" s="103">
        <v>3532</v>
      </c>
      <c r="Q8" s="103">
        <v>0</v>
      </c>
      <c r="R8" s="103">
        <v>0</v>
      </c>
      <c r="S8" s="103">
        <v>1069</v>
      </c>
      <c r="T8" s="103">
        <v>0</v>
      </c>
      <c r="U8" s="103">
        <v>0</v>
      </c>
      <c r="V8" s="103">
        <f>SUM(W8:AB8)</f>
        <v>7704</v>
      </c>
      <c r="W8" s="103">
        <v>5468</v>
      </c>
      <c r="X8" s="103">
        <v>0</v>
      </c>
      <c r="Y8" s="103">
        <v>0</v>
      </c>
      <c r="Z8" s="103">
        <v>2236</v>
      </c>
      <c r="AA8" s="103">
        <v>0</v>
      </c>
      <c r="AB8" s="103">
        <v>0</v>
      </c>
      <c r="AC8" s="103">
        <f>SUM(AD8:AE8)</f>
        <v>59</v>
      </c>
      <c r="AD8" s="103">
        <v>59</v>
      </c>
      <c r="AE8" s="103">
        <v>0</v>
      </c>
      <c r="AF8" s="103">
        <f>SUM(AG8:AI8)</f>
        <v>179</v>
      </c>
      <c r="AG8" s="103">
        <v>179</v>
      </c>
      <c r="AH8" s="103">
        <v>0</v>
      </c>
      <c r="AI8" s="103">
        <v>0</v>
      </c>
      <c r="AJ8" s="103">
        <f>SUM(AK8:AS8)</f>
        <v>258</v>
      </c>
      <c r="AK8" s="103">
        <v>85</v>
      </c>
      <c r="AL8" s="103">
        <v>0</v>
      </c>
      <c r="AM8" s="103">
        <v>3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170</v>
      </c>
      <c r="AT8" s="103">
        <f>SUM(AU8:AY8)</f>
        <v>6</v>
      </c>
      <c r="AU8" s="103">
        <v>6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29</v>
      </c>
      <c r="B9" s="113" t="s">
        <v>258</v>
      </c>
      <c r="C9" s="101" t="s">
        <v>259</v>
      </c>
      <c r="D9" s="103">
        <f>SUM(E9,+H9,+K9)</f>
        <v>21127</v>
      </c>
      <c r="E9" s="103">
        <f>SUM(F9:G9)</f>
        <v>0</v>
      </c>
      <c r="F9" s="103">
        <v>0</v>
      </c>
      <c r="G9" s="103">
        <v>0</v>
      </c>
      <c r="H9" s="103">
        <f>SUM(I9:J9)</f>
        <v>5321</v>
      </c>
      <c r="I9" s="103">
        <v>5321</v>
      </c>
      <c r="J9" s="103">
        <v>0</v>
      </c>
      <c r="K9" s="103">
        <f>SUM(L9:M9)</f>
        <v>15806</v>
      </c>
      <c r="L9" s="103">
        <v>0</v>
      </c>
      <c r="M9" s="103">
        <v>15806</v>
      </c>
      <c r="N9" s="103">
        <f>SUM(O9,+V9,+AC9)</f>
        <v>21714</v>
      </c>
      <c r="O9" s="103">
        <f>SUM(P9:U9)</f>
        <v>5321</v>
      </c>
      <c r="P9" s="103">
        <v>5321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15806</v>
      </c>
      <c r="W9" s="103">
        <v>15806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587</v>
      </c>
      <c r="AD9" s="103">
        <v>587</v>
      </c>
      <c r="AE9" s="103">
        <v>0</v>
      </c>
      <c r="AF9" s="103">
        <f>SUM(AG9:AI9)</f>
        <v>28</v>
      </c>
      <c r="AG9" s="103">
        <v>28</v>
      </c>
      <c r="AH9" s="103">
        <v>0</v>
      </c>
      <c r="AI9" s="103">
        <v>0</v>
      </c>
      <c r="AJ9" s="103">
        <f>SUM(AK9:AS9)</f>
        <v>28</v>
      </c>
      <c r="AK9" s="103">
        <v>0</v>
      </c>
      <c r="AL9" s="103">
        <v>0</v>
      </c>
      <c r="AM9" s="103">
        <v>28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24</v>
      </c>
      <c r="BA9" s="103">
        <v>24</v>
      </c>
      <c r="BB9" s="103">
        <v>0</v>
      </c>
      <c r="BC9" s="103">
        <v>0</v>
      </c>
    </row>
    <row r="10" spans="1:55" s="105" customFormat="1" ht="13.5" customHeight="1">
      <c r="A10" s="115" t="s">
        <v>29</v>
      </c>
      <c r="B10" s="113" t="s">
        <v>260</v>
      </c>
      <c r="C10" s="101" t="s">
        <v>261</v>
      </c>
      <c r="D10" s="103">
        <f>SUM(E10,+H10,+K10)</f>
        <v>17700</v>
      </c>
      <c r="E10" s="103">
        <f>SUM(F10:G10)</f>
        <v>0</v>
      </c>
      <c r="F10" s="103">
        <v>0</v>
      </c>
      <c r="G10" s="103">
        <v>0</v>
      </c>
      <c r="H10" s="103">
        <f>SUM(I10:J10)</f>
        <v>2791</v>
      </c>
      <c r="I10" s="103">
        <v>2791</v>
      </c>
      <c r="J10" s="103">
        <v>0</v>
      </c>
      <c r="K10" s="103">
        <f>SUM(L10:M10)</f>
        <v>14909</v>
      </c>
      <c r="L10" s="103">
        <v>0</v>
      </c>
      <c r="M10" s="103">
        <v>14909</v>
      </c>
      <c r="N10" s="103">
        <f>SUM(O10,+V10,+AC10)</f>
        <v>17880</v>
      </c>
      <c r="O10" s="103">
        <f>SUM(P10:U10)</f>
        <v>2791</v>
      </c>
      <c r="P10" s="103">
        <v>2791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14909</v>
      </c>
      <c r="W10" s="103">
        <v>14909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180</v>
      </c>
      <c r="AD10" s="103">
        <v>180</v>
      </c>
      <c r="AE10" s="103">
        <v>0</v>
      </c>
      <c r="AF10" s="103">
        <f>SUM(AG10:AI10)</f>
        <v>157</v>
      </c>
      <c r="AG10" s="103">
        <v>157</v>
      </c>
      <c r="AH10" s="103">
        <v>0</v>
      </c>
      <c r="AI10" s="103">
        <v>0</v>
      </c>
      <c r="AJ10" s="103">
        <f>SUM(AK10:AS10)</f>
        <v>157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75</v>
      </c>
      <c r="AS10" s="103">
        <v>82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13</v>
      </c>
      <c r="BA10" s="103">
        <v>13</v>
      </c>
      <c r="BB10" s="103">
        <v>0</v>
      </c>
      <c r="BC10" s="103">
        <v>0</v>
      </c>
    </row>
    <row r="11" spans="1:55" s="105" customFormat="1" ht="13.5" customHeight="1">
      <c r="A11" s="115" t="s">
        <v>29</v>
      </c>
      <c r="B11" s="113" t="s">
        <v>262</v>
      </c>
      <c r="C11" s="101" t="s">
        <v>263</v>
      </c>
      <c r="D11" s="103">
        <f>SUM(E11,+H11,+K11)</f>
        <v>23616</v>
      </c>
      <c r="E11" s="103">
        <f>SUM(F11:G11)</f>
        <v>0</v>
      </c>
      <c r="F11" s="103">
        <v>0</v>
      </c>
      <c r="G11" s="103">
        <v>0</v>
      </c>
      <c r="H11" s="103">
        <f>SUM(I11:J11)</f>
        <v>22352</v>
      </c>
      <c r="I11" s="103">
        <v>5925</v>
      </c>
      <c r="J11" s="103">
        <v>16427</v>
      </c>
      <c r="K11" s="103">
        <f>SUM(L11:M11)</f>
        <v>1264</v>
      </c>
      <c r="L11" s="103">
        <v>0</v>
      </c>
      <c r="M11" s="103">
        <v>1264</v>
      </c>
      <c r="N11" s="103">
        <f>SUM(O11,+V11,+AC11)</f>
        <v>23616</v>
      </c>
      <c r="O11" s="103">
        <f>SUM(P11:U11)</f>
        <v>5925</v>
      </c>
      <c r="P11" s="103">
        <v>5925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17691</v>
      </c>
      <c r="W11" s="103">
        <v>17691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679</v>
      </c>
      <c r="AG11" s="103">
        <v>679</v>
      </c>
      <c r="AH11" s="103">
        <v>0</v>
      </c>
      <c r="AI11" s="103">
        <v>0</v>
      </c>
      <c r="AJ11" s="103">
        <f>SUM(AK11:AS11)</f>
        <v>679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679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29</v>
      </c>
      <c r="B12" s="113" t="s">
        <v>264</v>
      </c>
      <c r="C12" s="101" t="s">
        <v>265</v>
      </c>
      <c r="D12" s="103">
        <f>SUM(E12,+H12,+K12)</f>
        <v>6753</v>
      </c>
      <c r="E12" s="103">
        <f>SUM(F12:G12)</f>
        <v>0</v>
      </c>
      <c r="F12" s="103">
        <v>0</v>
      </c>
      <c r="G12" s="103">
        <v>0</v>
      </c>
      <c r="H12" s="103">
        <f>SUM(I12:J12)</f>
        <v>1515</v>
      </c>
      <c r="I12" s="103">
        <v>1515</v>
      </c>
      <c r="J12" s="103">
        <v>0</v>
      </c>
      <c r="K12" s="103">
        <f>SUM(L12:M12)</f>
        <v>5238</v>
      </c>
      <c r="L12" s="103">
        <v>0</v>
      </c>
      <c r="M12" s="103">
        <v>5238</v>
      </c>
      <c r="N12" s="103">
        <f>SUM(O12,+V12,+AC12)</f>
        <v>6753</v>
      </c>
      <c r="O12" s="103">
        <f>SUM(P12:U12)</f>
        <v>1515</v>
      </c>
      <c r="P12" s="103">
        <v>1515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5238</v>
      </c>
      <c r="W12" s="103">
        <v>5238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</v>
      </c>
      <c r="AG12" s="103">
        <v>1</v>
      </c>
      <c r="AH12" s="103">
        <v>0</v>
      </c>
      <c r="AI12" s="103">
        <v>0</v>
      </c>
      <c r="AJ12" s="103">
        <f>SUM(AK12:AS12)</f>
        <v>236</v>
      </c>
      <c r="AK12" s="103">
        <v>236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1</v>
      </c>
      <c r="AU12" s="103">
        <v>1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29</v>
      </c>
      <c r="B13" s="113" t="s">
        <v>266</v>
      </c>
      <c r="C13" s="101" t="s">
        <v>267</v>
      </c>
      <c r="D13" s="103">
        <f>SUM(E13,+H13,+K13)</f>
        <v>4969</v>
      </c>
      <c r="E13" s="103">
        <f>SUM(F13:G13)</f>
        <v>0</v>
      </c>
      <c r="F13" s="103">
        <v>0</v>
      </c>
      <c r="G13" s="103">
        <v>0</v>
      </c>
      <c r="H13" s="103">
        <f>SUM(I13:J13)</f>
        <v>1132</v>
      </c>
      <c r="I13" s="103">
        <v>1132</v>
      </c>
      <c r="J13" s="103">
        <v>0</v>
      </c>
      <c r="K13" s="103">
        <f>SUM(L13:M13)</f>
        <v>3837</v>
      </c>
      <c r="L13" s="103">
        <v>0</v>
      </c>
      <c r="M13" s="103">
        <v>3837</v>
      </c>
      <c r="N13" s="103">
        <f>SUM(O13,+V13,+AC13)</f>
        <v>4980</v>
      </c>
      <c r="O13" s="103">
        <f>SUM(P13:U13)</f>
        <v>1132</v>
      </c>
      <c r="P13" s="103">
        <v>1132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3837</v>
      </c>
      <c r="W13" s="103">
        <v>3837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11</v>
      </c>
      <c r="AD13" s="103">
        <v>11</v>
      </c>
      <c r="AE13" s="103">
        <v>0</v>
      </c>
      <c r="AF13" s="103">
        <f>SUM(AG13:AI13)</f>
        <v>1</v>
      </c>
      <c r="AG13" s="103">
        <v>1</v>
      </c>
      <c r="AH13" s="103">
        <v>0</v>
      </c>
      <c r="AI13" s="103">
        <v>0</v>
      </c>
      <c r="AJ13" s="103">
        <f>SUM(AK13:AS13)</f>
        <v>1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1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29</v>
      </c>
      <c r="B14" s="113" t="s">
        <v>268</v>
      </c>
      <c r="C14" s="101" t="s">
        <v>269</v>
      </c>
      <c r="D14" s="103">
        <f>SUM(E14,+H14,+K14)</f>
        <v>2280</v>
      </c>
      <c r="E14" s="103">
        <f>SUM(F14:G14)</f>
        <v>0</v>
      </c>
      <c r="F14" s="103">
        <v>0</v>
      </c>
      <c r="G14" s="103">
        <v>0</v>
      </c>
      <c r="H14" s="103">
        <f>SUM(I14:J14)</f>
        <v>748</v>
      </c>
      <c r="I14" s="103">
        <v>748</v>
      </c>
      <c r="J14" s="103">
        <v>0</v>
      </c>
      <c r="K14" s="103">
        <f>SUM(L14:M14)</f>
        <v>1532</v>
      </c>
      <c r="L14" s="103">
        <v>0</v>
      </c>
      <c r="M14" s="103">
        <v>1532</v>
      </c>
      <c r="N14" s="103">
        <f>SUM(O14,+V14,+AC14)</f>
        <v>2280</v>
      </c>
      <c r="O14" s="103">
        <f>SUM(P14:U14)</f>
        <v>748</v>
      </c>
      <c r="P14" s="103">
        <v>748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1532</v>
      </c>
      <c r="W14" s="103">
        <v>1532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29</v>
      </c>
      <c r="B15" s="113" t="s">
        <v>270</v>
      </c>
      <c r="C15" s="101" t="s">
        <v>271</v>
      </c>
      <c r="D15" s="103">
        <f>SUM(E15,+H15,+K15)</f>
        <v>22115</v>
      </c>
      <c r="E15" s="103">
        <f>SUM(F15:G15)</f>
        <v>22115</v>
      </c>
      <c r="F15" s="103">
        <v>6145</v>
      </c>
      <c r="G15" s="103">
        <v>15970</v>
      </c>
      <c r="H15" s="103">
        <f>SUM(I15:J15)</f>
        <v>0</v>
      </c>
      <c r="I15" s="103">
        <v>0</v>
      </c>
      <c r="J15" s="103">
        <v>0</v>
      </c>
      <c r="K15" s="103">
        <f>SUM(L15:M15)</f>
        <v>0</v>
      </c>
      <c r="L15" s="103">
        <v>0</v>
      </c>
      <c r="M15" s="103">
        <v>0</v>
      </c>
      <c r="N15" s="103">
        <f>SUM(O15,+V15,+AC15)</f>
        <v>22115</v>
      </c>
      <c r="O15" s="103">
        <f>SUM(P15:U15)</f>
        <v>6145</v>
      </c>
      <c r="P15" s="103">
        <v>6145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15970</v>
      </c>
      <c r="W15" s="103">
        <v>15970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29</v>
      </c>
      <c r="B16" s="113" t="s">
        <v>272</v>
      </c>
      <c r="C16" s="101" t="s">
        <v>273</v>
      </c>
      <c r="D16" s="103">
        <f>SUM(E16,+H16,+K16)</f>
        <v>3416</v>
      </c>
      <c r="E16" s="103">
        <f>SUM(F16:G16)</f>
        <v>0</v>
      </c>
      <c r="F16" s="103">
        <v>0</v>
      </c>
      <c r="G16" s="103">
        <v>0</v>
      </c>
      <c r="H16" s="103">
        <f>SUM(I16:J16)</f>
        <v>3416</v>
      </c>
      <c r="I16" s="103">
        <v>860</v>
      </c>
      <c r="J16" s="103">
        <v>2556</v>
      </c>
      <c r="K16" s="103">
        <f>SUM(L16:M16)</f>
        <v>0</v>
      </c>
      <c r="L16" s="103">
        <v>0</v>
      </c>
      <c r="M16" s="103">
        <v>0</v>
      </c>
      <c r="N16" s="103">
        <f>SUM(O16,+V16,+AC16)</f>
        <v>3449</v>
      </c>
      <c r="O16" s="103">
        <f>SUM(P16:U16)</f>
        <v>860</v>
      </c>
      <c r="P16" s="103">
        <v>860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2556</v>
      </c>
      <c r="W16" s="103">
        <v>2556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33</v>
      </c>
      <c r="AD16" s="103">
        <v>33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1</v>
      </c>
      <c r="AK16" s="103">
        <v>1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29</v>
      </c>
      <c r="B17" s="113" t="s">
        <v>274</v>
      </c>
      <c r="C17" s="101" t="s">
        <v>275</v>
      </c>
      <c r="D17" s="103">
        <f>SUM(E17,+H17,+K17)</f>
        <v>4057</v>
      </c>
      <c r="E17" s="103">
        <f>SUM(F17:G17)</f>
        <v>0</v>
      </c>
      <c r="F17" s="103">
        <v>0</v>
      </c>
      <c r="G17" s="103">
        <v>0</v>
      </c>
      <c r="H17" s="103">
        <f>SUM(I17:J17)</f>
        <v>1366</v>
      </c>
      <c r="I17" s="103">
        <v>1366</v>
      </c>
      <c r="J17" s="103">
        <v>0</v>
      </c>
      <c r="K17" s="103">
        <f>SUM(L17:M17)</f>
        <v>2691</v>
      </c>
      <c r="L17" s="103">
        <v>0</v>
      </c>
      <c r="M17" s="103">
        <v>2691</v>
      </c>
      <c r="N17" s="103">
        <f>SUM(O17,+V17,+AC17)</f>
        <v>4057</v>
      </c>
      <c r="O17" s="103">
        <f>SUM(P17:U17)</f>
        <v>1366</v>
      </c>
      <c r="P17" s="103">
        <v>1366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2691</v>
      </c>
      <c r="W17" s="103">
        <v>2691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29</v>
      </c>
      <c r="B18" s="113" t="s">
        <v>276</v>
      </c>
      <c r="C18" s="101" t="s">
        <v>277</v>
      </c>
      <c r="D18" s="103">
        <f>SUM(E18,+H18,+K18)</f>
        <v>11375</v>
      </c>
      <c r="E18" s="103">
        <f>SUM(F18:G18)</f>
        <v>0</v>
      </c>
      <c r="F18" s="103">
        <v>0</v>
      </c>
      <c r="G18" s="103">
        <v>0</v>
      </c>
      <c r="H18" s="103">
        <f>SUM(I18:J18)</f>
        <v>3224</v>
      </c>
      <c r="I18" s="103">
        <v>3224</v>
      </c>
      <c r="J18" s="103">
        <v>0</v>
      </c>
      <c r="K18" s="103">
        <f>SUM(L18:M18)</f>
        <v>8151</v>
      </c>
      <c r="L18" s="103">
        <v>0</v>
      </c>
      <c r="M18" s="103">
        <v>8151</v>
      </c>
      <c r="N18" s="103">
        <f>SUM(O18,+V18,+AC18)</f>
        <v>11513</v>
      </c>
      <c r="O18" s="103">
        <f>SUM(P18:U18)</f>
        <v>3224</v>
      </c>
      <c r="P18" s="103">
        <v>0</v>
      </c>
      <c r="Q18" s="103">
        <v>0</v>
      </c>
      <c r="R18" s="103">
        <v>0</v>
      </c>
      <c r="S18" s="103">
        <v>0</v>
      </c>
      <c r="T18" s="103">
        <v>0</v>
      </c>
      <c r="U18" s="103">
        <v>3224</v>
      </c>
      <c r="V18" s="103">
        <f>SUM(W18:AB18)</f>
        <v>8151</v>
      </c>
      <c r="W18" s="103">
        <v>0</v>
      </c>
      <c r="X18" s="103">
        <v>0</v>
      </c>
      <c r="Y18" s="103">
        <v>0</v>
      </c>
      <c r="Z18" s="103">
        <v>0</v>
      </c>
      <c r="AA18" s="103">
        <v>0</v>
      </c>
      <c r="AB18" s="103">
        <v>8151</v>
      </c>
      <c r="AC18" s="103">
        <f>SUM(AD18:AE18)</f>
        <v>138</v>
      </c>
      <c r="AD18" s="103">
        <v>138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29</v>
      </c>
      <c r="B19" s="113" t="s">
        <v>278</v>
      </c>
      <c r="C19" s="101" t="s">
        <v>279</v>
      </c>
      <c r="D19" s="103">
        <f>SUM(E19,+H19,+K19)</f>
        <v>20925</v>
      </c>
      <c r="E19" s="103">
        <f>SUM(F19:G19)</f>
        <v>0</v>
      </c>
      <c r="F19" s="103">
        <v>0</v>
      </c>
      <c r="G19" s="103">
        <v>0</v>
      </c>
      <c r="H19" s="103">
        <f>SUM(I19:J19)</f>
        <v>4739</v>
      </c>
      <c r="I19" s="103">
        <v>4739</v>
      </c>
      <c r="J19" s="103">
        <v>0</v>
      </c>
      <c r="K19" s="103">
        <f>SUM(L19:M19)</f>
        <v>16186</v>
      </c>
      <c r="L19" s="103">
        <v>0</v>
      </c>
      <c r="M19" s="103">
        <v>16186</v>
      </c>
      <c r="N19" s="103">
        <f>SUM(O19,+V19,+AC19)</f>
        <v>20925</v>
      </c>
      <c r="O19" s="103">
        <f>SUM(P19:U19)</f>
        <v>4739</v>
      </c>
      <c r="P19" s="103">
        <v>4739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16186</v>
      </c>
      <c r="W19" s="103">
        <v>16186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240</v>
      </c>
      <c r="AG19" s="103">
        <v>240</v>
      </c>
      <c r="AH19" s="103">
        <v>0</v>
      </c>
      <c r="AI19" s="103">
        <v>0</v>
      </c>
      <c r="AJ19" s="103">
        <f>SUM(AK19:AS19)</f>
        <v>357</v>
      </c>
      <c r="AK19" s="103">
        <v>117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240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38</v>
      </c>
      <c r="BA19" s="103">
        <v>38</v>
      </c>
      <c r="BB19" s="103">
        <v>0</v>
      </c>
      <c r="BC19" s="103">
        <v>0</v>
      </c>
    </row>
    <row r="20" spans="1:55" s="105" customFormat="1" ht="13.5" customHeight="1">
      <c r="A20" s="115" t="s">
        <v>29</v>
      </c>
      <c r="B20" s="113" t="s">
        <v>280</v>
      </c>
      <c r="C20" s="101" t="s">
        <v>281</v>
      </c>
      <c r="D20" s="103">
        <f>SUM(E20,+H20,+K20)</f>
        <v>3886</v>
      </c>
      <c r="E20" s="103">
        <f>SUM(F20:G20)</f>
        <v>0</v>
      </c>
      <c r="F20" s="103">
        <v>0</v>
      </c>
      <c r="G20" s="103">
        <v>0</v>
      </c>
      <c r="H20" s="103">
        <f>SUM(I20:J20)</f>
        <v>1296</v>
      </c>
      <c r="I20" s="103">
        <v>1296</v>
      </c>
      <c r="J20" s="103">
        <v>0</v>
      </c>
      <c r="K20" s="103">
        <f>SUM(L20:M20)</f>
        <v>2590</v>
      </c>
      <c r="L20" s="103">
        <v>0</v>
      </c>
      <c r="M20" s="103">
        <v>2590</v>
      </c>
      <c r="N20" s="103">
        <f>SUM(O20,+V20,+AC20)</f>
        <v>3886</v>
      </c>
      <c r="O20" s="103">
        <f>SUM(P20:U20)</f>
        <v>1296</v>
      </c>
      <c r="P20" s="103">
        <v>1296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2590</v>
      </c>
      <c r="W20" s="103">
        <v>2590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34</v>
      </c>
      <c r="AG20" s="103">
        <v>34</v>
      </c>
      <c r="AH20" s="103">
        <v>0</v>
      </c>
      <c r="AI20" s="103">
        <v>0</v>
      </c>
      <c r="AJ20" s="103">
        <f>SUM(AK20:AS20)</f>
        <v>34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16</v>
      </c>
      <c r="AS20" s="103">
        <v>18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3</v>
      </c>
      <c r="BA20" s="103">
        <v>3</v>
      </c>
      <c r="BB20" s="103">
        <v>0</v>
      </c>
      <c r="BC20" s="103">
        <v>0</v>
      </c>
    </row>
    <row r="21" spans="1:55" s="105" customFormat="1" ht="13.5" customHeight="1">
      <c r="A21" s="115" t="s">
        <v>29</v>
      </c>
      <c r="B21" s="113" t="s">
        <v>282</v>
      </c>
      <c r="C21" s="101" t="s">
        <v>283</v>
      </c>
      <c r="D21" s="103">
        <f>SUM(E21,+H21,+K21)</f>
        <v>3724</v>
      </c>
      <c r="E21" s="103">
        <f>SUM(F21:G21)</f>
        <v>0</v>
      </c>
      <c r="F21" s="103">
        <v>0</v>
      </c>
      <c r="G21" s="103">
        <v>0</v>
      </c>
      <c r="H21" s="103">
        <f>SUM(I21:J21)</f>
        <v>1590</v>
      </c>
      <c r="I21" s="103">
        <v>1590</v>
      </c>
      <c r="J21" s="103">
        <v>0</v>
      </c>
      <c r="K21" s="103">
        <f>SUM(L21:M21)</f>
        <v>2134</v>
      </c>
      <c r="L21" s="103">
        <v>0</v>
      </c>
      <c r="M21" s="103">
        <v>2134</v>
      </c>
      <c r="N21" s="103">
        <f>SUM(O21,+V21,+AC21)</f>
        <v>3724</v>
      </c>
      <c r="O21" s="103">
        <f>SUM(P21:U21)</f>
        <v>1590</v>
      </c>
      <c r="P21" s="103">
        <v>1590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2134</v>
      </c>
      <c r="W21" s="103">
        <v>2134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5</v>
      </c>
      <c r="AG21" s="103">
        <v>5</v>
      </c>
      <c r="AH21" s="103">
        <v>0</v>
      </c>
      <c r="AI21" s="103">
        <v>0</v>
      </c>
      <c r="AJ21" s="103">
        <f>SUM(AK21:AS21)</f>
        <v>33</v>
      </c>
      <c r="AK21" s="103">
        <v>28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5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29</v>
      </c>
      <c r="B22" s="113" t="s">
        <v>284</v>
      </c>
      <c r="C22" s="101" t="s">
        <v>285</v>
      </c>
      <c r="D22" s="103">
        <f>SUM(E22,+H22,+K22)</f>
        <v>4547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4547</v>
      </c>
      <c r="L22" s="103">
        <v>620</v>
      </c>
      <c r="M22" s="103">
        <v>3927</v>
      </c>
      <c r="N22" s="103">
        <f>SUM(O22,+V22,+AC22)</f>
        <v>4547</v>
      </c>
      <c r="O22" s="103">
        <f>SUM(P22:U22)</f>
        <v>620</v>
      </c>
      <c r="P22" s="103">
        <v>620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3927</v>
      </c>
      <c r="W22" s="103">
        <v>3927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6</v>
      </c>
      <c r="AG22" s="103">
        <v>6</v>
      </c>
      <c r="AH22" s="103">
        <v>0</v>
      </c>
      <c r="AI22" s="103">
        <v>0</v>
      </c>
      <c r="AJ22" s="103">
        <f>SUM(AK22:AS22)</f>
        <v>40</v>
      </c>
      <c r="AK22" s="103">
        <v>34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6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11</v>
      </c>
      <c r="BA22" s="103">
        <v>11</v>
      </c>
      <c r="BB22" s="103">
        <v>0</v>
      </c>
      <c r="BC22" s="103">
        <v>0</v>
      </c>
    </row>
    <row r="23" spans="1:55" s="105" customFormat="1" ht="13.5" customHeight="1">
      <c r="A23" s="115" t="s">
        <v>29</v>
      </c>
      <c r="B23" s="113" t="s">
        <v>286</v>
      </c>
      <c r="C23" s="101" t="s">
        <v>287</v>
      </c>
      <c r="D23" s="103">
        <f>SUM(E23,+H23,+K23)</f>
        <v>1866</v>
      </c>
      <c r="E23" s="103">
        <f>SUM(F23:G23)</f>
        <v>0</v>
      </c>
      <c r="F23" s="103">
        <v>0</v>
      </c>
      <c r="G23" s="103">
        <v>0</v>
      </c>
      <c r="H23" s="103">
        <f>SUM(I23:J23)</f>
        <v>670</v>
      </c>
      <c r="I23" s="103">
        <v>670</v>
      </c>
      <c r="J23" s="103">
        <v>0</v>
      </c>
      <c r="K23" s="103">
        <f>SUM(L23:M23)</f>
        <v>1196</v>
      </c>
      <c r="L23" s="103">
        <v>0</v>
      </c>
      <c r="M23" s="103">
        <v>1196</v>
      </c>
      <c r="N23" s="103">
        <f>SUM(O23,+V23,+AC23)</f>
        <v>1866</v>
      </c>
      <c r="O23" s="103">
        <f>SUM(P23:U23)</f>
        <v>670</v>
      </c>
      <c r="P23" s="103">
        <v>670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1196</v>
      </c>
      <c r="W23" s="103">
        <v>1196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2</v>
      </c>
      <c r="AG23" s="103">
        <v>2</v>
      </c>
      <c r="AH23" s="103">
        <v>0</v>
      </c>
      <c r="AI23" s="103">
        <v>0</v>
      </c>
      <c r="AJ23" s="103">
        <f>SUM(AK23:AS23)</f>
        <v>2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2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29</v>
      </c>
      <c r="B24" s="113" t="s">
        <v>288</v>
      </c>
      <c r="C24" s="101" t="s">
        <v>289</v>
      </c>
      <c r="D24" s="103">
        <f>SUM(E24,+H24,+K24)</f>
        <v>506</v>
      </c>
      <c r="E24" s="103">
        <f>SUM(F24:G24)</f>
        <v>0</v>
      </c>
      <c r="F24" s="103">
        <v>0</v>
      </c>
      <c r="G24" s="103">
        <v>0</v>
      </c>
      <c r="H24" s="103">
        <f>SUM(I24:J24)</f>
        <v>267</v>
      </c>
      <c r="I24" s="103">
        <v>267</v>
      </c>
      <c r="J24" s="103">
        <v>0</v>
      </c>
      <c r="K24" s="103">
        <f>SUM(L24:M24)</f>
        <v>239</v>
      </c>
      <c r="L24" s="103">
        <v>0</v>
      </c>
      <c r="M24" s="103">
        <v>239</v>
      </c>
      <c r="N24" s="103">
        <f>SUM(O24,+V24,+AC24)</f>
        <v>506</v>
      </c>
      <c r="O24" s="103">
        <f>SUM(P24:U24)</f>
        <v>267</v>
      </c>
      <c r="P24" s="103">
        <v>267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239</v>
      </c>
      <c r="W24" s="103">
        <v>239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29</v>
      </c>
      <c r="B25" s="113" t="s">
        <v>290</v>
      </c>
      <c r="C25" s="101" t="s">
        <v>291</v>
      </c>
      <c r="D25" s="103">
        <f>SUM(E25,+H25,+K25)</f>
        <v>782</v>
      </c>
      <c r="E25" s="103">
        <f>SUM(F25:G25)</f>
        <v>0</v>
      </c>
      <c r="F25" s="103">
        <v>0</v>
      </c>
      <c r="G25" s="103">
        <v>0</v>
      </c>
      <c r="H25" s="103">
        <f>SUM(I25:J25)</f>
        <v>423</v>
      </c>
      <c r="I25" s="103">
        <v>423</v>
      </c>
      <c r="J25" s="103">
        <v>0</v>
      </c>
      <c r="K25" s="103">
        <f>SUM(L25:M25)</f>
        <v>359</v>
      </c>
      <c r="L25" s="103">
        <v>0</v>
      </c>
      <c r="M25" s="103">
        <v>359</v>
      </c>
      <c r="N25" s="103">
        <f>SUM(O25,+V25,+AC25)</f>
        <v>782</v>
      </c>
      <c r="O25" s="103">
        <f>SUM(P25:U25)</f>
        <v>423</v>
      </c>
      <c r="P25" s="103">
        <v>423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359</v>
      </c>
      <c r="W25" s="103">
        <v>359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33</v>
      </c>
      <c r="AG25" s="103">
        <v>33</v>
      </c>
      <c r="AH25" s="103">
        <v>0</v>
      </c>
      <c r="AI25" s="103">
        <v>0</v>
      </c>
      <c r="AJ25" s="103">
        <f>SUM(AK25:AS25)</f>
        <v>33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33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29</v>
      </c>
      <c r="B26" s="113" t="s">
        <v>292</v>
      </c>
      <c r="C26" s="101" t="s">
        <v>293</v>
      </c>
      <c r="D26" s="103">
        <f>SUM(E26,+H26,+K26)</f>
        <v>1298</v>
      </c>
      <c r="E26" s="103">
        <f>SUM(F26:G26)</f>
        <v>0</v>
      </c>
      <c r="F26" s="103">
        <v>0</v>
      </c>
      <c r="G26" s="103">
        <v>0</v>
      </c>
      <c r="H26" s="103">
        <f>SUM(I26:J26)</f>
        <v>361</v>
      </c>
      <c r="I26" s="103">
        <v>361</v>
      </c>
      <c r="J26" s="103">
        <v>0</v>
      </c>
      <c r="K26" s="103">
        <f>SUM(L26:M26)</f>
        <v>937</v>
      </c>
      <c r="L26" s="103">
        <v>0</v>
      </c>
      <c r="M26" s="103">
        <v>937</v>
      </c>
      <c r="N26" s="103">
        <f>SUM(O26,+V26,+AC26)</f>
        <v>1298</v>
      </c>
      <c r="O26" s="103">
        <f>SUM(P26:U26)</f>
        <v>361</v>
      </c>
      <c r="P26" s="103">
        <v>361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937</v>
      </c>
      <c r="W26" s="103">
        <v>937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55</v>
      </c>
      <c r="AG26" s="103">
        <v>55</v>
      </c>
      <c r="AH26" s="103">
        <v>0</v>
      </c>
      <c r="AI26" s="103">
        <v>0</v>
      </c>
      <c r="AJ26" s="103">
        <f>SUM(AK26:AS26)</f>
        <v>55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55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6">
    <sortCondition ref="A8:A26"/>
    <sortCondition ref="B8:B26"/>
    <sortCondition ref="C8:C2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25000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25201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25202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25203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25204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25206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25207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25208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25209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25210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25211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25212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25213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25214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25383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25384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25425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25441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25442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25443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スタッフ１</cp:lastModifiedBy>
  <cp:lastPrinted>2016-10-24T05:42:31Z</cp:lastPrinted>
  <dcterms:created xsi:type="dcterms:W3CDTF">2008-01-06T09:25:24Z</dcterms:created>
  <dcterms:modified xsi:type="dcterms:W3CDTF">2021-02-08T00:34:58Z</dcterms:modified>
</cp:coreProperties>
</file>