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ouko_hosokawa\Desktop\環境省廃棄物実態調査集約結果（24三重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水洗化人口等!$A$6:$AA$35</definedName>
    <definedName name="_xlnm.Print_Area" localSheetId="2">し尿集計結果!$A$1:$M$36</definedName>
    <definedName name="_xlnm.Print_Area" localSheetId="1">し尿処理状況!$2:$36</definedName>
    <definedName name="_xlnm.Print_Area" localSheetId="0">水洗化人口等!$2:$36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C8" i="2"/>
  <c r="AC9" i="2"/>
  <c r="AC10" i="2"/>
  <c r="AC11" i="2"/>
  <c r="N11" i="2" s="1"/>
  <c r="AC12" i="2"/>
  <c r="AC13" i="2"/>
  <c r="AC14" i="2"/>
  <c r="AC15" i="2"/>
  <c r="AC16" i="2"/>
  <c r="AC17" i="2"/>
  <c r="N17" i="2" s="1"/>
  <c r="AC18" i="2"/>
  <c r="AC19" i="2"/>
  <c r="AC20" i="2"/>
  <c r="AC21" i="2"/>
  <c r="AC22" i="2"/>
  <c r="AC23" i="2"/>
  <c r="N23" i="2" s="1"/>
  <c r="AC24" i="2"/>
  <c r="AC25" i="2"/>
  <c r="AC26" i="2"/>
  <c r="AC27" i="2"/>
  <c r="AC28" i="2"/>
  <c r="AC29" i="2"/>
  <c r="N29" i="2" s="1"/>
  <c r="AC30" i="2"/>
  <c r="AC31" i="2"/>
  <c r="AC32" i="2"/>
  <c r="AC33" i="2"/>
  <c r="AC34" i="2"/>
  <c r="AC35" i="2"/>
  <c r="N35" i="2" s="1"/>
  <c r="AC36" i="2"/>
  <c r="V8" i="2"/>
  <c r="V9" i="2"/>
  <c r="V10" i="2"/>
  <c r="V11" i="2"/>
  <c r="V12" i="2"/>
  <c r="N12" i="2" s="1"/>
  <c r="V13" i="2"/>
  <c r="N13" i="2" s="1"/>
  <c r="V14" i="2"/>
  <c r="V15" i="2"/>
  <c r="V16" i="2"/>
  <c r="V17" i="2"/>
  <c r="V18" i="2"/>
  <c r="N18" i="2" s="1"/>
  <c r="V19" i="2"/>
  <c r="N19" i="2" s="1"/>
  <c r="V20" i="2"/>
  <c r="V21" i="2"/>
  <c r="V22" i="2"/>
  <c r="V23" i="2"/>
  <c r="V24" i="2"/>
  <c r="N24" i="2" s="1"/>
  <c r="V25" i="2"/>
  <c r="N25" i="2" s="1"/>
  <c r="V26" i="2"/>
  <c r="V27" i="2"/>
  <c r="V28" i="2"/>
  <c r="V29" i="2"/>
  <c r="V30" i="2"/>
  <c r="N30" i="2" s="1"/>
  <c r="V31" i="2"/>
  <c r="N31" i="2" s="1"/>
  <c r="V32" i="2"/>
  <c r="V33" i="2"/>
  <c r="V34" i="2"/>
  <c r="V35" i="2"/>
  <c r="V36" i="2"/>
  <c r="N36" i="2" s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N8" i="2"/>
  <c r="N9" i="2"/>
  <c r="N10" i="2"/>
  <c r="N14" i="2"/>
  <c r="N15" i="2"/>
  <c r="N16" i="2"/>
  <c r="N20" i="2"/>
  <c r="N21" i="2"/>
  <c r="N22" i="2"/>
  <c r="N26" i="2"/>
  <c r="N27" i="2"/>
  <c r="N28" i="2"/>
  <c r="N32" i="2"/>
  <c r="N33" i="2"/>
  <c r="N34" i="2"/>
  <c r="K8" i="2"/>
  <c r="K9" i="2"/>
  <c r="D9" i="2" s="1"/>
  <c r="K10" i="2"/>
  <c r="K11" i="2"/>
  <c r="K12" i="2"/>
  <c r="K13" i="2"/>
  <c r="K14" i="2"/>
  <c r="K15" i="2"/>
  <c r="D15" i="2" s="1"/>
  <c r="K16" i="2"/>
  <c r="K17" i="2"/>
  <c r="K18" i="2"/>
  <c r="K19" i="2"/>
  <c r="K20" i="2"/>
  <c r="K21" i="2"/>
  <c r="D21" i="2" s="1"/>
  <c r="K22" i="2"/>
  <c r="K23" i="2"/>
  <c r="K24" i="2"/>
  <c r="K25" i="2"/>
  <c r="K26" i="2"/>
  <c r="K27" i="2"/>
  <c r="D27" i="2" s="1"/>
  <c r="K28" i="2"/>
  <c r="K29" i="2"/>
  <c r="K30" i="2"/>
  <c r="K31" i="2"/>
  <c r="K32" i="2"/>
  <c r="K33" i="2"/>
  <c r="D33" i="2" s="1"/>
  <c r="K34" i="2"/>
  <c r="K35" i="2"/>
  <c r="K36" i="2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H33" i="2"/>
  <c r="H34" i="2"/>
  <c r="D34" i="2" s="1"/>
  <c r="H35" i="2"/>
  <c r="D35" i="2" s="1"/>
  <c r="H36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D8" i="2"/>
  <c r="D12" i="2"/>
  <c r="D13" i="2"/>
  <c r="D14" i="2"/>
  <c r="D18" i="2"/>
  <c r="D19" i="2"/>
  <c r="D20" i="2"/>
  <c r="D24" i="2"/>
  <c r="D25" i="2"/>
  <c r="D26" i="2"/>
  <c r="D30" i="2"/>
  <c r="D31" i="2"/>
  <c r="D32" i="2"/>
  <c r="D36" i="2"/>
  <c r="I8" i="1"/>
  <c r="I9" i="1"/>
  <c r="I10" i="1"/>
  <c r="I11" i="1"/>
  <c r="D11" i="1" s="1"/>
  <c r="I12" i="1"/>
  <c r="D12" i="1" s="1"/>
  <c r="I13" i="1"/>
  <c r="D13" i="1" s="1"/>
  <c r="I14" i="1"/>
  <c r="I15" i="1"/>
  <c r="I16" i="1"/>
  <c r="I17" i="1"/>
  <c r="D17" i="1" s="1"/>
  <c r="I18" i="1"/>
  <c r="D18" i="1" s="1"/>
  <c r="I19" i="1"/>
  <c r="D19" i="1" s="1"/>
  <c r="I20" i="1"/>
  <c r="I21" i="1"/>
  <c r="I22" i="1"/>
  <c r="I23" i="1"/>
  <c r="D23" i="1" s="1"/>
  <c r="I24" i="1"/>
  <c r="D24" i="1" s="1"/>
  <c r="I25" i="1"/>
  <c r="D25" i="1" s="1"/>
  <c r="I26" i="1"/>
  <c r="I27" i="1"/>
  <c r="I28" i="1"/>
  <c r="I29" i="1"/>
  <c r="D29" i="1" s="1"/>
  <c r="I30" i="1"/>
  <c r="D30" i="1" s="1"/>
  <c r="I31" i="1"/>
  <c r="D31" i="1" s="1"/>
  <c r="I32" i="1"/>
  <c r="I33" i="1"/>
  <c r="I34" i="1"/>
  <c r="I35" i="1"/>
  <c r="D35" i="1" s="1"/>
  <c r="I36" i="1"/>
  <c r="D36" i="1" s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D8" i="1"/>
  <c r="Q8" i="1" s="1"/>
  <c r="D9" i="1"/>
  <c r="N9" i="1" s="1"/>
  <c r="D10" i="1"/>
  <c r="L10" i="1" s="1"/>
  <c r="D14" i="1"/>
  <c r="Q14" i="1" s="1"/>
  <c r="D15" i="1"/>
  <c r="N15" i="1" s="1"/>
  <c r="D16" i="1"/>
  <c r="L16" i="1" s="1"/>
  <c r="D20" i="1"/>
  <c r="Q20" i="1" s="1"/>
  <c r="D21" i="1"/>
  <c r="N21" i="1" s="1"/>
  <c r="D22" i="1"/>
  <c r="L22" i="1" s="1"/>
  <c r="D26" i="1"/>
  <c r="Q26" i="1" s="1"/>
  <c r="D27" i="1"/>
  <c r="N27" i="1" s="1"/>
  <c r="D28" i="1"/>
  <c r="L28" i="1" s="1"/>
  <c r="D32" i="1"/>
  <c r="Q32" i="1" s="1"/>
  <c r="D33" i="1"/>
  <c r="N33" i="1" s="1"/>
  <c r="D34" i="1"/>
  <c r="L34" i="1" s="1"/>
  <c r="F31" i="1" l="1"/>
  <c r="J31" i="1"/>
  <c r="L31" i="1"/>
  <c r="N31" i="1"/>
  <c r="Q31" i="1"/>
  <c r="F25" i="1"/>
  <c r="J25" i="1"/>
  <c r="L25" i="1"/>
  <c r="Q25" i="1"/>
  <c r="N25" i="1"/>
  <c r="F19" i="1"/>
  <c r="J19" i="1"/>
  <c r="L19" i="1"/>
  <c r="N19" i="1"/>
  <c r="Q19" i="1"/>
  <c r="F13" i="1"/>
  <c r="J13" i="1"/>
  <c r="L13" i="1"/>
  <c r="Q13" i="1"/>
  <c r="N13" i="1"/>
  <c r="J36" i="1"/>
  <c r="L36" i="1"/>
  <c r="N36" i="1"/>
  <c r="F36" i="1"/>
  <c r="Q36" i="1"/>
  <c r="J30" i="1"/>
  <c r="L30" i="1"/>
  <c r="N30" i="1"/>
  <c r="Q30" i="1"/>
  <c r="F30" i="1"/>
  <c r="J24" i="1"/>
  <c r="L24" i="1"/>
  <c r="N24" i="1"/>
  <c r="F24" i="1"/>
  <c r="Q24" i="1"/>
  <c r="J18" i="1"/>
  <c r="L18" i="1"/>
  <c r="N18" i="1"/>
  <c r="Q18" i="1"/>
  <c r="F18" i="1"/>
  <c r="J12" i="1"/>
  <c r="L12" i="1"/>
  <c r="N12" i="1"/>
  <c r="F12" i="1"/>
  <c r="Q12" i="1"/>
  <c r="J35" i="1"/>
  <c r="L35" i="1"/>
  <c r="N35" i="1"/>
  <c r="Q35" i="1"/>
  <c r="F35" i="1"/>
  <c r="J29" i="1"/>
  <c r="L29" i="1"/>
  <c r="N29" i="1"/>
  <c r="Q29" i="1"/>
  <c r="F29" i="1"/>
  <c r="J23" i="1"/>
  <c r="L23" i="1"/>
  <c r="N23" i="1"/>
  <c r="Q23" i="1"/>
  <c r="F23" i="1"/>
  <c r="J17" i="1"/>
  <c r="L17" i="1"/>
  <c r="N17" i="1"/>
  <c r="Q17" i="1"/>
  <c r="F17" i="1"/>
  <c r="J11" i="1"/>
  <c r="L11" i="1"/>
  <c r="N11" i="1"/>
  <c r="Q11" i="1"/>
  <c r="F11" i="1"/>
  <c r="J28" i="1"/>
  <c r="J16" i="1"/>
  <c r="L33" i="1"/>
  <c r="L15" i="1"/>
  <c r="N32" i="1"/>
  <c r="N20" i="1"/>
  <c r="J33" i="1"/>
  <c r="J27" i="1"/>
  <c r="J21" i="1"/>
  <c r="J15" i="1"/>
  <c r="J9" i="1"/>
  <c r="L32" i="1"/>
  <c r="L26" i="1"/>
  <c r="L20" i="1"/>
  <c r="L14" i="1"/>
  <c r="L8" i="1"/>
  <c r="J34" i="1"/>
  <c r="J22" i="1"/>
  <c r="J10" i="1"/>
  <c r="L27" i="1"/>
  <c r="L21" i="1"/>
  <c r="L9" i="1"/>
  <c r="N26" i="1"/>
  <c r="N14" i="1"/>
  <c r="N8" i="1"/>
  <c r="F34" i="1"/>
  <c r="F28" i="1"/>
  <c r="F22" i="1"/>
  <c r="F16" i="1"/>
  <c r="F10" i="1"/>
  <c r="J32" i="1"/>
  <c r="J26" i="1"/>
  <c r="J20" i="1"/>
  <c r="J14" i="1"/>
  <c r="J8" i="1"/>
  <c r="F33" i="1"/>
  <c r="F27" i="1"/>
  <c r="F21" i="1"/>
  <c r="F15" i="1"/>
  <c r="F9" i="1"/>
  <c r="Q34" i="1"/>
  <c r="Q28" i="1"/>
  <c r="Q22" i="1"/>
  <c r="Q16" i="1"/>
  <c r="Q10" i="1"/>
  <c r="F32" i="1"/>
  <c r="F26" i="1"/>
  <c r="F20" i="1"/>
  <c r="F14" i="1"/>
  <c r="F8" i="1"/>
  <c r="N34" i="1"/>
  <c r="N28" i="1"/>
  <c r="N22" i="1"/>
  <c r="N16" i="1"/>
  <c r="N10" i="1"/>
  <c r="Q33" i="1"/>
  <c r="Q27" i="1"/>
  <c r="Q21" i="1"/>
  <c r="Q15" i="1"/>
  <c r="Q9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<sst xmlns="http://schemas.openxmlformats.org/spreadsheetml/2006/main" count="745" uniqueCount="314">
  <si>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</si>
  <si>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</si>
  <si>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</si>
  <si>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</si>
  <si>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</si>
  <si>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</si>
  <si>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</si>
  <si>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</si>
  <si>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</si>
  <si>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</si>
  <si>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</si>
  <si>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</si>
  <si>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</si>
  <si>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</si>
  <si>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</si>
  <si>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</si>
  <si>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</si>
  <si>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</si>
  <si>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</si>
  <si>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</si>
  <si>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</si>
  <si>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</si>
  <si>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</si>
  <si>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</si>
  <si>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</si>
  <si>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</si>
  <si>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</si>
  <si>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</si>
  <si>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</si>
  <si>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</si>
  <si>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</si>
  <si>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</si>
  <si>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</si>
  <si>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</si>
  <si>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</si>
  <si>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</si>
  <si>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</si>
  <si>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</si>
  <si>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</si>
  <si>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</si>
  <si>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</si>
  <si>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</si>
  <si>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</si>
  <si>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</si>
  <si>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</si>
  <si>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</si>
  <si>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</si>
  <si>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</si>
  <si>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</si>
  <si>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</si>
  <si>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</si>
  <si>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</si>
  <si>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</si>
  <si>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</si>
  <si>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</si>
  <si>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</si>
  <si>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</si>
  <si>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</si>
  <si>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</si>
  <si>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</si>
  <si>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</si>
  <si>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</si>
  <si>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</si>
  <si>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</si>
  <si>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</si>
  <si>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</si>
  <si>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</si>
  <si>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</si>
  <si>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</si>
  <si>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</si>
  <si>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</si>
  <si>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</si>
  <si>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</si>
  <si>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</si>
  <si>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</si>
  <si>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</si>
  <si>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</si>
  <si>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</si>
  <si>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</si>
  <si>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</si>
  <si>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</si>
  <si>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</si>
  <si>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</si>
  <si>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</si>
  <si>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</si>
  <si>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</si>
  <si>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</si>
  <si>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</si>
  <si>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</si>
  <si>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</si>
  <si>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</si>
  <si>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</si>
  <si>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</si>
  <si>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</si>
  <si>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</si>
  <si>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</si>
  <si>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</si>
  <si>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</si>
  <si>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</si>
  <si>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</si>
  <si>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</si>
  <si>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</si>
  <si>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</si>
  <si>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</si>
  <si>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</si>
  <si>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</si>
  <si>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</si>
  <si>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</si>
  <si>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</si>
  <si>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</si>
  <si>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</si>
  <si>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</si>
  <si>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</si>
  <si>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</si>
  <si>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</si>
  <si>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</si>
  <si>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</si>
  <si>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</si>
  <si>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</si>
  <si>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</si>
  <si>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</si>
  <si>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</si>
  <si>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</si>
  <si>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</si>
  <si>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</si>
  <si>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</si>
  <si>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</si>
  <si>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</si>
  <si>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</si>
  <si>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</si>
  <si>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</si>
  <si>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</si>
  <si>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</si>
  <si>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</si>
  <si>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</si>
  <si>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</si>
  <si>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</si>
  <si>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</si>
  <si>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</si>
  <si>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</si>
  <si>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</si>
  <si>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</si>
  <si>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</si>
  <si>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</si>
  <si>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</si>
  <si>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</si>
  <si>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</si>
  <si>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</si>
  <si>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</si>
  <si>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</si>
  <si>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</si>
  <si>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</si>
  <si>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</si>
  <si>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</si>
  <si>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</si>
  <si>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</si>
  <si>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</si>
  <si>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</si>
  <si>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</si>
  <si>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</si>
  <si>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</si>
  <si>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</si>
  <si>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</si>
  <si>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</si>
  <si>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</si>
  <si>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</si>
  <si>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</si>
  <si>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</si>
  <si>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</si>
  <si>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</si>
  <si>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</si>
  <si>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</si>
  <si>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</si>
  <si>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</si>
  <si>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</si>
  <si>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</si>
  <si>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</si>
  <si>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</si>
  <si>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</si>
  <si>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</si>
  <si>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</si>
  <si>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</si>
  <si>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</si>
  <si>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</si>
  <si>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</si>
  <si>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</si>
  <si>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</si>
  <si>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</si>
  <si>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</si>
  <si>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</si>
  <si>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</si>
  <si>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</si>
  <si>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</si>
  <si>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</si>
  <si>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</si>
  <si>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</si>
  <si>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</si>
  <si>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</si>
  <si>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</si>
  <si>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</si>
  <si>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</si>
  <si>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</si>
  <si>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</si>
  <si>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</si>
  <si>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</si>
  <si>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</si>
  <si>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</si>
  <si>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</si>
  <si>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</si>
  <si>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</si>
  <si>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</si>
  <si>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</si>
  <si>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</si>
  <si>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</si>
  <si>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</si>
  <si>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</si>
  <si>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</si>
  <si>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</si>
  <si>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</si>
  <si>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</si>
  <si>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</si>
  <si>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</si>
  <si>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</si>
  <si>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</si>
  <si>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</si>
  <si>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</si>
  <si>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</si>
  <si>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</si>
  <si>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</si>
  <si>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</si>
  <si>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</si>
  <si>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</si>
  <si>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</si>
  <si>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</si>
  <si>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</si>
  <si>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</si>
  <si>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</si>
  <si>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</si>
  <si>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</si>
  <si>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</si>
  <si>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</si>
  <si>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</si>
  <si>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</si>
  <si>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</si>
  <si>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</si>
  <si>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</si>
  <si>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</si>
  <si>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</si>
  <si>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</si>
  <si>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</si>
  <si>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</si>
  <si>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24000</t>
  </si>
  <si>
    <t>水洗化人口等（令和1年度実績）</t>
    <phoneticPr fontId="3"/>
  </si>
  <si>
    <t>し尿処理の状況（令和1年度実績）</t>
    <phoneticPr fontId="3"/>
  </si>
  <si>
    <t>24201</t>
  </si>
  <si>
    <t>津市</t>
  </si>
  <si>
    <t/>
  </si>
  <si>
    <t>○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</si>
  <si>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</si>
  <si>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</si>
  <si>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</si>
  <si>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</si>
  <si>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</si>
  <si>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</si>
  <si>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</si>
  <si>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</si>
  <si>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</si>
  <si>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</si>
  <si>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</si>
  <si>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</si>
  <si>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</si>
  <si>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</si>
  <si>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</si>
  <si>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</si>
  <si>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</si>
  <si>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</si>
  <si>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</si>
  <si>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</si>
  <si>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</si>
  <si>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</si>
  <si>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</si>
  <si>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</si>
  <si>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</si>
  <si>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</si>
  <si>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</si>
  <si>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</si>
  <si>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</si>
  <si>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</si>
  <si>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</si>
  <si>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</si>
  <si>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</si>
  <si>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朝日町</t>
  </si>
  <si>
    <t>24344</t>
  </si>
  <si>
    <t>川越町</t>
  </si>
  <si>
    <t>24441</t>
  </si>
  <si>
    <t>多気町</t>
  </si>
  <si>
    <t>24442</t>
  </si>
  <si>
    <t>明和町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</si>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</sst>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30</v>
      </c>
      <c r="B7" s="116" t="s">
        <v>251</v>
      </c>
      <c r="C7" s="109" t="s">
        <v>200</v>
      </c>
      <c r="D7" s="110">
        <f>+SUM(E7,+I7)</f>
        <v>1812396</v>
      </c>
      <c r="E7" s="110">
        <f>+SUM(G7,+H7)</f>
        <v>100928</v>
      </c>
      <c r="F7" s="111">
        <f>IF(D7&gt;0,E7/D7*100,"-")</f>
        <v>5.5687609109708918</v>
      </c>
      <c r="G7" s="108">
        <f>SUM(G$8:G$207)</f>
        <v>100928</v>
      </c>
      <c r="H7" s="108">
        <f>SUM(H$8:H$207)</f>
        <v>0</v>
      </c>
      <c r="I7" s="110">
        <f>+SUM(K7,+M7,+O7)</f>
        <v>1711468</v>
      </c>
      <c r="J7" s="111">
        <f>IF(D7&gt;0,I7/D7*100,"-")</f>
        <v>94.431239089029106</v>
      </c>
      <c r="K7" s="108">
        <f>SUM(K$8:K$207)</f>
        <v>959896</v>
      </c>
      <c r="L7" s="111">
        <f>IF(D7&gt;0,K7/D7*100,"-")</f>
        <v>52.962818280331668</v>
      </c>
      <c r="M7" s="108">
        <f>SUM(M$8:M$207)</f>
        <v>3389</v>
      </c>
      <c r="N7" s="111">
        <f>IF(D7&gt;0,M7/D7*100,"-")</f>
        <v>0.18699003970434719</v>
      </c>
      <c r="O7" s="108">
        <f>SUM(O$8:O$207)</f>
        <v>748183</v>
      </c>
      <c r="P7" s="108">
        <f>SUM(P$8:P$207)</f>
        <v>518917</v>
      </c>
      <c r="Q7" s="111">
        <f>IF(D7&gt;0,O7/D7*100,"-")</f>
        <v>41.28143076899309</v>
      </c>
      <c r="R7" s="108">
        <f>SUM(R$8:R$207)</f>
        <v>54223</v>
      </c>
      <c r="S7" s="112">
        <f t="shared" ref="S7:Z7" si="0">COUNTIF(S$8:S$207,"○")</f>
        <v>24</v>
      </c>
      <c r="T7" s="112">
        <f t="shared" si="0"/>
        <v>0</v>
      </c>
      <c r="U7" s="112">
        <f t="shared" si="0"/>
        <v>1</v>
      </c>
      <c r="V7" s="112">
        <f t="shared" si="0"/>
        <v>4</v>
      </c>
      <c r="W7" s="112">
        <f t="shared" si="0"/>
        <v>18</v>
      </c>
      <c r="X7" s="112">
        <f t="shared" si="0"/>
        <v>0</v>
      </c>
      <c r="Y7" s="112">
        <f t="shared" si="0"/>
        <v>1</v>
      </c>
      <c r="Z7" s="112">
        <f t="shared" si="0"/>
        <v>10</v>
      </c>
      <c r="AA7" s="188"/>
      <c r="AB7" s="188"/>
    </row>
    <row r="8" spans="1:28" s="105" customFormat="1" ht="13.5" customHeight="1">
      <c r="A8" s="101" t="s">
        <v>30</v>
      </c>
      <c r="B8" s="102" t="s">
        <v>254</v>
      </c>
      <c r="C8" s="101" t="s">
        <v>255</v>
      </c>
      <c r="D8" s="103">
        <f>+SUM(E8,+I8)</f>
        <v>278322</v>
      </c>
      <c r="E8" s="103">
        <f>+SUM(G8,+H8)</f>
        <v>12728</v>
      </c>
      <c r="F8" s="104">
        <f>IF(D8&gt;0,E8/D8*100,"-")</f>
        <v>4.5731203426247298</v>
      </c>
      <c r="G8" s="103">
        <v>12728</v>
      </c>
      <c r="H8" s="103">
        <v>0</v>
      </c>
      <c r="I8" s="103">
        <f>+SUM(K8,+M8,+O8)</f>
        <v>265594</v>
      </c>
      <c r="J8" s="104">
        <f>IF(D8&gt;0,I8/D8*100,"-")</f>
        <v>95.426879657375281</v>
      </c>
      <c r="K8" s="103">
        <v>140074</v>
      </c>
      <c r="L8" s="104">
        <f>IF(D8&gt;0,K8/D8*100,"-")</f>
        <v>50.32803730930361</v>
      </c>
      <c r="M8" s="103">
        <v>0</v>
      </c>
      <c r="N8" s="104">
        <f>IF(D8&gt;0,M8/D8*100,"-")</f>
        <v>0</v>
      </c>
      <c r="O8" s="103">
        <v>125520</v>
      </c>
      <c r="P8" s="103">
        <v>89628</v>
      </c>
      <c r="Q8" s="104">
        <f>IF(D8&gt;0,O8/D8*100,"-")</f>
        <v>45.098842348071663</v>
      </c>
      <c r="R8" s="103">
        <v>9027</v>
      </c>
      <c r="S8" s="101" t="s">
        <v>257</v>
      </c>
      <c r="T8" s="101"/>
      <c r="U8" s="101"/>
      <c r="V8" s="101"/>
      <c r="W8" s="101" t="s">
        <v>257</v>
      </c>
      <c r="X8" s="101"/>
      <c r="Y8" s="101"/>
      <c r="Z8" s="101"/>
      <c r="AA8" s="189" t="s">
        <v>256</v>
      </c>
      <c r="AB8" s="190"/>
    </row>
    <row r="9" spans="1:28" s="105" customFormat="1" ht="13.5" customHeight="1">
      <c r="A9" s="101" t="s">
        <v>30</v>
      </c>
      <c r="B9" s="102" t="s">
        <v>258</v>
      </c>
      <c r="C9" s="101" t="s">
        <v>259</v>
      </c>
      <c r="D9" s="103">
        <f>+SUM(E9,+I9)</f>
        <v>311470</v>
      </c>
      <c r="E9" s="103">
        <f>+SUM(G9,+H9)</f>
        <v>8410</v>
      </c>
      <c r="F9" s="104">
        <f>IF(D9&gt;0,E9/D9*100,"-")</f>
        <v>2.7000995280444346</v>
      </c>
      <c r="G9" s="103">
        <v>8410</v>
      </c>
      <c r="H9" s="103">
        <v>0</v>
      </c>
      <c r="I9" s="103">
        <f>+SUM(K9,+M9,+O9)</f>
        <v>303060</v>
      </c>
      <c r="J9" s="104">
        <f>IF(D9&gt;0,I9/D9*100,"-")</f>
        <v>97.299900471955567</v>
      </c>
      <c r="K9" s="103">
        <v>228619</v>
      </c>
      <c r="L9" s="104">
        <f>IF(D9&gt;0,K9/D9*100,"-")</f>
        <v>73.40000642116415</v>
      </c>
      <c r="M9" s="103">
        <v>3115</v>
      </c>
      <c r="N9" s="104">
        <f>IF(D9&gt;0,M9/D9*100,"-")</f>
        <v>1.0000963174623558</v>
      </c>
      <c r="O9" s="103">
        <v>71326</v>
      </c>
      <c r="P9" s="103">
        <v>40179</v>
      </c>
      <c r="Q9" s="104">
        <f>IF(D9&gt;0,O9/D9*100,"-")</f>
        <v>22.899797733329052</v>
      </c>
      <c r="R9" s="103">
        <v>10107</v>
      </c>
      <c r="S9" s="101" t="s">
        <v>257</v>
      </c>
      <c r="T9" s="101"/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30</v>
      </c>
      <c r="B10" s="102" t="s">
        <v>260</v>
      </c>
      <c r="C10" s="101" t="s">
        <v>261</v>
      </c>
      <c r="D10" s="103">
        <f>+SUM(E10,+I10)</f>
        <v>125780</v>
      </c>
      <c r="E10" s="103">
        <f>+SUM(G10,+H10)</f>
        <v>7348</v>
      </c>
      <c r="F10" s="104">
        <f>IF(D10&gt;0,E10/D10*100,"-")</f>
        <v>5.8419462553665129</v>
      </c>
      <c r="G10" s="103">
        <v>7348</v>
      </c>
      <c r="H10" s="103">
        <v>0</v>
      </c>
      <c r="I10" s="103">
        <f>+SUM(K10,+M10,+O10)</f>
        <v>118432</v>
      </c>
      <c r="J10" s="104">
        <f>IF(D10&gt;0,I10/D10*100,"-")</f>
        <v>94.158053744633492</v>
      </c>
      <c r="K10" s="103">
        <v>56366</v>
      </c>
      <c r="L10" s="104">
        <f>IF(D10&gt;0,K10/D10*100,"-")</f>
        <v>44.813165845126413</v>
      </c>
      <c r="M10" s="103">
        <v>0</v>
      </c>
      <c r="N10" s="104">
        <f>IF(D10&gt;0,M10/D10*100,"-")</f>
        <v>0</v>
      </c>
      <c r="O10" s="103">
        <v>62066</v>
      </c>
      <c r="P10" s="103">
        <v>34682</v>
      </c>
      <c r="Q10" s="104">
        <f>IF(D10&gt;0,O10/D10*100,"-")</f>
        <v>49.344887899507079</v>
      </c>
      <c r="R10" s="103">
        <v>1097</v>
      </c>
      <c r="S10" s="101" t="s">
        <v>257</v>
      </c>
      <c r="T10" s="101"/>
      <c r="U10" s="101"/>
      <c r="V10" s="101"/>
      <c r="W10" s="101" t="s">
        <v>257</v>
      </c>
      <c r="X10" s="101"/>
      <c r="Y10" s="101"/>
      <c r="Z10" s="101"/>
      <c r="AA10" s="189" t="s">
        <v>256</v>
      </c>
      <c r="AB10" s="190"/>
    </row>
    <row r="11" spans="1:28" s="105" customFormat="1" ht="13.5" customHeight="1">
      <c r="A11" s="101" t="s">
        <v>30</v>
      </c>
      <c r="B11" s="102" t="s">
        <v>262</v>
      </c>
      <c r="C11" s="101" t="s">
        <v>263</v>
      </c>
      <c r="D11" s="103">
        <f>+SUM(E11,+I11)</f>
        <v>163644</v>
      </c>
      <c r="E11" s="103">
        <f>+SUM(G11,+H11)</f>
        <v>4676</v>
      </c>
      <c r="F11" s="104">
        <f>IF(D11&gt;0,E11/D11*100,"-")</f>
        <v>2.8574222091857933</v>
      </c>
      <c r="G11" s="103">
        <v>4676</v>
      </c>
      <c r="H11" s="103">
        <v>0</v>
      </c>
      <c r="I11" s="103">
        <f>+SUM(K11,+M11,+O11)</f>
        <v>158968</v>
      </c>
      <c r="J11" s="104">
        <f>IF(D11&gt;0,I11/D11*100,"-")</f>
        <v>97.142577790814215</v>
      </c>
      <c r="K11" s="103">
        <v>95274</v>
      </c>
      <c r="L11" s="104">
        <f>IF(D11&gt;0,K11/D11*100,"-")</f>
        <v>58.2202830534575</v>
      </c>
      <c r="M11" s="103">
        <v>0</v>
      </c>
      <c r="N11" s="104">
        <f>IF(D11&gt;0,M11/D11*100,"-")</f>
        <v>0</v>
      </c>
      <c r="O11" s="103">
        <v>63694</v>
      </c>
      <c r="P11" s="103">
        <v>48824</v>
      </c>
      <c r="Q11" s="104">
        <f>IF(D11&gt;0,O11/D11*100,"-")</f>
        <v>38.922294737356701</v>
      </c>
      <c r="R11" s="103">
        <v>4495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30</v>
      </c>
      <c r="B12" s="102" t="s">
        <v>264</v>
      </c>
      <c r="C12" s="101" t="s">
        <v>265</v>
      </c>
      <c r="D12" s="103">
        <f>+SUM(E12,+I12)</f>
        <v>142155</v>
      </c>
      <c r="E12" s="103">
        <f>+SUM(G12,+H12)</f>
        <v>2758</v>
      </c>
      <c r="F12" s="104">
        <f>IF(D12&gt;0,E12/D12*100,"-")</f>
        <v>1.9401357672962609</v>
      </c>
      <c r="G12" s="103">
        <v>2758</v>
      </c>
      <c r="H12" s="103">
        <v>0</v>
      </c>
      <c r="I12" s="103">
        <f>+SUM(K12,+M12,+O12)</f>
        <v>139397</v>
      </c>
      <c r="J12" s="104">
        <f>IF(D12&gt;0,I12/D12*100,"-")</f>
        <v>98.059864232703745</v>
      </c>
      <c r="K12" s="103">
        <v>104725</v>
      </c>
      <c r="L12" s="104">
        <f>IF(D12&gt;0,K12/D12*100,"-")</f>
        <v>73.669586015265025</v>
      </c>
      <c r="M12" s="103">
        <v>0</v>
      </c>
      <c r="N12" s="104">
        <f>IF(D12&gt;0,M12/D12*100,"-")</f>
        <v>0</v>
      </c>
      <c r="O12" s="103">
        <v>34672</v>
      </c>
      <c r="P12" s="103">
        <v>22859</v>
      </c>
      <c r="Q12" s="104">
        <f>IF(D12&gt;0,O12/D12*100,"-")</f>
        <v>24.390278217438709</v>
      </c>
      <c r="R12" s="103">
        <v>4737</v>
      </c>
      <c r="S12" s="101" t="s">
        <v>257</v>
      </c>
      <c r="T12" s="101"/>
      <c r="U12" s="101"/>
      <c r="V12" s="101"/>
      <c r="W12" s="101" t="s">
        <v>257</v>
      </c>
      <c r="X12" s="101"/>
      <c r="Y12" s="101"/>
      <c r="Z12" s="101"/>
      <c r="AA12" s="189" t="s">
        <v>256</v>
      </c>
      <c r="AB12" s="190"/>
    </row>
    <row r="13" spans="1:28" s="105" customFormat="1" ht="13.5" customHeight="1">
      <c r="A13" s="101" t="s">
        <v>30</v>
      </c>
      <c r="B13" s="102" t="s">
        <v>266</v>
      </c>
      <c r="C13" s="101" t="s">
        <v>267</v>
      </c>
      <c r="D13" s="103">
        <f>+SUM(E13,+I13)</f>
        <v>199883</v>
      </c>
      <c r="E13" s="103">
        <f>+SUM(G13,+H13)</f>
        <v>6509</v>
      </c>
      <c r="F13" s="104">
        <f>IF(D13&gt;0,E13/D13*100,"-")</f>
        <v>3.2564049969231998</v>
      </c>
      <c r="G13" s="103">
        <v>6509</v>
      </c>
      <c r="H13" s="103">
        <v>0</v>
      </c>
      <c r="I13" s="103">
        <f>+SUM(K13,+M13,+O13)</f>
        <v>193374</v>
      </c>
      <c r="J13" s="104">
        <f>IF(D13&gt;0,I13/D13*100,"-")</f>
        <v>96.743595003076805</v>
      </c>
      <c r="K13" s="103">
        <v>116216</v>
      </c>
      <c r="L13" s="104">
        <f>IF(D13&gt;0,K13/D13*100,"-")</f>
        <v>58.142013077650425</v>
      </c>
      <c r="M13" s="103">
        <v>0</v>
      </c>
      <c r="N13" s="104">
        <f>IF(D13&gt;0,M13/D13*100,"-")</f>
        <v>0</v>
      </c>
      <c r="O13" s="103">
        <v>77158</v>
      </c>
      <c r="P13" s="103">
        <v>69722</v>
      </c>
      <c r="Q13" s="104">
        <f>IF(D13&gt;0,O13/D13*100,"-")</f>
        <v>38.601581925426373</v>
      </c>
      <c r="R13" s="103">
        <v>8604</v>
      </c>
      <c r="S13" s="101" t="s">
        <v>257</v>
      </c>
      <c r="T13" s="101"/>
      <c r="U13" s="101"/>
      <c r="V13" s="101"/>
      <c r="W13" s="101"/>
      <c r="X13" s="101"/>
      <c r="Y13" s="101"/>
      <c r="Z13" s="101" t="s">
        <v>257</v>
      </c>
      <c r="AA13" s="189" t="s">
        <v>256</v>
      </c>
      <c r="AB13" s="190"/>
    </row>
    <row r="14" spans="1:28" s="105" customFormat="1" ht="13.5" customHeight="1">
      <c r="A14" s="101" t="s">
        <v>30</v>
      </c>
      <c r="B14" s="102" t="s">
        <v>268</v>
      </c>
      <c r="C14" s="101" t="s">
        <v>269</v>
      </c>
      <c r="D14" s="103">
        <f>+SUM(E14,+I14)</f>
        <v>78458</v>
      </c>
      <c r="E14" s="103">
        <f>+SUM(G14,+H14)</f>
        <v>2428</v>
      </c>
      <c r="F14" s="104">
        <f>IF(D14&gt;0,E14/D14*100,"-")</f>
        <v>3.0946493665400596</v>
      </c>
      <c r="G14" s="103">
        <v>2428</v>
      </c>
      <c r="H14" s="103">
        <v>0</v>
      </c>
      <c r="I14" s="103">
        <f>+SUM(K14,+M14,+O14)</f>
        <v>76030</v>
      </c>
      <c r="J14" s="104">
        <f>IF(D14&gt;0,I14/D14*100,"-")</f>
        <v>96.905350633459946</v>
      </c>
      <c r="K14" s="103">
        <v>27863</v>
      </c>
      <c r="L14" s="104">
        <f>IF(D14&gt;0,K14/D14*100,"-")</f>
        <v>35.513268245430673</v>
      </c>
      <c r="M14" s="103">
        <v>25</v>
      </c>
      <c r="N14" s="104">
        <f>IF(D14&gt;0,M14/D14*100,"-")</f>
        <v>3.1864182110173597E-2</v>
      </c>
      <c r="O14" s="103">
        <v>48142</v>
      </c>
      <c r="P14" s="103">
        <v>46997</v>
      </c>
      <c r="Q14" s="104">
        <f>IF(D14&gt;0,O14/D14*100,"-")</f>
        <v>61.360218205919089</v>
      </c>
      <c r="R14" s="103">
        <v>1053</v>
      </c>
      <c r="S14" s="101" t="s">
        <v>257</v>
      </c>
      <c r="T14" s="101"/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30</v>
      </c>
      <c r="B15" s="102" t="s">
        <v>270</v>
      </c>
      <c r="C15" s="101" t="s">
        <v>271</v>
      </c>
      <c r="D15" s="103">
        <f>+SUM(E15,+I15)</f>
        <v>17649</v>
      </c>
      <c r="E15" s="103">
        <f>+SUM(G15,+H15)</f>
        <v>5011</v>
      </c>
      <c r="F15" s="104">
        <f>IF(D15&gt;0,E15/D15*100,"-")</f>
        <v>28.39254348688311</v>
      </c>
      <c r="G15" s="103">
        <v>5011</v>
      </c>
      <c r="H15" s="103">
        <v>0</v>
      </c>
      <c r="I15" s="103">
        <f>+SUM(K15,+M15,+O15)</f>
        <v>12638</v>
      </c>
      <c r="J15" s="104">
        <f>IF(D15&gt;0,I15/D15*100,"-")</f>
        <v>71.607456513116887</v>
      </c>
      <c r="K15" s="103">
        <v>0</v>
      </c>
      <c r="L15" s="104">
        <f>IF(D15&gt;0,K15/D15*100,"-")</f>
        <v>0</v>
      </c>
      <c r="M15" s="103">
        <v>0</v>
      </c>
      <c r="N15" s="104">
        <f>IF(D15&gt;0,M15/D15*100,"-")</f>
        <v>0</v>
      </c>
      <c r="O15" s="103">
        <v>12638</v>
      </c>
      <c r="P15" s="103">
        <v>6859</v>
      </c>
      <c r="Q15" s="104">
        <f>IF(D15&gt;0,O15/D15*100,"-")</f>
        <v>71.607456513116887</v>
      </c>
      <c r="R15" s="103">
        <v>187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30</v>
      </c>
      <c r="B16" s="102" t="s">
        <v>272</v>
      </c>
      <c r="C16" s="101" t="s">
        <v>273</v>
      </c>
      <c r="D16" s="103">
        <f>+SUM(E16,+I16)</f>
        <v>49723</v>
      </c>
      <c r="E16" s="103">
        <f>+SUM(G16,+H16)</f>
        <v>3618</v>
      </c>
      <c r="F16" s="104">
        <f>IF(D16&gt;0,E16/D16*100,"-")</f>
        <v>7.2763107616193716</v>
      </c>
      <c r="G16" s="103">
        <v>3618</v>
      </c>
      <c r="H16" s="103">
        <v>0</v>
      </c>
      <c r="I16" s="103">
        <f>+SUM(K16,+M16,+O16)</f>
        <v>46105</v>
      </c>
      <c r="J16" s="104">
        <f>IF(D16&gt;0,I16/D16*100,"-")</f>
        <v>92.723689238380629</v>
      </c>
      <c r="K16" s="103">
        <v>22178</v>
      </c>
      <c r="L16" s="104">
        <f>IF(D16&gt;0,K16/D16*100,"-")</f>
        <v>44.603101180540193</v>
      </c>
      <c r="M16" s="103">
        <v>0</v>
      </c>
      <c r="N16" s="104">
        <f>IF(D16&gt;0,M16/D16*100,"-")</f>
        <v>0</v>
      </c>
      <c r="O16" s="103">
        <v>23927</v>
      </c>
      <c r="P16" s="103">
        <v>9657</v>
      </c>
      <c r="Q16" s="104">
        <f>IF(D16&gt;0,O16/D16*100,"-")</f>
        <v>48.120588057840436</v>
      </c>
      <c r="R16" s="103">
        <v>2113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30</v>
      </c>
      <c r="B17" s="102" t="s">
        <v>274</v>
      </c>
      <c r="C17" s="101" t="s">
        <v>275</v>
      </c>
      <c r="D17" s="103">
        <f>+SUM(E17,+I17)</f>
        <v>18271</v>
      </c>
      <c r="E17" s="103">
        <f>+SUM(G17,+H17)</f>
        <v>3785</v>
      </c>
      <c r="F17" s="104">
        <f>IF(D17&gt;0,E17/D17*100,"-")</f>
        <v>20.715888566580919</v>
      </c>
      <c r="G17" s="103">
        <v>3785</v>
      </c>
      <c r="H17" s="103">
        <v>0</v>
      </c>
      <c r="I17" s="103">
        <f>+SUM(K17,+M17,+O17)</f>
        <v>14486</v>
      </c>
      <c r="J17" s="104">
        <f>IF(D17&gt;0,I17/D17*100,"-")</f>
        <v>79.284111433419085</v>
      </c>
      <c r="K17" s="103">
        <v>1419</v>
      </c>
      <c r="L17" s="104">
        <f>IF(D17&gt;0,K17/D17*100,"-")</f>
        <v>7.766405779650813</v>
      </c>
      <c r="M17" s="103">
        <v>0</v>
      </c>
      <c r="N17" s="104">
        <f>IF(D17&gt;0,M17/D17*100,"-")</f>
        <v>0</v>
      </c>
      <c r="O17" s="103">
        <v>13067</v>
      </c>
      <c r="P17" s="103">
        <v>6220</v>
      </c>
      <c r="Q17" s="104">
        <f>IF(D17&gt;0,O17/D17*100,"-")</f>
        <v>71.517705653768274</v>
      </c>
      <c r="R17" s="103">
        <v>216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30</v>
      </c>
      <c r="B18" s="102" t="s">
        <v>276</v>
      </c>
      <c r="C18" s="101" t="s">
        <v>277</v>
      </c>
      <c r="D18" s="103">
        <f>+SUM(E18,+I18)</f>
        <v>16746</v>
      </c>
      <c r="E18" s="103">
        <f>+SUM(G18,+H18)</f>
        <v>2957</v>
      </c>
      <c r="F18" s="104">
        <f>IF(D18&gt;0,E18/D18*100,"-")</f>
        <v>17.657948166726385</v>
      </c>
      <c r="G18" s="103">
        <v>2957</v>
      </c>
      <c r="H18" s="103">
        <v>0</v>
      </c>
      <c r="I18" s="103">
        <f>+SUM(K18,+M18,+O18)</f>
        <v>13789</v>
      </c>
      <c r="J18" s="104">
        <f>IF(D18&gt;0,I18/D18*100,"-")</f>
        <v>82.342051833273615</v>
      </c>
      <c r="K18" s="103">
        <v>0</v>
      </c>
      <c r="L18" s="104">
        <f>IF(D18&gt;0,K18/D18*100,"-")</f>
        <v>0</v>
      </c>
      <c r="M18" s="103">
        <v>0</v>
      </c>
      <c r="N18" s="104">
        <f>IF(D18&gt;0,M18/D18*100,"-")</f>
        <v>0</v>
      </c>
      <c r="O18" s="103">
        <v>13789</v>
      </c>
      <c r="P18" s="103">
        <v>6482</v>
      </c>
      <c r="Q18" s="104">
        <f>IF(D18&gt;0,O18/D18*100,"-")</f>
        <v>82.342051833273615</v>
      </c>
      <c r="R18" s="103">
        <v>103</v>
      </c>
      <c r="S18" s="101"/>
      <c r="T18" s="101"/>
      <c r="U18" s="101"/>
      <c r="V18" s="101" t="s">
        <v>257</v>
      </c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30</v>
      </c>
      <c r="B19" s="102" t="s">
        <v>278</v>
      </c>
      <c r="C19" s="101" t="s">
        <v>279</v>
      </c>
      <c r="D19" s="103">
        <f>+SUM(E19,+I19)</f>
        <v>45640</v>
      </c>
      <c r="E19" s="103">
        <f>+SUM(G19,+H19)</f>
        <v>961</v>
      </c>
      <c r="F19" s="104">
        <f>IF(D19&gt;0,E19/D19*100,"-")</f>
        <v>2.105609114811569</v>
      </c>
      <c r="G19" s="103">
        <v>961</v>
      </c>
      <c r="H19" s="103">
        <v>0</v>
      </c>
      <c r="I19" s="103">
        <f>+SUM(K19,+M19,+O19)</f>
        <v>44679</v>
      </c>
      <c r="J19" s="104">
        <f>IF(D19&gt;0,I19/D19*100,"-")</f>
        <v>97.894390885188429</v>
      </c>
      <c r="K19" s="103">
        <v>38804</v>
      </c>
      <c r="L19" s="104">
        <f>IF(D19&gt;0,K19/D19*100,"-")</f>
        <v>85.021910604732682</v>
      </c>
      <c r="M19" s="103">
        <v>0</v>
      </c>
      <c r="N19" s="104">
        <f>IF(D19&gt;0,M19/D19*100,"-")</f>
        <v>0</v>
      </c>
      <c r="O19" s="103">
        <v>5875</v>
      </c>
      <c r="P19" s="103">
        <v>5638</v>
      </c>
      <c r="Q19" s="104">
        <f>IF(D19&gt;0,O19/D19*100,"-")</f>
        <v>12.87248028045574</v>
      </c>
      <c r="R19" s="103">
        <v>2089</v>
      </c>
      <c r="S19" s="101"/>
      <c r="T19" s="101"/>
      <c r="U19" s="101"/>
      <c r="V19" s="101" t="s">
        <v>257</v>
      </c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30</v>
      </c>
      <c r="B20" s="102" t="s">
        <v>280</v>
      </c>
      <c r="C20" s="101" t="s">
        <v>281</v>
      </c>
      <c r="D20" s="103">
        <f>+SUM(E20,+I20)</f>
        <v>46666</v>
      </c>
      <c r="E20" s="103">
        <f>+SUM(G20,+H20)</f>
        <v>5040</v>
      </c>
      <c r="F20" s="104">
        <f>IF(D20&gt;0,E20/D20*100,"-")</f>
        <v>10.800154287918398</v>
      </c>
      <c r="G20" s="103">
        <v>5040</v>
      </c>
      <c r="H20" s="103">
        <v>0</v>
      </c>
      <c r="I20" s="103">
        <f>+SUM(K20,+M20,+O20)</f>
        <v>41626</v>
      </c>
      <c r="J20" s="104">
        <f>IF(D20&gt;0,I20/D20*100,"-")</f>
        <v>89.199845712081611</v>
      </c>
      <c r="K20" s="103">
        <v>3027</v>
      </c>
      <c r="L20" s="104">
        <f>IF(D20&gt;0,K20/D20*100,"-")</f>
        <v>6.4865212360176576</v>
      </c>
      <c r="M20" s="103">
        <v>0</v>
      </c>
      <c r="N20" s="104">
        <f>IF(D20&gt;0,M20/D20*100,"-")</f>
        <v>0</v>
      </c>
      <c r="O20" s="103">
        <v>38599</v>
      </c>
      <c r="P20" s="103">
        <v>19868</v>
      </c>
      <c r="Q20" s="104">
        <f>IF(D20&gt;0,O20/D20*100,"-")</f>
        <v>82.713324476063946</v>
      </c>
      <c r="R20" s="103">
        <v>437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30</v>
      </c>
      <c r="B21" s="102" t="s">
        <v>282</v>
      </c>
      <c r="C21" s="101" t="s">
        <v>283</v>
      </c>
      <c r="D21" s="103">
        <f>+SUM(E21,+I21)</f>
        <v>91349</v>
      </c>
      <c r="E21" s="103">
        <f>+SUM(G21,+H21)</f>
        <v>16403</v>
      </c>
      <c r="F21" s="104">
        <f>IF(D21&gt;0,E21/D21*100,"-")</f>
        <v>17.956408937153114</v>
      </c>
      <c r="G21" s="103">
        <v>16403</v>
      </c>
      <c r="H21" s="103">
        <v>0</v>
      </c>
      <c r="I21" s="103">
        <f>+SUM(K21,+M21,+O21)</f>
        <v>74946</v>
      </c>
      <c r="J21" s="104">
        <f>IF(D21&gt;0,I21/D21*100,"-")</f>
        <v>82.043591062846886</v>
      </c>
      <c r="K21" s="103">
        <v>14655</v>
      </c>
      <c r="L21" s="104">
        <f>IF(D21&gt;0,K21/D21*100,"-")</f>
        <v>16.042868559042791</v>
      </c>
      <c r="M21" s="103">
        <v>249</v>
      </c>
      <c r="N21" s="104">
        <f>IF(D21&gt;0,M21/D21*100,"-")</f>
        <v>0.27258098063470865</v>
      </c>
      <c r="O21" s="103">
        <v>60042</v>
      </c>
      <c r="P21" s="103">
        <v>52383</v>
      </c>
      <c r="Q21" s="104">
        <f>IF(D21&gt;0,O21/D21*100,"-")</f>
        <v>65.728141523169384</v>
      </c>
      <c r="R21" s="103">
        <v>5625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30</v>
      </c>
      <c r="B22" s="102" t="s">
        <v>284</v>
      </c>
      <c r="C22" s="101" t="s">
        <v>285</v>
      </c>
      <c r="D22" s="103">
        <f>+SUM(E22,+I22)</f>
        <v>6261</v>
      </c>
      <c r="E22" s="103">
        <f>+SUM(G22,+H22)</f>
        <v>12</v>
      </c>
      <c r="F22" s="104">
        <f>IF(D22&gt;0,E22/D22*100,"-")</f>
        <v>0.19166267369429804</v>
      </c>
      <c r="G22" s="103">
        <v>12</v>
      </c>
      <c r="H22" s="103">
        <v>0</v>
      </c>
      <c r="I22" s="103">
        <f>+SUM(K22,+M22,+O22)</f>
        <v>6249</v>
      </c>
      <c r="J22" s="104">
        <f>IF(D22&gt;0,I22/D22*100,"-")</f>
        <v>99.808337326305704</v>
      </c>
      <c r="K22" s="103">
        <v>3998</v>
      </c>
      <c r="L22" s="104">
        <f>IF(D22&gt;0,K22/D22*100,"-")</f>
        <v>63.855614119150296</v>
      </c>
      <c r="M22" s="103">
        <v>0</v>
      </c>
      <c r="N22" s="104">
        <f>IF(D22&gt;0,M22/D22*100,"-")</f>
        <v>0</v>
      </c>
      <c r="O22" s="103">
        <v>2251</v>
      </c>
      <c r="P22" s="103">
        <v>2181</v>
      </c>
      <c r="Q22" s="104">
        <f>IF(D22&gt;0,O22/D22*100,"-")</f>
        <v>35.952723207155408</v>
      </c>
      <c r="R22" s="103">
        <v>440</v>
      </c>
      <c r="S22" s="101"/>
      <c r="T22" s="101"/>
      <c r="U22" s="101"/>
      <c r="V22" s="101" t="s">
        <v>257</v>
      </c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30</v>
      </c>
      <c r="B23" s="102" t="s">
        <v>286</v>
      </c>
      <c r="C23" s="101" t="s">
        <v>287</v>
      </c>
      <c r="D23" s="103">
        <f>+SUM(E23,+I23)</f>
        <v>25931</v>
      </c>
      <c r="E23" s="103">
        <f>+SUM(G23,+H23)</f>
        <v>277</v>
      </c>
      <c r="F23" s="104">
        <f>IF(D23&gt;0,E23/D23*100,"-")</f>
        <v>1.0682195056110446</v>
      </c>
      <c r="G23" s="103">
        <v>277</v>
      </c>
      <c r="H23" s="103">
        <v>0</v>
      </c>
      <c r="I23" s="103">
        <f>+SUM(K23,+M23,+O23)</f>
        <v>25654</v>
      </c>
      <c r="J23" s="104">
        <f>IF(D23&gt;0,I23/D23*100,"-")</f>
        <v>98.93178049438896</v>
      </c>
      <c r="K23" s="103">
        <v>25429</v>
      </c>
      <c r="L23" s="104">
        <f>IF(D23&gt;0,K23/D23*100,"-")</f>
        <v>98.064093170336662</v>
      </c>
      <c r="M23" s="103">
        <v>0</v>
      </c>
      <c r="N23" s="104">
        <f>IF(D23&gt;0,M23/D23*100,"-")</f>
        <v>0</v>
      </c>
      <c r="O23" s="103">
        <v>225</v>
      </c>
      <c r="P23" s="103">
        <v>101</v>
      </c>
      <c r="Q23" s="104">
        <f>IF(D23&gt;0,O23/D23*100,"-")</f>
        <v>0.86768732405229265</v>
      </c>
      <c r="R23" s="103">
        <v>660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30</v>
      </c>
      <c r="B24" s="102" t="s">
        <v>288</v>
      </c>
      <c r="C24" s="101" t="s">
        <v>289</v>
      </c>
      <c r="D24" s="103">
        <f>+SUM(E24,+I24)</f>
        <v>41722</v>
      </c>
      <c r="E24" s="103">
        <f>+SUM(G24,+H24)</f>
        <v>2700</v>
      </c>
      <c r="F24" s="104">
        <f>IF(D24&gt;0,E24/D24*100,"-")</f>
        <v>6.4714059728680313</v>
      </c>
      <c r="G24" s="103">
        <v>2700</v>
      </c>
      <c r="H24" s="103">
        <v>0</v>
      </c>
      <c r="I24" s="103">
        <f>+SUM(K24,+M24,+O24)</f>
        <v>39022</v>
      </c>
      <c r="J24" s="104">
        <f>IF(D24&gt;0,I24/D24*100,"-")</f>
        <v>93.528594027131973</v>
      </c>
      <c r="K24" s="103">
        <v>25934</v>
      </c>
      <c r="L24" s="104">
        <f>IF(D24&gt;0,K24/D24*100,"-")</f>
        <v>62.159052777910937</v>
      </c>
      <c r="M24" s="103">
        <v>0</v>
      </c>
      <c r="N24" s="104">
        <f>IF(D24&gt;0,M24/D24*100,"-")</f>
        <v>0</v>
      </c>
      <c r="O24" s="103">
        <v>13088</v>
      </c>
      <c r="P24" s="103">
        <v>9812</v>
      </c>
      <c r="Q24" s="104">
        <f>IF(D24&gt;0,O24/D24*100,"-")</f>
        <v>31.369541249221033</v>
      </c>
      <c r="R24" s="103">
        <v>1050</v>
      </c>
      <c r="S24" s="101" t="s">
        <v>257</v>
      </c>
      <c r="T24" s="101"/>
      <c r="U24" s="101"/>
      <c r="V24" s="101"/>
      <c r="W24" s="101" t="s">
        <v>257</v>
      </c>
      <c r="X24" s="101"/>
      <c r="Y24" s="101"/>
      <c r="Z24" s="101"/>
      <c r="AA24" s="189" t="s">
        <v>256</v>
      </c>
      <c r="AB24" s="190"/>
    </row>
    <row r="25" spans="1:28" s="105" customFormat="1" ht="13.5" customHeight="1">
      <c r="A25" s="101" t="s">
        <v>30</v>
      </c>
      <c r="B25" s="102" t="s">
        <v>290</v>
      </c>
      <c r="C25" s="101" t="s">
        <v>291</v>
      </c>
      <c r="D25" s="103">
        <f>+SUM(E25,+I25)</f>
        <v>10976</v>
      </c>
      <c r="E25" s="103">
        <f>+SUM(G25,+H25)</f>
        <v>60</v>
      </c>
      <c r="F25" s="104">
        <f>IF(D25&gt;0,E25/D25*100,"-")</f>
        <v>0.54664723032069973</v>
      </c>
      <c r="G25" s="103">
        <v>60</v>
      </c>
      <c r="H25" s="103">
        <v>0</v>
      </c>
      <c r="I25" s="103">
        <f>+SUM(K25,+M25,+O25)</f>
        <v>10916</v>
      </c>
      <c r="J25" s="104">
        <f>IF(D25&gt;0,I25/D25*100,"-")</f>
        <v>99.453352769679299</v>
      </c>
      <c r="K25" s="103">
        <v>10675</v>
      </c>
      <c r="L25" s="104">
        <f>IF(D25&gt;0,K25/D25*100,"-")</f>
        <v>97.257653061224488</v>
      </c>
      <c r="M25" s="103">
        <v>0</v>
      </c>
      <c r="N25" s="104">
        <f>IF(D25&gt;0,M25/D25*100,"-")</f>
        <v>0</v>
      </c>
      <c r="O25" s="103">
        <v>241</v>
      </c>
      <c r="P25" s="103">
        <v>61</v>
      </c>
      <c r="Q25" s="104">
        <f>IF(D25&gt;0,O25/D25*100,"-")</f>
        <v>2.1956997084548102</v>
      </c>
      <c r="R25" s="103">
        <v>184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30</v>
      </c>
      <c r="B26" s="102" t="s">
        <v>292</v>
      </c>
      <c r="C26" s="101" t="s">
        <v>293</v>
      </c>
      <c r="D26" s="103">
        <f>+SUM(E26,+I26)</f>
        <v>15132</v>
      </c>
      <c r="E26" s="103">
        <f>+SUM(G26,+H26)</f>
        <v>150</v>
      </c>
      <c r="F26" s="104">
        <f>IF(D26&gt;0,E26/D26*100,"-")</f>
        <v>0.99127676447264068</v>
      </c>
      <c r="G26" s="103">
        <v>150</v>
      </c>
      <c r="H26" s="103">
        <v>0</v>
      </c>
      <c r="I26" s="103">
        <f>+SUM(K26,+M26,+O26)</f>
        <v>14982</v>
      </c>
      <c r="J26" s="104">
        <f>IF(D26&gt;0,I26/D26*100,"-")</f>
        <v>99.008723235527356</v>
      </c>
      <c r="K26" s="103">
        <v>14347</v>
      </c>
      <c r="L26" s="104">
        <f>IF(D26&gt;0,K26/D26*100,"-")</f>
        <v>94.812318265926507</v>
      </c>
      <c r="M26" s="103">
        <v>0</v>
      </c>
      <c r="N26" s="104">
        <f>IF(D26&gt;0,M26/D26*100,"-")</f>
        <v>0</v>
      </c>
      <c r="O26" s="103">
        <v>635</v>
      </c>
      <c r="P26" s="103">
        <v>64</v>
      </c>
      <c r="Q26" s="104">
        <f>IF(D26&gt;0,O26/D26*100,"-")</f>
        <v>4.1964049696008452</v>
      </c>
      <c r="R26" s="103">
        <v>615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30</v>
      </c>
      <c r="B27" s="102" t="s">
        <v>294</v>
      </c>
      <c r="C27" s="101" t="s">
        <v>295</v>
      </c>
      <c r="D27" s="103">
        <f>+SUM(E27,+I27)</f>
        <v>14538</v>
      </c>
      <c r="E27" s="103">
        <f>+SUM(G27,+H27)</f>
        <v>674</v>
      </c>
      <c r="F27" s="104">
        <f>IF(D27&gt;0,E27/D27*100,"-")</f>
        <v>4.6361260145824739</v>
      </c>
      <c r="G27" s="103">
        <v>674</v>
      </c>
      <c r="H27" s="103">
        <v>0</v>
      </c>
      <c r="I27" s="103">
        <f>+SUM(K27,+M27,+O27)</f>
        <v>13864</v>
      </c>
      <c r="J27" s="104">
        <f>IF(D27&gt;0,I27/D27*100,"-")</f>
        <v>95.363873985417527</v>
      </c>
      <c r="K27" s="103">
        <v>5554</v>
      </c>
      <c r="L27" s="104">
        <f>IF(D27&gt;0,K27/D27*100,"-")</f>
        <v>38.203329206218193</v>
      </c>
      <c r="M27" s="103">
        <v>0</v>
      </c>
      <c r="N27" s="104">
        <f>IF(D27&gt;0,M27/D27*100,"-")</f>
        <v>0</v>
      </c>
      <c r="O27" s="103">
        <v>8310</v>
      </c>
      <c r="P27" s="103">
        <v>7952</v>
      </c>
      <c r="Q27" s="104">
        <f>IF(D27&gt;0,O27/D27*100,"-")</f>
        <v>57.160544779199341</v>
      </c>
      <c r="R27" s="103">
        <v>133</v>
      </c>
      <c r="S27" s="101" t="s">
        <v>257</v>
      </c>
      <c r="T27" s="101"/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30</v>
      </c>
      <c r="B28" s="102" t="s">
        <v>296</v>
      </c>
      <c r="C28" s="101" t="s">
        <v>297</v>
      </c>
      <c r="D28" s="103">
        <f>+SUM(E28,+I28)</f>
        <v>23155</v>
      </c>
      <c r="E28" s="103">
        <f>+SUM(G28,+H28)</f>
        <v>595</v>
      </c>
      <c r="F28" s="104">
        <f>IF(D28&gt;0,E28/D28*100,"-")</f>
        <v>2.5696393867415246</v>
      </c>
      <c r="G28" s="103">
        <v>595</v>
      </c>
      <c r="H28" s="103">
        <v>0</v>
      </c>
      <c r="I28" s="103">
        <f>+SUM(K28,+M28,+O28)</f>
        <v>22560</v>
      </c>
      <c r="J28" s="104">
        <f>IF(D28&gt;0,I28/D28*100,"-")</f>
        <v>97.430360613258472</v>
      </c>
      <c r="K28" s="103">
        <v>4193</v>
      </c>
      <c r="L28" s="104">
        <f>IF(D28&gt;0,K28/D28*100,"-")</f>
        <v>18.108399913625568</v>
      </c>
      <c r="M28" s="103">
        <v>0</v>
      </c>
      <c r="N28" s="104">
        <f>IF(D28&gt;0,M28/D28*100,"-")</f>
        <v>0</v>
      </c>
      <c r="O28" s="103">
        <v>18367</v>
      </c>
      <c r="P28" s="103">
        <v>9098</v>
      </c>
      <c r="Q28" s="104">
        <f>IF(D28&gt;0,O28/D28*100,"-")</f>
        <v>79.321960699632911</v>
      </c>
      <c r="R28" s="103">
        <v>229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30</v>
      </c>
      <c r="B29" s="102" t="s">
        <v>298</v>
      </c>
      <c r="C29" s="101" t="s">
        <v>299</v>
      </c>
      <c r="D29" s="103">
        <f>+SUM(E29,+I29)</f>
        <v>9232</v>
      </c>
      <c r="E29" s="103">
        <f>+SUM(G29,+H29)</f>
        <v>1362</v>
      </c>
      <c r="F29" s="104">
        <f>IF(D29&gt;0,E29/D29*100,"-")</f>
        <v>14.753032928942808</v>
      </c>
      <c r="G29" s="103">
        <v>1362</v>
      </c>
      <c r="H29" s="103">
        <v>0</v>
      </c>
      <c r="I29" s="103">
        <f>+SUM(K29,+M29,+O29)</f>
        <v>7870</v>
      </c>
      <c r="J29" s="104">
        <f>IF(D29&gt;0,I29/D29*100,"-")</f>
        <v>85.246967071057185</v>
      </c>
      <c r="K29" s="103">
        <v>1362</v>
      </c>
      <c r="L29" s="104">
        <f>IF(D29&gt;0,K29/D29*100,"-")</f>
        <v>14.753032928942808</v>
      </c>
      <c r="M29" s="103">
        <v>0</v>
      </c>
      <c r="N29" s="104">
        <f>IF(D29&gt;0,M29/D29*100,"-")</f>
        <v>0</v>
      </c>
      <c r="O29" s="103">
        <v>6508</v>
      </c>
      <c r="P29" s="103">
        <v>4460</v>
      </c>
      <c r="Q29" s="104">
        <f>IF(D29&gt;0,O29/D29*100,"-")</f>
        <v>70.493934142114384</v>
      </c>
      <c r="R29" s="103">
        <v>112</v>
      </c>
      <c r="S29" s="101"/>
      <c r="T29" s="101"/>
      <c r="U29" s="101" t="s">
        <v>257</v>
      </c>
      <c r="V29" s="101"/>
      <c r="W29" s="101"/>
      <c r="X29" s="101"/>
      <c r="Y29" s="101" t="s">
        <v>257</v>
      </c>
      <c r="Z29" s="101"/>
      <c r="AA29" s="189" t="s">
        <v>256</v>
      </c>
      <c r="AB29" s="190"/>
    </row>
    <row r="30" spans="1:28" s="105" customFormat="1" ht="13.5" customHeight="1">
      <c r="A30" s="101" t="s">
        <v>30</v>
      </c>
      <c r="B30" s="102" t="s">
        <v>300</v>
      </c>
      <c r="C30" s="101" t="s">
        <v>301</v>
      </c>
      <c r="D30" s="103">
        <f>+SUM(E30,+I30)</f>
        <v>15417</v>
      </c>
      <c r="E30" s="103">
        <f>+SUM(G30,+H30)</f>
        <v>368</v>
      </c>
      <c r="F30" s="104">
        <f>IF(D30&gt;0,E30/D30*100,"-")</f>
        <v>2.3869754167477457</v>
      </c>
      <c r="G30" s="103">
        <v>368</v>
      </c>
      <c r="H30" s="103">
        <v>0</v>
      </c>
      <c r="I30" s="103">
        <f>+SUM(K30,+M30,+O30)</f>
        <v>15049</v>
      </c>
      <c r="J30" s="104">
        <f>IF(D30&gt;0,I30/D30*100,"-")</f>
        <v>97.613024583252255</v>
      </c>
      <c r="K30" s="103">
        <v>11736</v>
      </c>
      <c r="L30" s="104">
        <f>IF(D30&gt;0,K30/D30*100,"-")</f>
        <v>76.123759486281372</v>
      </c>
      <c r="M30" s="103">
        <v>0</v>
      </c>
      <c r="N30" s="104">
        <f>IF(D30&gt;0,M30/D30*100,"-")</f>
        <v>0</v>
      </c>
      <c r="O30" s="103">
        <v>3313</v>
      </c>
      <c r="P30" s="103">
        <v>368</v>
      </c>
      <c r="Q30" s="104">
        <f>IF(D30&gt;0,O30/D30*100,"-")</f>
        <v>21.489265096970879</v>
      </c>
      <c r="R30" s="103">
        <v>192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30</v>
      </c>
      <c r="B31" s="102" t="s">
        <v>302</v>
      </c>
      <c r="C31" s="101" t="s">
        <v>303</v>
      </c>
      <c r="D31" s="103">
        <f>+SUM(E31,+I31)</f>
        <v>8165</v>
      </c>
      <c r="E31" s="103">
        <f>+SUM(G31,+H31)</f>
        <v>2362</v>
      </c>
      <c r="F31" s="104">
        <f>IF(D31&gt;0,E31/D31*100,"-")</f>
        <v>28.928352725045929</v>
      </c>
      <c r="G31" s="103">
        <v>2362</v>
      </c>
      <c r="H31" s="103">
        <v>0</v>
      </c>
      <c r="I31" s="103">
        <f>+SUM(K31,+M31,+O31)</f>
        <v>5803</v>
      </c>
      <c r="J31" s="104">
        <f>IF(D31&gt;0,I31/D31*100,"-")</f>
        <v>71.071647274954074</v>
      </c>
      <c r="K31" s="103">
        <v>0</v>
      </c>
      <c r="L31" s="104">
        <f>IF(D31&gt;0,K31/D31*100,"-")</f>
        <v>0</v>
      </c>
      <c r="M31" s="103">
        <v>0</v>
      </c>
      <c r="N31" s="104">
        <f>IF(D31&gt;0,M31/D31*100,"-")</f>
        <v>0</v>
      </c>
      <c r="O31" s="103">
        <v>5803</v>
      </c>
      <c r="P31" s="103">
        <v>4470</v>
      </c>
      <c r="Q31" s="104">
        <f>IF(D31&gt;0,O31/D31*100,"-")</f>
        <v>71.071647274954074</v>
      </c>
      <c r="R31" s="103">
        <v>46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30</v>
      </c>
      <c r="B32" s="102" t="s">
        <v>304</v>
      </c>
      <c r="C32" s="101" t="s">
        <v>305</v>
      </c>
      <c r="D32" s="103">
        <f>+SUM(E32,+I32)</f>
        <v>8527</v>
      </c>
      <c r="E32" s="103">
        <f>+SUM(G32,+H32)</f>
        <v>2542</v>
      </c>
      <c r="F32" s="104">
        <f>IF(D32&gt;0,E32/D32*100,"-")</f>
        <v>29.811187991087134</v>
      </c>
      <c r="G32" s="103">
        <v>2542</v>
      </c>
      <c r="H32" s="103">
        <v>0</v>
      </c>
      <c r="I32" s="103">
        <f>+SUM(K32,+M32,+O32)</f>
        <v>5985</v>
      </c>
      <c r="J32" s="104">
        <f>IF(D32&gt;0,I32/D32*100,"-")</f>
        <v>70.188812008912862</v>
      </c>
      <c r="K32" s="103">
        <v>0</v>
      </c>
      <c r="L32" s="104">
        <f>IF(D32&gt;0,K32/D32*100,"-")</f>
        <v>0</v>
      </c>
      <c r="M32" s="103">
        <v>0</v>
      </c>
      <c r="N32" s="104">
        <f>IF(D32&gt;0,M32/D32*100,"-")</f>
        <v>0</v>
      </c>
      <c r="O32" s="103">
        <v>5985</v>
      </c>
      <c r="P32" s="103">
        <v>3999</v>
      </c>
      <c r="Q32" s="104">
        <f>IF(D32&gt;0,O32/D32*100,"-")</f>
        <v>70.188812008912862</v>
      </c>
      <c r="R32" s="103">
        <v>91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30</v>
      </c>
      <c r="B33" s="102" t="s">
        <v>306</v>
      </c>
      <c r="C33" s="101" t="s">
        <v>307</v>
      </c>
      <c r="D33" s="103">
        <f>+SUM(E33,+I33)</f>
        <v>12423</v>
      </c>
      <c r="E33" s="103">
        <f>+SUM(G33,+H33)</f>
        <v>2632</v>
      </c>
      <c r="F33" s="104">
        <f>IF(D33&gt;0,E33/D33*100,"-")</f>
        <v>21.18650889479192</v>
      </c>
      <c r="G33" s="103">
        <v>2632</v>
      </c>
      <c r="H33" s="103">
        <v>0</v>
      </c>
      <c r="I33" s="103">
        <f>+SUM(K33,+M33,+O33)</f>
        <v>9791</v>
      </c>
      <c r="J33" s="104">
        <f>IF(D33&gt;0,I33/D33*100,"-")</f>
        <v>78.813491105208072</v>
      </c>
      <c r="K33" s="103">
        <v>5437</v>
      </c>
      <c r="L33" s="104">
        <f>IF(D33&gt;0,K33/D33*100,"-")</f>
        <v>43.765596071802307</v>
      </c>
      <c r="M33" s="103">
        <v>0</v>
      </c>
      <c r="N33" s="104">
        <f>IF(D33&gt;0,M33/D33*100,"-")</f>
        <v>0</v>
      </c>
      <c r="O33" s="103">
        <v>4354</v>
      </c>
      <c r="P33" s="103">
        <v>1662</v>
      </c>
      <c r="Q33" s="104">
        <f>IF(D33&gt;0,O33/D33*100,"-")</f>
        <v>35.04789503340578</v>
      </c>
      <c r="R33" s="103">
        <v>85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30</v>
      </c>
      <c r="B34" s="102" t="s">
        <v>308</v>
      </c>
      <c r="C34" s="101" t="s">
        <v>309</v>
      </c>
      <c r="D34" s="103">
        <f>+SUM(E34,+I34)</f>
        <v>15829</v>
      </c>
      <c r="E34" s="103">
        <f>+SUM(G34,+H34)</f>
        <v>2899</v>
      </c>
      <c r="F34" s="104">
        <f>IF(D34&gt;0,E34/D34*100,"-")</f>
        <v>18.314486069871755</v>
      </c>
      <c r="G34" s="103">
        <v>2899</v>
      </c>
      <c r="H34" s="103">
        <v>0</v>
      </c>
      <c r="I34" s="103">
        <f>+SUM(K34,+M34,+O34)</f>
        <v>12930</v>
      </c>
      <c r="J34" s="104">
        <f>IF(D34&gt;0,I34/D34*100,"-")</f>
        <v>81.685513930128252</v>
      </c>
      <c r="K34" s="103">
        <v>0</v>
      </c>
      <c r="L34" s="104">
        <f>IF(D34&gt;0,K34/D34*100,"-")</f>
        <v>0</v>
      </c>
      <c r="M34" s="103">
        <v>0</v>
      </c>
      <c r="N34" s="104">
        <f>IF(D34&gt;0,M34/D34*100,"-")</f>
        <v>0</v>
      </c>
      <c r="O34" s="103">
        <v>12930</v>
      </c>
      <c r="P34" s="103">
        <v>5673</v>
      </c>
      <c r="Q34" s="104">
        <f>IF(D34&gt;0,O34/D34*100,"-")</f>
        <v>81.685513930128252</v>
      </c>
      <c r="R34" s="103">
        <v>338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30</v>
      </c>
      <c r="B35" s="102" t="s">
        <v>310</v>
      </c>
      <c r="C35" s="101" t="s">
        <v>311</v>
      </c>
      <c r="D35" s="103">
        <f>+SUM(E35,+I35)</f>
        <v>8412</v>
      </c>
      <c r="E35" s="103">
        <f>+SUM(G35,+H35)</f>
        <v>1464</v>
      </c>
      <c r="F35" s="104">
        <f>IF(D35&gt;0,E35/D35*100,"-")</f>
        <v>17.403708987161199</v>
      </c>
      <c r="G35" s="103">
        <v>1464</v>
      </c>
      <c r="H35" s="103">
        <v>0</v>
      </c>
      <c r="I35" s="103">
        <f>+SUM(K35,+M35,+O35)</f>
        <v>6948</v>
      </c>
      <c r="J35" s="104">
        <f>IF(D35&gt;0,I35/D35*100,"-")</f>
        <v>82.596291012838805</v>
      </c>
      <c r="K35" s="103">
        <v>2011</v>
      </c>
      <c r="L35" s="104">
        <f>IF(D35&gt;0,K35/D35*100,"-")</f>
        <v>23.906324298621019</v>
      </c>
      <c r="M35" s="103">
        <v>0</v>
      </c>
      <c r="N35" s="104">
        <f>IF(D35&gt;0,M35/D35*100,"-")</f>
        <v>0</v>
      </c>
      <c r="O35" s="103">
        <v>4937</v>
      </c>
      <c r="P35" s="103">
        <v>2851</v>
      </c>
      <c r="Q35" s="104">
        <f>IF(D35&gt;0,O35/D35*100,"-")</f>
        <v>58.689966714217789</v>
      </c>
      <c r="R35" s="103">
        <v>54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30</v>
      </c>
      <c r="B36" s="102" t="s">
        <v>312</v>
      </c>
      <c r="C36" s="101" t="s">
        <v>313</v>
      </c>
      <c r="D36" s="103">
        <f>+SUM(E36,+I36)</f>
        <v>10920</v>
      </c>
      <c r="E36" s="103">
        <f>+SUM(G36,+H36)</f>
        <v>199</v>
      </c>
      <c r="F36" s="104">
        <f>IF(D36&gt;0,E36/D36*100,"-")</f>
        <v>1.8223443223443225</v>
      </c>
      <c r="G36" s="103">
        <v>199</v>
      </c>
      <c r="H36" s="103">
        <v>0</v>
      </c>
      <c r="I36" s="103">
        <f>+SUM(K36,+M36,+O36)</f>
        <v>10721</v>
      </c>
      <c r="J36" s="104">
        <f>IF(D36&gt;0,I36/D36*100,"-")</f>
        <v>98.177655677655679</v>
      </c>
      <c r="K36" s="103">
        <v>0</v>
      </c>
      <c r="L36" s="104">
        <f>IF(D36&gt;0,K36/D36*100,"-")</f>
        <v>0</v>
      </c>
      <c r="M36" s="103">
        <v>0</v>
      </c>
      <c r="N36" s="104">
        <f>IF(D36&gt;0,M36/D36*100,"-")</f>
        <v>0</v>
      </c>
      <c r="O36" s="103">
        <v>10721</v>
      </c>
      <c r="P36" s="103">
        <v>6167</v>
      </c>
      <c r="Q36" s="104">
        <f>IF(D36&gt;0,O36/D36*100,"-")</f>
        <v>98.177655677655679</v>
      </c>
      <c r="R36" s="103">
        <v>104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/>
      <c r="B37" s="102"/>
      <c r="C37" s="101"/>
      <c r="D37" s="103"/>
      <c r="E37" s="103"/>
      <c r="F37" s="104"/>
      <c r="G37" s="103"/>
      <c r="H37" s="103"/>
      <c r="I37" s="103"/>
      <c r="J37" s="104"/>
      <c r="K37" s="103"/>
      <c r="L37" s="104"/>
      <c r="M37" s="103"/>
      <c r="N37" s="104"/>
      <c r="O37" s="103"/>
      <c r="P37" s="103"/>
      <c r="Q37" s="104"/>
      <c r="R37" s="103"/>
      <c r="S37" s="101"/>
      <c r="T37" s="101"/>
      <c r="U37" s="101"/>
      <c r="V37" s="101"/>
      <c r="W37" s="101"/>
      <c r="X37" s="101"/>
      <c r="Y37" s="101"/>
      <c r="Z37" s="101"/>
      <c r="AA37" s="190"/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6">
    <sortCondition ref="A8:A36"/>
    <sortCondition ref="B8:B36"/>
    <sortCondition ref="C8:C36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三重県</v>
      </c>
      <c r="B7" s="107" t="str">
        <f>水洗化人口等!B7</f>
        <v>24000</v>
      </c>
      <c r="C7" s="106" t="s">
        <v>200</v>
      </c>
      <c r="D7" s="108">
        <f>SUM(E7,+H7,+K7)</f>
        <v>603744</v>
      </c>
      <c r="E7" s="108">
        <f>SUM(F7:G7)</f>
        <v>10859</v>
      </c>
      <c r="F7" s="108">
        <f>SUM(F$8:F$207)</f>
        <v>6782</v>
      </c>
      <c r="G7" s="108">
        <f>SUM(G$8:G$207)</f>
        <v>4077</v>
      </c>
      <c r="H7" s="108">
        <f>SUM(I7:J7)</f>
        <v>47396</v>
      </c>
      <c r="I7" s="108">
        <f>SUM(I$8:I$207)</f>
        <v>16075</v>
      </c>
      <c r="J7" s="108">
        <f>SUM(J$8:J$207)</f>
        <v>31321</v>
      </c>
      <c r="K7" s="108">
        <f>SUM(L7:M7)</f>
        <v>545489</v>
      </c>
      <c r="L7" s="108">
        <f>SUM(L$8:L$207)</f>
        <v>74103</v>
      </c>
      <c r="M7" s="108">
        <f>SUM(M$8:M$207)</f>
        <v>471386</v>
      </c>
      <c r="N7" s="108">
        <f>SUM(O7,+V7,+AC7)</f>
        <v>603744</v>
      </c>
      <c r="O7" s="108">
        <f>SUM(P7:U7)</f>
        <v>96960</v>
      </c>
      <c r="P7" s="108">
        <f t="shared" ref="P7:U7" si="0">SUM(P$8:P$207)</f>
        <v>96960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506784</v>
      </c>
      <c r="W7" s="108">
        <f t="shared" ref="W7:AB7" si="1">SUM(W$8:W$207)</f>
        <v>506784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0</v>
      </c>
      <c r="AD7" s="108">
        <f>SUM(AD$8:AD$207)</f>
        <v>0</v>
      </c>
      <c r="AE7" s="108">
        <f>SUM(AE$8:AE$207)</f>
        <v>0</v>
      </c>
      <c r="AF7" s="108">
        <f>SUM(AG7:AI7)</f>
        <v>9585</v>
      </c>
      <c r="AG7" s="108">
        <f>SUM(AG$8:AG$207)</f>
        <v>9585</v>
      </c>
      <c r="AH7" s="108">
        <f>SUM(AH$8:AH$207)</f>
        <v>0</v>
      </c>
      <c r="AI7" s="108">
        <f>SUM(AI$8:AI$207)</f>
        <v>0</v>
      </c>
      <c r="AJ7" s="108">
        <f>SUM(AK7:AS7)</f>
        <v>49303</v>
      </c>
      <c r="AK7" s="108">
        <f t="shared" ref="AK7:AS7" si="2">SUM(AK$8:AK$207)</f>
        <v>40881</v>
      </c>
      <c r="AL7" s="108">
        <f t="shared" si="2"/>
        <v>0</v>
      </c>
      <c r="AM7" s="108">
        <f t="shared" si="2"/>
        <v>4083</v>
      </c>
      <c r="AN7" s="108">
        <f t="shared" si="2"/>
        <v>2192</v>
      </c>
      <c r="AO7" s="108">
        <f t="shared" si="2"/>
        <v>0</v>
      </c>
      <c r="AP7" s="108">
        <f t="shared" si="2"/>
        <v>0</v>
      </c>
      <c r="AQ7" s="108">
        <f t="shared" si="2"/>
        <v>12</v>
      </c>
      <c r="AR7" s="108">
        <f t="shared" si="2"/>
        <v>93</v>
      </c>
      <c r="AS7" s="108">
        <f t="shared" si="2"/>
        <v>2042</v>
      </c>
      <c r="AT7" s="108">
        <f>SUM(AU7:AY7)</f>
        <v>1163</v>
      </c>
      <c r="AU7" s="108">
        <f>SUM(AU$8:AU$207)</f>
        <v>1163</v>
      </c>
      <c r="AV7" s="108">
        <f>SUM(AV$8:AV$207)</f>
        <v>0</v>
      </c>
      <c r="AW7" s="108">
        <f>SUM(AW$8:AW$207)</f>
        <v>0</v>
      </c>
      <c r="AX7" s="108">
        <f>SUM(AX$8:AX$207)</f>
        <v>0</v>
      </c>
      <c r="AY7" s="108">
        <f>SUM(AY$8:AY$207)</f>
        <v>0</v>
      </c>
      <c r="AZ7" s="108">
        <f>SUM(BA7:BC7)</f>
        <v>929</v>
      </c>
      <c r="BA7" s="108">
        <f>SUM(BA$8:BA$207)</f>
        <v>929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30</v>
      </c>
      <c r="B8" s="113" t="s">
        <v>254</v>
      </c>
      <c r="C8" s="101" t="s">
        <v>255</v>
      </c>
      <c r="D8" s="103">
        <f>SUM(E8,+H8,+K8)</f>
        <v>96611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96611</v>
      </c>
      <c r="L8" s="103">
        <v>12679</v>
      </c>
      <c r="M8" s="103">
        <v>83932</v>
      </c>
      <c r="N8" s="103">
        <f>SUM(O8,+V8,+AC8)</f>
        <v>96611</v>
      </c>
      <c r="O8" s="103">
        <f>SUM(P8:U8)</f>
        <v>12679</v>
      </c>
      <c r="P8" s="103">
        <v>12679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83932</v>
      </c>
      <c r="W8" s="103">
        <v>83932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226</v>
      </c>
      <c r="AG8" s="103">
        <v>226</v>
      </c>
      <c r="AH8" s="103">
        <v>0</v>
      </c>
      <c r="AI8" s="103">
        <v>0</v>
      </c>
      <c r="AJ8" s="103">
        <f>SUM(AK8:AS8)</f>
        <v>226</v>
      </c>
      <c r="AK8" s="103">
        <v>0</v>
      </c>
      <c r="AL8" s="103">
        <v>0</v>
      </c>
      <c r="AM8" s="103">
        <v>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226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30</v>
      </c>
      <c r="B9" s="113" t="s">
        <v>258</v>
      </c>
      <c r="C9" s="101" t="s">
        <v>259</v>
      </c>
      <c r="D9" s="103">
        <f>SUM(E9,+H9,+K9)</f>
        <v>62514</v>
      </c>
      <c r="E9" s="103">
        <f>SUM(F9:G9)</f>
        <v>0</v>
      </c>
      <c r="F9" s="103">
        <v>0</v>
      </c>
      <c r="G9" s="103">
        <v>0</v>
      </c>
      <c r="H9" s="103">
        <f>SUM(I9:J9)</f>
        <v>9643</v>
      </c>
      <c r="I9" s="103">
        <v>9643</v>
      </c>
      <c r="J9" s="103">
        <v>0</v>
      </c>
      <c r="K9" s="103">
        <f>SUM(L9:M9)</f>
        <v>52871</v>
      </c>
      <c r="L9" s="103">
        <v>1747</v>
      </c>
      <c r="M9" s="103">
        <v>51124</v>
      </c>
      <c r="N9" s="103">
        <f>SUM(O9,+V9,+AC9)</f>
        <v>62514</v>
      </c>
      <c r="O9" s="103">
        <f>SUM(P9:U9)</f>
        <v>11390</v>
      </c>
      <c r="P9" s="103">
        <v>11390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51124</v>
      </c>
      <c r="W9" s="103">
        <v>51124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2115</v>
      </c>
      <c r="AG9" s="103">
        <v>2115</v>
      </c>
      <c r="AH9" s="103">
        <v>0</v>
      </c>
      <c r="AI9" s="103">
        <v>0</v>
      </c>
      <c r="AJ9" s="103">
        <f>SUM(AK9:AS9)</f>
        <v>2115</v>
      </c>
      <c r="AK9" s="103">
        <v>0</v>
      </c>
      <c r="AL9" s="103">
        <v>0</v>
      </c>
      <c r="AM9" s="103">
        <v>0</v>
      </c>
      <c r="AN9" s="103">
        <v>2115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30</v>
      </c>
      <c r="B10" s="113" t="s">
        <v>260</v>
      </c>
      <c r="C10" s="101" t="s">
        <v>261</v>
      </c>
      <c r="D10" s="103">
        <f>SUM(E10,+H10,+K10)</f>
        <v>37248</v>
      </c>
      <c r="E10" s="103">
        <f>SUM(F10:G10)</f>
        <v>0</v>
      </c>
      <c r="F10" s="103">
        <v>0</v>
      </c>
      <c r="G10" s="103">
        <v>0</v>
      </c>
      <c r="H10" s="103">
        <f>SUM(I10:J10)</f>
        <v>0</v>
      </c>
      <c r="I10" s="103">
        <v>0</v>
      </c>
      <c r="J10" s="103">
        <v>0</v>
      </c>
      <c r="K10" s="103">
        <f>SUM(L10:M10)</f>
        <v>37248</v>
      </c>
      <c r="L10" s="103">
        <v>5817</v>
      </c>
      <c r="M10" s="103">
        <v>31431</v>
      </c>
      <c r="N10" s="103">
        <f>SUM(O10,+V10,+AC10)</f>
        <v>37248</v>
      </c>
      <c r="O10" s="103">
        <f>SUM(P10:U10)</f>
        <v>5817</v>
      </c>
      <c r="P10" s="103">
        <v>5817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31431</v>
      </c>
      <c r="W10" s="103">
        <v>31431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937</v>
      </c>
      <c r="AG10" s="103">
        <v>937</v>
      </c>
      <c r="AH10" s="103">
        <v>0</v>
      </c>
      <c r="AI10" s="103">
        <v>0</v>
      </c>
      <c r="AJ10" s="103">
        <f>SUM(AK10:AS10)</f>
        <v>937</v>
      </c>
      <c r="AK10" s="103">
        <v>0</v>
      </c>
      <c r="AL10" s="103">
        <v>0</v>
      </c>
      <c r="AM10" s="103">
        <v>0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937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30</v>
      </c>
      <c r="B11" s="113" t="s">
        <v>262</v>
      </c>
      <c r="C11" s="101" t="s">
        <v>263</v>
      </c>
      <c r="D11" s="103">
        <f>SUM(E11,+H11,+K11)</f>
        <v>46574</v>
      </c>
      <c r="E11" s="103">
        <f>SUM(F11:G11)</f>
        <v>0</v>
      </c>
      <c r="F11" s="103">
        <v>0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46574</v>
      </c>
      <c r="L11" s="103">
        <v>6429</v>
      </c>
      <c r="M11" s="103">
        <v>40145</v>
      </c>
      <c r="N11" s="103">
        <f>SUM(O11,+V11,+AC11)</f>
        <v>46574</v>
      </c>
      <c r="O11" s="103">
        <f>SUM(P11:U11)</f>
        <v>6429</v>
      </c>
      <c r="P11" s="103">
        <v>6429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40145</v>
      </c>
      <c r="W11" s="103">
        <v>40145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0</v>
      </c>
      <c r="AG11" s="103">
        <v>0</v>
      </c>
      <c r="AH11" s="103">
        <v>0</v>
      </c>
      <c r="AI11" s="103">
        <v>0</v>
      </c>
      <c r="AJ11" s="103">
        <f>SUM(AK11:AS11)</f>
        <v>22</v>
      </c>
      <c r="AK11" s="103">
        <v>22</v>
      </c>
      <c r="AL11" s="103">
        <v>0</v>
      </c>
      <c r="AM11" s="103">
        <v>0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30</v>
      </c>
      <c r="B12" s="113" t="s">
        <v>264</v>
      </c>
      <c r="C12" s="101" t="s">
        <v>265</v>
      </c>
      <c r="D12" s="103">
        <f>SUM(E12,+H12,+K12)</f>
        <v>33550</v>
      </c>
      <c r="E12" s="103">
        <f>SUM(F12:G12)</f>
        <v>0</v>
      </c>
      <c r="F12" s="103">
        <v>0</v>
      </c>
      <c r="G12" s="103">
        <v>0</v>
      </c>
      <c r="H12" s="103">
        <f>SUM(I12:J12)</f>
        <v>33550</v>
      </c>
      <c r="I12" s="103">
        <v>3048</v>
      </c>
      <c r="J12" s="103">
        <v>30502</v>
      </c>
      <c r="K12" s="103">
        <f>SUM(L12:M12)</f>
        <v>0</v>
      </c>
      <c r="L12" s="103">
        <v>0</v>
      </c>
      <c r="M12" s="103">
        <v>0</v>
      </c>
      <c r="N12" s="103">
        <f>SUM(O12,+V12,+AC12)</f>
        <v>33550</v>
      </c>
      <c r="O12" s="103">
        <f>SUM(P12:U12)</f>
        <v>3048</v>
      </c>
      <c r="P12" s="103">
        <v>3048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30502</v>
      </c>
      <c r="W12" s="103">
        <v>30502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0</v>
      </c>
      <c r="AG12" s="103">
        <v>0</v>
      </c>
      <c r="AH12" s="103">
        <v>0</v>
      </c>
      <c r="AI12" s="103">
        <v>0</v>
      </c>
      <c r="AJ12" s="103">
        <f>SUM(AK12:AS12)</f>
        <v>0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30</v>
      </c>
      <c r="B13" s="113" t="s">
        <v>266</v>
      </c>
      <c r="C13" s="101" t="s">
        <v>267</v>
      </c>
      <c r="D13" s="103">
        <f>SUM(E13,+H13,+K13)</f>
        <v>52562</v>
      </c>
      <c r="E13" s="103">
        <f>SUM(F13:G13)</f>
        <v>0</v>
      </c>
      <c r="F13" s="103">
        <v>0</v>
      </c>
      <c r="G13" s="103">
        <v>0</v>
      </c>
      <c r="H13" s="103">
        <f>SUM(I13:J13)</f>
        <v>110</v>
      </c>
      <c r="I13" s="103">
        <v>110</v>
      </c>
      <c r="J13" s="103">
        <v>0</v>
      </c>
      <c r="K13" s="103">
        <f>SUM(L13:M13)</f>
        <v>52452</v>
      </c>
      <c r="L13" s="103">
        <v>6201</v>
      </c>
      <c r="M13" s="103">
        <v>46251</v>
      </c>
      <c r="N13" s="103">
        <f>SUM(O13,+V13,+AC13)</f>
        <v>52562</v>
      </c>
      <c r="O13" s="103">
        <f>SUM(P13:U13)</f>
        <v>6311</v>
      </c>
      <c r="P13" s="103">
        <v>6311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46251</v>
      </c>
      <c r="W13" s="103">
        <v>46251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2819</v>
      </c>
      <c r="AG13" s="103">
        <v>2819</v>
      </c>
      <c r="AH13" s="103">
        <v>0</v>
      </c>
      <c r="AI13" s="103">
        <v>0</v>
      </c>
      <c r="AJ13" s="103">
        <f>SUM(AK13:AS13)</f>
        <v>2819</v>
      </c>
      <c r="AK13" s="103">
        <v>0</v>
      </c>
      <c r="AL13" s="103">
        <v>0</v>
      </c>
      <c r="AM13" s="103">
        <v>2819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30</v>
      </c>
      <c r="B14" s="113" t="s">
        <v>268</v>
      </c>
      <c r="C14" s="101" t="s">
        <v>269</v>
      </c>
      <c r="D14" s="103">
        <f>SUM(E14,+H14,+K14)</f>
        <v>30466</v>
      </c>
      <c r="E14" s="103">
        <f>SUM(F14:G14)</f>
        <v>0</v>
      </c>
      <c r="F14" s="103">
        <v>0</v>
      </c>
      <c r="G14" s="103">
        <v>0</v>
      </c>
      <c r="H14" s="103">
        <f>SUM(I14:J14)</f>
        <v>0</v>
      </c>
      <c r="I14" s="103">
        <v>0</v>
      </c>
      <c r="J14" s="103">
        <v>0</v>
      </c>
      <c r="K14" s="103">
        <f>SUM(L14:M14)</f>
        <v>30466</v>
      </c>
      <c r="L14" s="103">
        <v>2459</v>
      </c>
      <c r="M14" s="103">
        <v>28007</v>
      </c>
      <c r="N14" s="103">
        <f>SUM(O14,+V14,+AC14)</f>
        <v>30466</v>
      </c>
      <c r="O14" s="103">
        <f>SUM(P14:U14)</f>
        <v>2459</v>
      </c>
      <c r="P14" s="103">
        <v>2459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28007</v>
      </c>
      <c r="W14" s="103">
        <v>28007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120</v>
      </c>
      <c r="AG14" s="103">
        <v>120</v>
      </c>
      <c r="AH14" s="103">
        <v>0</v>
      </c>
      <c r="AI14" s="103">
        <v>0</v>
      </c>
      <c r="AJ14" s="103">
        <f>SUM(AK14:AS14)</f>
        <v>30466</v>
      </c>
      <c r="AK14" s="103">
        <v>30466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120</v>
      </c>
      <c r="AU14" s="103">
        <v>120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30</v>
      </c>
      <c r="B15" s="113" t="s">
        <v>270</v>
      </c>
      <c r="C15" s="101" t="s">
        <v>271</v>
      </c>
      <c r="D15" s="103">
        <f>SUM(E15,+H15,+K15)</f>
        <v>14756</v>
      </c>
      <c r="E15" s="103">
        <f>SUM(F15:G15)</f>
        <v>3823</v>
      </c>
      <c r="F15" s="103">
        <v>3823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10933</v>
      </c>
      <c r="L15" s="103">
        <v>0</v>
      </c>
      <c r="M15" s="103">
        <v>10933</v>
      </c>
      <c r="N15" s="103">
        <f>SUM(O15,+V15,+AC15)</f>
        <v>14756</v>
      </c>
      <c r="O15" s="103">
        <f>SUM(P15:U15)</f>
        <v>3823</v>
      </c>
      <c r="P15" s="103">
        <v>3823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10933</v>
      </c>
      <c r="W15" s="103">
        <v>10933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51</v>
      </c>
      <c r="AG15" s="103">
        <v>51</v>
      </c>
      <c r="AH15" s="103">
        <v>0</v>
      </c>
      <c r="AI15" s="103">
        <v>0</v>
      </c>
      <c r="AJ15" s="103">
        <f>SUM(AK15:AS15)</f>
        <v>51</v>
      </c>
      <c r="AK15" s="103">
        <v>0</v>
      </c>
      <c r="AL15" s="103">
        <v>0</v>
      </c>
      <c r="AM15" s="103">
        <v>15</v>
      </c>
      <c r="AN15" s="103">
        <v>0</v>
      </c>
      <c r="AO15" s="103">
        <v>0</v>
      </c>
      <c r="AP15" s="103">
        <v>0</v>
      </c>
      <c r="AQ15" s="103">
        <v>12</v>
      </c>
      <c r="AR15" s="103">
        <v>0</v>
      </c>
      <c r="AS15" s="103">
        <v>24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30</v>
      </c>
      <c r="B16" s="113" t="s">
        <v>272</v>
      </c>
      <c r="C16" s="101" t="s">
        <v>273</v>
      </c>
      <c r="D16" s="103">
        <f>SUM(E16,+H16,+K16)</f>
        <v>19624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19624</v>
      </c>
      <c r="L16" s="103">
        <v>1825</v>
      </c>
      <c r="M16" s="103">
        <v>17799</v>
      </c>
      <c r="N16" s="103">
        <f>SUM(O16,+V16,+AC16)</f>
        <v>19624</v>
      </c>
      <c r="O16" s="103">
        <f>SUM(P16:U16)</f>
        <v>1825</v>
      </c>
      <c r="P16" s="103">
        <v>1825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17799</v>
      </c>
      <c r="W16" s="103">
        <v>17799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653</v>
      </c>
      <c r="AG16" s="103">
        <v>653</v>
      </c>
      <c r="AH16" s="103">
        <v>0</v>
      </c>
      <c r="AI16" s="103">
        <v>0</v>
      </c>
      <c r="AJ16" s="103">
        <f>SUM(AK16:AS16)</f>
        <v>653</v>
      </c>
      <c r="AK16" s="103">
        <v>0</v>
      </c>
      <c r="AL16" s="103">
        <v>0</v>
      </c>
      <c r="AM16" s="103">
        <v>653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30</v>
      </c>
      <c r="B17" s="113" t="s">
        <v>274</v>
      </c>
      <c r="C17" s="101" t="s">
        <v>275</v>
      </c>
      <c r="D17" s="103">
        <f>SUM(E17,+H17,+K17)</f>
        <v>10275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10275</v>
      </c>
      <c r="L17" s="103">
        <v>2366</v>
      </c>
      <c r="M17" s="103">
        <v>7909</v>
      </c>
      <c r="N17" s="103">
        <f>SUM(O17,+V17,+AC17)</f>
        <v>10275</v>
      </c>
      <c r="O17" s="103">
        <f>SUM(P17:U17)</f>
        <v>2366</v>
      </c>
      <c r="P17" s="103">
        <v>2366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7909</v>
      </c>
      <c r="W17" s="103">
        <v>7909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26</v>
      </c>
      <c r="AG17" s="103">
        <v>26</v>
      </c>
      <c r="AH17" s="103">
        <v>0</v>
      </c>
      <c r="AI17" s="103">
        <v>0</v>
      </c>
      <c r="AJ17" s="103">
        <f>SUM(AK17:AS17)</f>
        <v>2392</v>
      </c>
      <c r="AK17" s="103">
        <v>2366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26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107</v>
      </c>
      <c r="BA17" s="103">
        <v>107</v>
      </c>
      <c r="BB17" s="103">
        <v>0</v>
      </c>
      <c r="BC17" s="103">
        <v>0</v>
      </c>
    </row>
    <row r="18" spans="1:55" s="105" customFormat="1" ht="13.5" customHeight="1">
      <c r="A18" s="115" t="s">
        <v>30</v>
      </c>
      <c r="B18" s="113" t="s">
        <v>276</v>
      </c>
      <c r="C18" s="101" t="s">
        <v>277</v>
      </c>
      <c r="D18" s="103">
        <f>SUM(E18,+H18,+K18)</f>
        <v>12636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12636</v>
      </c>
      <c r="L18" s="103">
        <v>3906</v>
      </c>
      <c r="M18" s="103">
        <v>8730</v>
      </c>
      <c r="N18" s="103">
        <f>SUM(O18,+V18,+AC18)</f>
        <v>12636</v>
      </c>
      <c r="O18" s="103">
        <f>SUM(P18:U18)</f>
        <v>3906</v>
      </c>
      <c r="P18" s="103">
        <v>3906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8730</v>
      </c>
      <c r="W18" s="103">
        <v>8730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297</v>
      </c>
      <c r="AG18" s="103">
        <v>297</v>
      </c>
      <c r="AH18" s="103">
        <v>0</v>
      </c>
      <c r="AI18" s="103">
        <v>0</v>
      </c>
      <c r="AJ18" s="103">
        <f>SUM(AK18:AS18)</f>
        <v>297</v>
      </c>
      <c r="AK18" s="103">
        <v>0</v>
      </c>
      <c r="AL18" s="103">
        <v>0</v>
      </c>
      <c r="AM18" s="103">
        <v>297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30</v>
      </c>
      <c r="B19" s="113" t="s">
        <v>278</v>
      </c>
      <c r="C19" s="101" t="s">
        <v>279</v>
      </c>
      <c r="D19" s="103">
        <f>SUM(E19,+H19,+K19)</f>
        <v>7655</v>
      </c>
      <c r="E19" s="103">
        <f>SUM(F19:G19)</f>
        <v>0</v>
      </c>
      <c r="F19" s="103">
        <v>0</v>
      </c>
      <c r="G19" s="103">
        <v>0</v>
      </c>
      <c r="H19" s="103">
        <f>SUM(I19:J19)</f>
        <v>0</v>
      </c>
      <c r="I19" s="103">
        <v>0</v>
      </c>
      <c r="J19" s="103">
        <v>0</v>
      </c>
      <c r="K19" s="103">
        <f>SUM(L19:M19)</f>
        <v>7655</v>
      </c>
      <c r="L19" s="103">
        <v>624</v>
      </c>
      <c r="M19" s="103">
        <v>7031</v>
      </c>
      <c r="N19" s="103">
        <f>SUM(O19,+V19,+AC19)</f>
        <v>7655</v>
      </c>
      <c r="O19" s="103">
        <f>SUM(P19:U19)</f>
        <v>624</v>
      </c>
      <c r="P19" s="103">
        <v>624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7031</v>
      </c>
      <c r="W19" s="103">
        <v>7031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0</v>
      </c>
      <c r="AG19" s="103">
        <v>0</v>
      </c>
      <c r="AH19" s="103">
        <v>0</v>
      </c>
      <c r="AI19" s="103">
        <v>0</v>
      </c>
      <c r="AJ19" s="103">
        <f>SUM(AK19:AS19)</f>
        <v>0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52</v>
      </c>
      <c r="BA19" s="103">
        <v>52</v>
      </c>
      <c r="BB19" s="103">
        <v>0</v>
      </c>
      <c r="BC19" s="103">
        <v>0</v>
      </c>
    </row>
    <row r="20" spans="1:55" s="105" customFormat="1" ht="13.5" customHeight="1">
      <c r="A20" s="115" t="s">
        <v>30</v>
      </c>
      <c r="B20" s="113" t="s">
        <v>280</v>
      </c>
      <c r="C20" s="101" t="s">
        <v>281</v>
      </c>
      <c r="D20" s="103">
        <f>SUM(E20,+H20,+K20)</f>
        <v>36072</v>
      </c>
      <c r="E20" s="103">
        <f>SUM(F20:G20)</f>
        <v>0</v>
      </c>
      <c r="F20" s="103">
        <v>0</v>
      </c>
      <c r="G20" s="103">
        <v>0</v>
      </c>
      <c r="H20" s="103">
        <f>SUM(I20:J20)</f>
        <v>144</v>
      </c>
      <c r="I20" s="103">
        <v>38</v>
      </c>
      <c r="J20" s="103">
        <v>106</v>
      </c>
      <c r="K20" s="103">
        <f>SUM(L20:M20)</f>
        <v>35928</v>
      </c>
      <c r="L20" s="103">
        <v>11076</v>
      </c>
      <c r="M20" s="103">
        <v>24852</v>
      </c>
      <c r="N20" s="103">
        <f>SUM(O20,+V20,+AC20)</f>
        <v>36072</v>
      </c>
      <c r="O20" s="103">
        <f>SUM(P20:U20)</f>
        <v>11114</v>
      </c>
      <c r="P20" s="103">
        <v>11114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24958</v>
      </c>
      <c r="W20" s="103">
        <v>24958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102</v>
      </c>
      <c r="AG20" s="103">
        <v>102</v>
      </c>
      <c r="AH20" s="103">
        <v>0</v>
      </c>
      <c r="AI20" s="103">
        <v>0</v>
      </c>
      <c r="AJ20" s="103">
        <f>SUM(AK20:AS20)</f>
        <v>102</v>
      </c>
      <c r="AK20" s="103">
        <v>0</v>
      </c>
      <c r="AL20" s="103">
        <v>0</v>
      </c>
      <c r="AM20" s="103">
        <v>21</v>
      </c>
      <c r="AN20" s="103">
        <v>0</v>
      </c>
      <c r="AO20" s="103">
        <v>0</v>
      </c>
      <c r="AP20" s="103">
        <v>0</v>
      </c>
      <c r="AQ20" s="103">
        <v>0</v>
      </c>
      <c r="AR20" s="103">
        <v>81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412</v>
      </c>
      <c r="BA20" s="103">
        <v>412</v>
      </c>
      <c r="BB20" s="103">
        <v>0</v>
      </c>
      <c r="BC20" s="103">
        <v>0</v>
      </c>
    </row>
    <row r="21" spans="1:55" s="105" customFormat="1" ht="13.5" customHeight="1">
      <c r="A21" s="115" t="s">
        <v>30</v>
      </c>
      <c r="B21" s="113" t="s">
        <v>282</v>
      </c>
      <c r="C21" s="101" t="s">
        <v>283</v>
      </c>
      <c r="D21" s="103">
        <f>SUM(E21,+H21,+K21)</f>
        <v>62713</v>
      </c>
      <c r="E21" s="103">
        <f>SUM(F21:G21)</f>
        <v>2374</v>
      </c>
      <c r="F21" s="103">
        <v>2374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60339</v>
      </c>
      <c r="L21" s="103">
        <v>6442</v>
      </c>
      <c r="M21" s="103">
        <v>53897</v>
      </c>
      <c r="N21" s="103">
        <f>SUM(O21,+V21,+AC21)</f>
        <v>62713</v>
      </c>
      <c r="O21" s="103">
        <f>SUM(P21:U21)</f>
        <v>8816</v>
      </c>
      <c r="P21" s="103">
        <v>8816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53897</v>
      </c>
      <c r="W21" s="103">
        <v>53897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1000</v>
      </c>
      <c r="AG21" s="103">
        <v>1000</v>
      </c>
      <c r="AH21" s="103">
        <v>0</v>
      </c>
      <c r="AI21" s="103">
        <v>0</v>
      </c>
      <c r="AJ21" s="103">
        <f>SUM(AK21:AS21)</f>
        <v>6952</v>
      </c>
      <c r="AK21" s="103">
        <v>6952</v>
      </c>
      <c r="AL21" s="103">
        <v>0</v>
      </c>
      <c r="AM21" s="103">
        <v>0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1000</v>
      </c>
      <c r="AU21" s="103">
        <v>1000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30</v>
      </c>
      <c r="B22" s="113" t="s">
        <v>284</v>
      </c>
      <c r="C22" s="101" t="s">
        <v>285</v>
      </c>
      <c r="D22" s="103">
        <f>SUM(E22,+H22,+K22)</f>
        <v>864</v>
      </c>
      <c r="E22" s="103">
        <f>SUM(F22:G22)</f>
        <v>0</v>
      </c>
      <c r="F22" s="103">
        <v>0</v>
      </c>
      <c r="G22" s="103">
        <v>0</v>
      </c>
      <c r="H22" s="103">
        <f>SUM(I22:J22)</f>
        <v>713</v>
      </c>
      <c r="I22" s="103">
        <v>0</v>
      </c>
      <c r="J22" s="103">
        <v>713</v>
      </c>
      <c r="K22" s="103">
        <f>SUM(L22:M22)</f>
        <v>151</v>
      </c>
      <c r="L22" s="103">
        <v>59</v>
      </c>
      <c r="M22" s="103">
        <v>92</v>
      </c>
      <c r="N22" s="103">
        <f>SUM(O22,+V22,+AC22)</f>
        <v>864</v>
      </c>
      <c r="O22" s="103">
        <f>SUM(P22:U22)</f>
        <v>59</v>
      </c>
      <c r="P22" s="103">
        <v>59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805</v>
      </c>
      <c r="W22" s="103">
        <v>805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0</v>
      </c>
      <c r="AG22" s="103">
        <v>0</v>
      </c>
      <c r="AH22" s="103">
        <v>0</v>
      </c>
      <c r="AI22" s="103">
        <v>0</v>
      </c>
      <c r="AJ22" s="103">
        <f>SUM(AK22:AS22)</f>
        <v>0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6</v>
      </c>
      <c r="BA22" s="103">
        <v>6</v>
      </c>
      <c r="BB22" s="103">
        <v>0</v>
      </c>
      <c r="BC22" s="103">
        <v>0</v>
      </c>
    </row>
    <row r="23" spans="1:55" s="105" customFormat="1" ht="13.5" customHeight="1">
      <c r="A23" s="115" t="s">
        <v>30</v>
      </c>
      <c r="B23" s="113" t="s">
        <v>286</v>
      </c>
      <c r="C23" s="101" t="s">
        <v>287</v>
      </c>
      <c r="D23" s="103">
        <f>SUM(E23,+H23,+K23)</f>
        <v>767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767</v>
      </c>
      <c r="L23" s="103">
        <v>216</v>
      </c>
      <c r="M23" s="103">
        <v>551</v>
      </c>
      <c r="N23" s="103">
        <f>SUM(O23,+V23,+AC23)</f>
        <v>767</v>
      </c>
      <c r="O23" s="103">
        <f>SUM(P23:U23)</f>
        <v>216</v>
      </c>
      <c r="P23" s="103">
        <v>216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551</v>
      </c>
      <c r="W23" s="103">
        <v>551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2</v>
      </c>
      <c r="AG23" s="103">
        <v>2</v>
      </c>
      <c r="AH23" s="103">
        <v>0</v>
      </c>
      <c r="AI23" s="103">
        <v>0</v>
      </c>
      <c r="AJ23" s="103">
        <f>SUM(AK23:AS23)</f>
        <v>2</v>
      </c>
      <c r="AK23" s="103">
        <v>0</v>
      </c>
      <c r="AL23" s="103">
        <v>0</v>
      </c>
      <c r="AM23" s="103">
        <v>2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296</v>
      </c>
      <c r="BA23" s="103">
        <v>296</v>
      </c>
      <c r="BB23" s="103">
        <v>0</v>
      </c>
      <c r="BC23" s="103">
        <v>0</v>
      </c>
    </row>
    <row r="24" spans="1:55" s="105" customFormat="1" ht="13.5" customHeight="1">
      <c r="A24" s="115" t="s">
        <v>30</v>
      </c>
      <c r="B24" s="113" t="s">
        <v>288</v>
      </c>
      <c r="C24" s="101" t="s">
        <v>289</v>
      </c>
      <c r="D24" s="103">
        <f>SUM(E24,+H24,+K24)</f>
        <v>12215</v>
      </c>
      <c r="E24" s="103">
        <f>SUM(F24:G24)</f>
        <v>0</v>
      </c>
      <c r="F24" s="103">
        <v>0</v>
      </c>
      <c r="G24" s="103">
        <v>0</v>
      </c>
      <c r="H24" s="103">
        <f>SUM(I24:J24)</f>
        <v>2908</v>
      </c>
      <c r="I24" s="103">
        <v>2908</v>
      </c>
      <c r="J24" s="103">
        <v>0</v>
      </c>
      <c r="K24" s="103">
        <f>SUM(L24:M24)</f>
        <v>9307</v>
      </c>
      <c r="L24" s="103">
        <v>0</v>
      </c>
      <c r="M24" s="103">
        <v>9307</v>
      </c>
      <c r="N24" s="103">
        <f>SUM(O24,+V24,+AC24)</f>
        <v>12215</v>
      </c>
      <c r="O24" s="103">
        <f>SUM(P24:U24)</f>
        <v>2908</v>
      </c>
      <c r="P24" s="103">
        <v>2908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9307</v>
      </c>
      <c r="W24" s="103">
        <v>9307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10</v>
      </c>
      <c r="AG24" s="103">
        <v>10</v>
      </c>
      <c r="AH24" s="103">
        <v>0</v>
      </c>
      <c r="AI24" s="103">
        <v>0</v>
      </c>
      <c r="AJ24" s="103">
        <f>SUM(AK24:AS24)</f>
        <v>390</v>
      </c>
      <c r="AK24" s="103">
        <v>390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0</v>
      </c>
      <c r="AS24" s="103">
        <v>0</v>
      </c>
      <c r="AT24" s="103">
        <f>SUM(AU24:AY24)</f>
        <v>10</v>
      </c>
      <c r="AU24" s="103">
        <v>10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30</v>
      </c>
      <c r="B25" s="113" t="s">
        <v>290</v>
      </c>
      <c r="C25" s="101" t="s">
        <v>291</v>
      </c>
      <c r="D25" s="103">
        <f>SUM(E25,+H25,+K25)</f>
        <v>339</v>
      </c>
      <c r="E25" s="103">
        <f>SUM(F25:G25)</f>
        <v>0</v>
      </c>
      <c r="F25" s="103">
        <v>0</v>
      </c>
      <c r="G25" s="103">
        <v>0</v>
      </c>
      <c r="H25" s="103">
        <f>SUM(I25:J25)</f>
        <v>42</v>
      </c>
      <c r="I25" s="103">
        <v>42</v>
      </c>
      <c r="J25" s="103">
        <v>0</v>
      </c>
      <c r="K25" s="103">
        <f>SUM(L25:M25)</f>
        <v>297</v>
      </c>
      <c r="L25" s="103">
        <v>22</v>
      </c>
      <c r="M25" s="103">
        <v>275</v>
      </c>
      <c r="N25" s="103">
        <f>SUM(O25,+V25,+AC25)</f>
        <v>339</v>
      </c>
      <c r="O25" s="103">
        <f>SUM(P25:U25)</f>
        <v>64</v>
      </c>
      <c r="P25" s="103">
        <v>64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275</v>
      </c>
      <c r="W25" s="103">
        <v>275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11</v>
      </c>
      <c r="AK25" s="103">
        <v>11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30</v>
      </c>
      <c r="B26" s="113" t="s">
        <v>292</v>
      </c>
      <c r="C26" s="101" t="s">
        <v>293</v>
      </c>
      <c r="D26" s="103">
        <f>SUM(E26,+H26,+K26)</f>
        <v>1176</v>
      </c>
      <c r="E26" s="103">
        <f>SUM(F26:G26)</f>
        <v>0</v>
      </c>
      <c r="F26" s="103">
        <v>0</v>
      </c>
      <c r="G26" s="103">
        <v>0</v>
      </c>
      <c r="H26" s="103">
        <f>SUM(I26:J26)</f>
        <v>286</v>
      </c>
      <c r="I26" s="103">
        <v>286</v>
      </c>
      <c r="J26" s="103">
        <v>0</v>
      </c>
      <c r="K26" s="103">
        <f>SUM(L26:M26)</f>
        <v>890</v>
      </c>
      <c r="L26" s="103">
        <v>0</v>
      </c>
      <c r="M26" s="103">
        <v>890</v>
      </c>
      <c r="N26" s="103">
        <f>SUM(O26,+V26,+AC26)</f>
        <v>1176</v>
      </c>
      <c r="O26" s="103">
        <f>SUM(P26:U26)</f>
        <v>286</v>
      </c>
      <c r="P26" s="103">
        <v>286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890</v>
      </c>
      <c r="W26" s="103">
        <v>890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39</v>
      </c>
      <c r="AG26" s="103">
        <v>39</v>
      </c>
      <c r="AH26" s="103">
        <v>0</v>
      </c>
      <c r="AI26" s="103">
        <v>0</v>
      </c>
      <c r="AJ26" s="103">
        <f>SUM(AK26:AS26)</f>
        <v>39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39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30</v>
      </c>
      <c r="B27" s="113" t="s">
        <v>294</v>
      </c>
      <c r="C27" s="101" t="s">
        <v>295</v>
      </c>
      <c r="D27" s="103">
        <f>SUM(E27,+H27,+K27)</f>
        <v>5716</v>
      </c>
      <c r="E27" s="103">
        <f>SUM(F27:G27)</f>
        <v>0</v>
      </c>
      <c r="F27" s="103">
        <v>0</v>
      </c>
      <c r="G27" s="103">
        <v>0</v>
      </c>
      <c r="H27" s="103">
        <f>SUM(I27:J27)</f>
        <v>0</v>
      </c>
      <c r="I27" s="103">
        <v>0</v>
      </c>
      <c r="J27" s="103">
        <v>0</v>
      </c>
      <c r="K27" s="103">
        <f>SUM(L27:M27)</f>
        <v>5716</v>
      </c>
      <c r="L27" s="103">
        <v>719</v>
      </c>
      <c r="M27" s="103">
        <v>4997</v>
      </c>
      <c r="N27" s="103">
        <f>SUM(O27,+V27,+AC27)</f>
        <v>5716</v>
      </c>
      <c r="O27" s="103">
        <f>SUM(P27:U27)</f>
        <v>719</v>
      </c>
      <c r="P27" s="103">
        <v>719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4997</v>
      </c>
      <c r="W27" s="103">
        <v>4997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208</v>
      </c>
      <c r="AG27" s="103">
        <v>208</v>
      </c>
      <c r="AH27" s="103">
        <v>0</v>
      </c>
      <c r="AI27" s="103">
        <v>0</v>
      </c>
      <c r="AJ27" s="103">
        <f>SUM(AK27:AS27)</f>
        <v>208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208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30</v>
      </c>
      <c r="B28" s="113" t="s">
        <v>296</v>
      </c>
      <c r="C28" s="101" t="s">
        <v>297</v>
      </c>
      <c r="D28" s="103">
        <f>SUM(E28,+H28,+K28)</f>
        <v>12264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12264</v>
      </c>
      <c r="L28" s="103">
        <v>1515</v>
      </c>
      <c r="M28" s="103">
        <v>10749</v>
      </c>
      <c r="N28" s="103">
        <f>SUM(O28,+V28,+AC28)</f>
        <v>12264</v>
      </c>
      <c r="O28" s="103">
        <f>SUM(P28:U28)</f>
        <v>1515</v>
      </c>
      <c r="P28" s="103">
        <v>1515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10749</v>
      </c>
      <c r="W28" s="103">
        <v>10749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446</v>
      </c>
      <c r="AG28" s="103">
        <v>446</v>
      </c>
      <c r="AH28" s="103">
        <v>0</v>
      </c>
      <c r="AI28" s="103">
        <v>0</v>
      </c>
      <c r="AJ28" s="103">
        <f>SUM(AK28:AS28)</f>
        <v>446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446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30</v>
      </c>
      <c r="B29" s="113" t="s">
        <v>298</v>
      </c>
      <c r="C29" s="101" t="s">
        <v>299</v>
      </c>
      <c r="D29" s="103">
        <f>SUM(E29,+H29,+K29)</f>
        <v>6813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6813</v>
      </c>
      <c r="L29" s="103">
        <v>1085</v>
      </c>
      <c r="M29" s="103">
        <v>5728</v>
      </c>
      <c r="N29" s="103">
        <f>SUM(O29,+V29,+AC29)</f>
        <v>6813</v>
      </c>
      <c r="O29" s="103">
        <f>SUM(P29:U29)</f>
        <v>1085</v>
      </c>
      <c r="P29" s="103">
        <v>1085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5728</v>
      </c>
      <c r="W29" s="103">
        <v>5728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14</v>
      </c>
      <c r="AG29" s="103">
        <v>14</v>
      </c>
      <c r="AH29" s="103">
        <v>0</v>
      </c>
      <c r="AI29" s="103">
        <v>0</v>
      </c>
      <c r="AJ29" s="103">
        <f>SUM(AK29:AS29)</f>
        <v>14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14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30</v>
      </c>
      <c r="B30" s="113" t="s">
        <v>300</v>
      </c>
      <c r="C30" s="101" t="s">
        <v>301</v>
      </c>
      <c r="D30" s="103">
        <f>SUM(E30,+H30,+K30)</f>
        <v>3061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3061</v>
      </c>
      <c r="L30" s="103">
        <v>562</v>
      </c>
      <c r="M30" s="103">
        <v>2499</v>
      </c>
      <c r="N30" s="103">
        <f>SUM(O30,+V30,+AC30)</f>
        <v>3061</v>
      </c>
      <c r="O30" s="103">
        <f>SUM(P30:U30)</f>
        <v>562</v>
      </c>
      <c r="P30" s="103">
        <v>562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2499</v>
      </c>
      <c r="W30" s="103">
        <v>2499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77</v>
      </c>
      <c r="AG30" s="103">
        <v>77</v>
      </c>
      <c r="AH30" s="103">
        <v>0</v>
      </c>
      <c r="AI30" s="103">
        <v>0</v>
      </c>
      <c r="AJ30" s="103">
        <f>SUM(AK30:AS30)</f>
        <v>77</v>
      </c>
      <c r="AK30" s="103">
        <v>0</v>
      </c>
      <c r="AL30" s="103">
        <v>0</v>
      </c>
      <c r="AM30" s="103">
        <v>0</v>
      </c>
      <c r="AN30" s="103">
        <v>77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30</v>
      </c>
      <c r="B31" s="113" t="s">
        <v>302</v>
      </c>
      <c r="C31" s="101" t="s">
        <v>303</v>
      </c>
      <c r="D31" s="103">
        <f>SUM(E31,+H31,+K31)</f>
        <v>4030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4030</v>
      </c>
      <c r="L31" s="103">
        <v>1130</v>
      </c>
      <c r="M31" s="103">
        <v>2900</v>
      </c>
      <c r="N31" s="103">
        <f>SUM(O31,+V31,+AC31)</f>
        <v>4030</v>
      </c>
      <c r="O31" s="103">
        <f>SUM(P31:U31)</f>
        <v>1130</v>
      </c>
      <c r="P31" s="103">
        <v>1130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2900</v>
      </c>
      <c r="W31" s="103">
        <v>2900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102</v>
      </c>
      <c r="AG31" s="103">
        <v>102</v>
      </c>
      <c r="AH31" s="103">
        <v>0</v>
      </c>
      <c r="AI31" s="103">
        <v>0</v>
      </c>
      <c r="AJ31" s="103">
        <f>SUM(AK31:AS31)</f>
        <v>102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1</v>
      </c>
      <c r="AS31" s="103">
        <v>101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30</v>
      </c>
      <c r="B32" s="113" t="s">
        <v>304</v>
      </c>
      <c r="C32" s="101" t="s">
        <v>305</v>
      </c>
      <c r="D32" s="103">
        <f>SUM(E32,+H32,+K32)</f>
        <v>5892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5892</v>
      </c>
      <c r="L32" s="103">
        <v>1405</v>
      </c>
      <c r="M32" s="103">
        <v>4487</v>
      </c>
      <c r="N32" s="103">
        <f>SUM(O32,+V32,+AC32)</f>
        <v>5892</v>
      </c>
      <c r="O32" s="103">
        <f>SUM(P32:U32)</f>
        <v>1405</v>
      </c>
      <c r="P32" s="103">
        <v>1405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4487</v>
      </c>
      <c r="W32" s="103">
        <v>4487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12</v>
      </c>
      <c r="AG32" s="103">
        <v>12</v>
      </c>
      <c r="AH32" s="103">
        <v>0</v>
      </c>
      <c r="AI32" s="103">
        <v>0</v>
      </c>
      <c r="AJ32" s="103">
        <f>SUM(AK32:AS32)</f>
        <v>186</v>
      </c>
      <c r="AK32" s="103">
        <v>186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12</v>
      </c>
      <c r="AU32" s="103">
        <v>12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30</v>
      </c>
      <c r="B33" s="113" t="s">
        <v>306</v>
      </c>
      <c r="C33" s="101" t="s">
        <v>307</v>
      </c>
      <c r="D33" s="103">
        <f>SUM(E33,+H33,+K33)</f>
        <v>5314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5314</v>
      </c>
      <c r="L33" s="103">
        <v>2443</v>
      </c>
      <c r="M33" s="103">
        <v>2871</v>
      </c>
      <c r="N33" s="103">
        <f>SUM(O33,+V33,+AC33)</f>
        <v>5314</v>
      </c>
      <c r="O33" s="103">
        <f>SUM(P33:U33)</f>
        <v>2443</v>
      </c>
      <c r="P33" s="103">
        <v>2443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2871</v>
      </c>
      <c r="W33" s="103">
        <v>2871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14</v>
      </c>
      <c r="AG33" s="103">
        <v>14</v>
      </c>
      <c r="AH33" s="103">
        <v>0</v>
      </c>
      <c r="AI33" s="103">
        <v>0</v>
      </c>
      <c r="AJ33" s="103">
        <f>SUM(AK33:AS33)</f>
        <v>14</v>
      </c>
      <c r="AK33" s="103">
        <v>0</v>
      </c>
      <c r="AL33" s="103">
        <v>0</v>
      </c>
      <c r="AM33" s="103">
        <v>3</v>
      </c>
      <c r="AN33" s="103">
        <v>0</v>
      </c>
      <c r="AO33" s="103">
        <v>0</v>
      </c>
      <c r="AP33" s="103">
        <v>0</v>
      </c>
      <c r="AQ33" s="103">
        <v>0</v>
      </c>
      <c r="AR33" s="103">
        <v>11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56</v>
      </c>
      <c r="BA33" s="103">
        <v>56</v>
      </c>
      <c r="BB33" s="103">
        <v>0</v>
      </c>
      <c r="BC33" s="103">
        <v>0</v>
      </c>
    </row>
    <row r="34" spans="1:55" s="105" customFormat="1" ht="13.5" customHeight="1">
      <c r="A34" s="115" t="s">
        <v>30</v>
      </c>
      <c r="B34" s="113" t="s">
        <v>308</v>
      </c>
      <c r="C34" s="101" t="s">
        <v>309</v>
      </c>
      <c r="D34" s="103">
        <f>SUM(E34,+H34,+K34)</f>
        <v>10104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10104</v>
      </c>
      <c r="L34" s="103">
        <v>2725</v>
      </c>
      <c r="M34" s="103">
        <v>7379</v>
      </c>
      <c r="N34" s="103">
        <f>SUM(O34,+V34,+AC34)</f>
        <v>10104</v>
      </c>
      <c r="O34" s="103">
        <f>SUM(P34:U34)</f>
        <v>2725</v>
      </c>
      <c r="P34" s="103">
        <v>2725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7379</v>
      </c>
      <c r="W34" s="103">
        <v>7379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273</v>
      </c>
      <c r="AG34" s="103">
        <v>273</v>
      </c>
      <c r="AH34" s="103">
        <v>0</v>
      </c>
      <c r="AI34" s="103">
        <v>0</v>
      </c>
      <c r="AJ34" s="103">
        <f>SUM(AK34:AS34)</f>
        <v>273</v>
      </c>
      <c r="AK34" s="103">
        <v>0</v>
      </c>
      <c r="AL34" s="103">
        <v>0</v>
      </c>
      <c r="AM34" s="103">
        <v>273</v>
      </c>
      <c r="AN34" s="103">
        <v>0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30</v>
      </c>
      <c r="B35" s="113" t="s">
        <v>310</v>
      </c>
      <c r="C35" s="101" t="s">
        <v>311</v>
      </c>
      <c r="D35" s="103">
        <f>SUM(E35,+H35,+K35)</f>
        <v>4662</v>
      </c>
      <c r="E35" s="103">
        <f>SUM(F35:G35)</f>
        <v>4662</v>
      </c>
      <c r="F35" s="103">
        <v>585</v>
      </c>
      <c r="G35" s="103">
        <v>4077</v>
      </c>
      <c r="H35" s="103">
        <f>SUM(I35:J35)</f>
        <v>0</v>
      </c>
      <c r="I35" s="103">
        <v>0</v>
      </c>
      <c r="J35" s="103">
        <v>0</v>
      </c>
      <c r="K35" s="103">
        <f>SUM(L35:M35)</f>
        <v>0</v>
      </c>
      <c r="L35" s="103">
        <v>0</v>
      </c>
      <c r="M35" s="103">
        <v>0</v>
      </c>
      <c r="N35" s="103">
        <f>SUM(O35,+V35,+AC35)</f>
        <v>4662</v>
      </c>
      <c r="O35" s="103">
        <f>SUM(P35:U35)</f>
        <v>585</v>
      </c>
      <c r="P35" s="103">
        <v>585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4077</v>
      </c>
      <c r="W35" s="103">
        <v>4077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16</v>
      </c>
      <c r="AG35" s="103">
        <v>16</v>
      </c>
      <c r="AH35" s="103">
        <v>0</v>
      </c>
      <c r="AI35" s="103">
        <v>0</v>
      </c>
      <c r="AJ35" s="103">
        <f>SUM(AK35:AS35)</f>
        <v>199</v>
      </c>
      <c r="AK35" s="103">
        <v>191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8</v>
      </c>
      <c r="AT35" s="103">
        <f>SUM(AU35:AY35)</f>
        <v>8</v>
      </c>
      <c r="AU35" s="103">
        <v>8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30</v>
      </c>
      <c r="B36" s="113" t="s">
        <v>312</v>
      </c>
      <c r="C36" s="101" t="s">
        <v>313</v>
      </c>
      <c r="D36" s="103">
        <f>SUM(E36,+H36,+K36)</f>
        <v>7271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7271</v>
      </c>
      <c r="L36" s="103">
        <v>651</v>
      </c>
      <c r="M36" s="103">
        <v>6620</v>
      </c>
      <c r="N36" s="103">
        <f>SUM(O36,+V36,+AC36)</f>
        <v>7271</v>
      </c>
      <c r="O36" s="103">
        <f>SUM(P36:U36)</f>
        <v>651</v>
      </c>
      <c r="P36" s="103">
        <v>651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6620</v>
      </c>
      <c r="W36" s="103">
        <v>6620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26</v>
      </c>
      <c r="AG36" s="103">
        <v>26</v>
      </c>
      <c r="AH36" s="103">
        <v>0</v>
      </c>
      <c r="AI36" s="103">
        <v>0</v>
      </c>
      <c r="AJ36" s="103">
        <f>SUM(AK36:AS36)</f>
        <v>310</v>
      </c>
      <c r="AK36" s="103">
        <v>297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13</v>
      </c>
      <c r="AT36" s="103">
        <f>SUM(AU36:AY36)</f>
        <v>13</v>
      </c>
      <c r="AU36" s="103">
        <v>13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/>
      <c r="B37" s="113"/>
      <c r="C37" s="10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6">
    <sortCondition ref="A8:A36"/>
    <sortCondition ref="B8:B36"/>
    <sortCondition ref="C8:C36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35" man="1"/>
    <brk id="31" min="1" max="35" man="1"/>
    <brk id="45" min="1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24000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24201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24202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24203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24204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24205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24207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24208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24209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24210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24211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24212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24214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24215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24216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24303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24324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24341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24343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24344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24441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24442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24443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24461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24470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24471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24472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24543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24561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24562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>
        <f>+水洗化人口等!B37</f>
        <v>0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細川 祥子</cp:lastModifiedBy>
  <cp:lastPrinted>2016-10-24T05:42:31Z</cp:lastPrinted>
  <dcterms:created xsi:type="dcterms:W3CDTF">2008-01-06T09:25:24Z</dcterms:created>
  <dcterms:modified xsi:type="dcterms:W3CDTF">2021-01-20T06:19:43Z</dcterms:modified>
</cp:coreProperties>
</file>