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17石川県/"/>
    </mc:Choice>
  </mc:AlternateContent>
  <xr:revisionPtr revIDLastSave="1" documentId="11_A5A81AD83ABA31809F5E500A0D2F76E49AF2FE04" xr6:coauthVersionLast="47" xr6:coauthVersionMax="47" xr10:uidLastSave="{AF364999-C751-4D93-8785-C5044643D61A}"/>
  <bookViews>
    <workbookView xWindow="28680" yWindow="-3165" windowWidth="29040" windowHeight="17640" activeTab="1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E24" i="1"/>
  <c r="D24" i="1"/>
  <c r="Q24" i="1" s="1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N9" i="2" s="1"/>
  <c r="V10" i="2"/>
  <c r="N10" i="2" s="1"/>
  <c r="V11" i="2"/>
  <c r="V12" i="2"/>
  <c r="V13" i="2"/>
  <c r="V14" i="2"/>
  <c r="V15" i="2"/>
  <c r="V16" i="2"/>
  <c r="N16" i="2" s="1"/>
  <c r="V17" i="2"/>
  <c r="N17" i="2" s="1"/>
  <c r="V18" i="2"/>
  <c r="V19" i="2"/>
  <c r="V20" i="2"/>
  <c r="V21" i="2"/>
  <c r="V22" i="2"/>
  <c r="V23" i="2"/>
  <c r="V24" i="2"/>
  <c r="N24" i="2" s="1"/>
  <c r="V25" i="2"/>
  <c r="V26" i="2"/>
  <c r="N26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N15" i="2"/>
  <c r="N18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K23" i="2"/>
  <c r="D23" i="2" s="1"/>
  <c r="K24" i="2"/>
  <c r="K25" i="2"/>
  <c r="K26" i="2"/>
  <c r="H8" i="2"/>
  <c r="H9" i="2"/>
  <c r="H10" i="2"/>
  <c r="D10" i="2" s="1"/>
  <c r="H11" i="2"/>
  <c r="D11" i="2" s="1"/>
  <c r="H12" i="2"/>
  <c r="D12" i="2" s="1"/>
  <c r="H13" i="2"/>
  <c r="H14" i="2"/>
  <c r="H15" i="2"/>
  <c r="H16" i="2"/>
  <c r="H17" i="2"/>
  <c r="D17" i="2" s="1"/>
  <c r="H18" i="2"/>
  <c r="D18" i="2" s="1"/>
  <c r="H19" i="2"/>
  <c r="D19" i="2" s="1"/>
  <c r="H20" i="2"/>
  <c r="H21" i="2"/>
  <c r="H22" i="2"/>
  <c r="H23" i="2"/>
  <c r="H24" i="2"/>
  <c r="H25" i="2"/>
  <c r="H26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E22" i="2"/>
  <c r="E23" i="2"/>
  <c r="E24" i="2"/>
  <c r="E25" i="2"/>
  <c r="E26" i="2"/>
  <c r="I8" i="1"/>
  <c r="I9" i="1"/>
  <c r="D9" i="1" s="1"/>
  <c r="F9" i="1" s="1"/>
  <c r="I10" i="1"/>
  <c r="D10" i="1" s="1"/>
  <c r="I11" i="1"/>
  <c r="I12" i="1"/>
  <c r="D12" i="1" s="1"/>
  <c r="L12" i="1" s="1"/>
  <c r="I13" i="1"/>
  <c r="I14" i="1"/>
  <c r="I15" i="1"/>
  <c r="I16" i="1"/>
  <c r="I17" i="1"/>
  <c r="D17" i="1" s="1"/>
  <c r="I18" i="1"/>
  <c r="I19" i="1"/>
  <c r="I20" i="1"/>
  <c r="I21" i="1"/>
  <c r="I22" i="1"/>
  <c r="I23" i="1"/>
  <c r="I25" i="1"/>
  <c r="I26" i="1"/>
  <c r="E8" i="1"/>
  <c r="D8" i="1" s="1"/>
  <c r="E9" i="1"/>
  <c r="E10" i="1"/>
  <c r="E11" i="1"/>
  <c r="E12" i="1"/>
  <c r="E13" i="1"/>
  <c r="D13" i="1" s="1"/>
  <c r="E14" i="1"/>
  <c r="D14" i="1" s="1"/>
  <c r="E15" i="1"/>
  <c r="D15" i="1" s="1"/>
  <c r="F15" i="1" s="1"/>
  <c r="E16" i="1"/>
  <c r="E17" i="1"/>
  <c r="E18" i="1"/>
  <c r="E19" i="1"/>
  <c r="D19" i="1" s="1"/>
  <c r="E20" i="1"/>
  <c r="E21" i="1"/>
  <c r="E22" i="1"/>
  <c r="E23" i="1"/>
  <c r="E25" i="1"/>
  <c r="E26" i="1"/>
  <c r="D18" i="1"/>
  <c r="L18" i="1" s="1"/>
  <c r="D21" i="1"/>
  <c r="F21" i="1" s="1"/>
  <c r="F24" i="1" l="1"/>
  <c r="J24" i="1"/>
  <c r="L24" i="1"/>
  <c r="N24" i="1"/>
  <c r="D16" i="1"/>
  <c r="D25" i="2"/>
  <c r="D20" i="2"/>
  <c r="N23" i="2"/>
  <c r="D20" i="1"/>
  <c r="Q20" i="1" s="1"/>
  <c r="D23" i="1"/>
  <c r="D21" i="2"/>
  <c r="D24" i="2"/>
  <c r="D16" i="2"/>
  <c r="N19" i="2"/>
  <c r="N22" i="2"/>
  <c r="N14" i="2"/>
  <c r="D22" i="1"/>
  <c r="L22" i="1" s="1"/>
  <c r="D26" i="2"/>
  <c r="D26" i="1"/>
  <c r="Q26" i="1" s="1"/>
  <c r="D22" i="2"/>
  <c r="N25" i="2"/>
  <c r="N20" i="2"/>
  <c r="D25" i="1"/>
  <c r="J25" i="1" s="1"/>
  <c r="D13" i="2"/>
  <c r="D8" i="2"/>
  <c r="N11" i="2"/>
  <c r="D11" i="1"/>
  <c r="J11" i="1" s="1"/>
  <c r="N19" i="1"/>
  <c r="L19" i="1"/>
  <c r="J19" i="1"/>
  <c r="Q19" i="1"/>
  <c r="F19" i="1"/>
  <c r="Q14" i="1"/>
  <c r="L14" i="1"/>
  <c r="N14" i="1"/>
  <c r="J14" i="1"/>
  <c r="F14" i="1"/>
  <c r="N25" i="1"/>
  <c r="L25" i="1"/>
  <c r="F25" i="1"/>
  <c r="Q25" i="1"/>
  <c r="F20" i="1"/>
  <c r="J23" i="1"/>
  <c r="F23" i="1"/>
  <c r="Q23" i="1"/>
  <c r="L23" i="1"/>
  <c r="N23" i="1"/>
  <c r="J17" i="1"/>
  <c r="F17" i="1"/>
  <c r="Q17" i="1"/>
  <c r="N17" i="1"/>
  <c r="L17" i="1"/>
  <c r="F22" i="1"/>
  <c r="N22" i="1"/>
  <c r="Q16" i="1"/>
  <c r="F16" i="1"/>
  <c r="N16" i="1"/>
  <c r="J16" i="1"/>
  <c r="L16" i="1"/>
  <c r="F10" i="1"/>
  <c r="Q10" i="1"/>
  <c r="N10" i="1"/>
  <c r="L10" i="1"/>
  <c r="J10" i="1"/>
  <c r="Q8" i="1"/>
  <c r="N8" i="1"/>
  <c r="L8" i="1"/>
  <c r="J8" i="1"/>
  <c r="F8" i="1"/>
  <c r="N13" i="1"/>
  <c r="L13" i="1"/>
  <c r="J13" i="1"/>
  <c r="F13" i="1"/>
  <c r="Q13" i="1"/>
  <c r="N18" i="1"/>
  <c r="J21" i="1"/>
  <c r="J15" i="1"/>
  <c r="J9" i="1"/>
  <c r="Q18" i="1"/>
  <c r="Q12" i="1"/>
  <c r="N12" i="1"/>
  <c r="F18" i="1"/>
  <c r="F12" i="1"/>
  <c r="L21" i="1"/>
  <c r="L15" i="1"/>
  <c r="L9" i="1"/>
  <c r="N21" i="1"/>
  <c r="J18" i="1"/>
  <c r="J12" i="1"/>
  <c r="Q21" i="1"/>
  <c r="Q15" i="1"/>
  <c r="Q9" i="1"/>
  <c r="N15" i="1"/>
  <c r="N9" i="1"/>
  <c r="A7" i="2"/>
  <c r="Q22" i="1" l="1"/>
  <c r="L11" i="1"/>
  <c r="J20" i="1"/>
  <c r="F26" i="1"/>
  <c r="N11" i="1"/>
  <c r="L20" i="1"/>
  <c r="J26" i="1"/>
  <c r="Q11" i="1"/>
  <c r="N20" i="1"/>
  <c r="N26" i="1"/>
  <c r="F11" i="1"/>
  <c r="L26" i="1"/>
  <c r="J22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<sst xmlns="http://schemas.openxmlformats.org/spreadsheetml/2006/main" count="655" uniqueCount="294">
  <si>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</si>
  <si>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</si>
  <si>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</si>
  <si>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</si>
  <si>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</si>
  <si>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</si>
  <si>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</si>
  <si>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</si>
  <si>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</si>
  <si>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</si>
  <si>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</si>
  <si>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</si>
  <si>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</si>
  <si>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</si>
  <si>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</si>
  <si>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</si>
  <si>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</si>
  <si>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</si>
  <si>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</si>
  <si>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</si>
  <si>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</si>
  <si>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</si>
  <si>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</si>
  <si>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</si>
  <si>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</si>
  <si>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</si>
  <si>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</si>
  <si>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</si>
  <si>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</si>
  <si>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</si>
  <si>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</si>
  <si>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</si>
  <si>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</si>
  <si>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</si>
  <si>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</si>
  <si>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</si>
  <si>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</si>
  <si>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</si>
  <si>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</si>
  <si>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</si>
  <si>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</si>
  <si>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</si>
  <si>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</si>
  <si>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</si>
  <si>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</si>
  <si>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</si>
  <si>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</si>
  <si>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</si>
  <si>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</si>
  <si>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</si>
  <si>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</si>
  <si>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</si>
  <si>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</si>
  <si>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</si>
  <si>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</si>
  <si>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</si>
  <si>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</si>
  <si>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</si>
  <si>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</si>
  <si>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</si>
  <si>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</si>
  <si>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</si>
  <si>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</si>
  <si>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</si>
  <si>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</si>
  <si>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</si>
  <si>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</si>
  <si>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</si>
  <si>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</si>
  <si>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</si>
  <si>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</si>
  <si>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</si>
  <si>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</si>
  <si>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</si>
  <si>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</si>
  <si>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</si>
  <si>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</si>
  <si>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</si>
  <si>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</si>
  <si>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</si>
  <si>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</si>
  <si>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</si>
  <si>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</si>
  <si>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</si>
  <si>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</si>
  <si>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</si>
  <si>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</si>
  <si>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</si>
  <si>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</si>
  <si>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</si>
  <si>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</si>
  <si>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</si>
  <si>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</si>
  <si>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</si>
  <si>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</si>
  <si>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</si>
  <si>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</si>
  <si>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</si>
  <si>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</si>
  <si>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</si>
  <si>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</si>
  <si>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</si>
  <si>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</si>
  <si>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</si>
  <si>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</si>
  <si>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</si>
  <si>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</si>
  <si>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</si>
  <si>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</si>
  <si>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</si>
  <si>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</si>
  <si>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</si>
  <si>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</si>
  <si>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</si>
  <si>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</si>
  <si>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</si>
  <si>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</si>
  <si>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</si>
  <si>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</si>
  <si>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</si>
  <si>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</si>
  <si>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</si>
  <si>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</si>
  <si>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</si>
  <si>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</si>
  <si>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</si>
  <si>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</si>
  <si>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</si>
  <si>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</si>
  <si>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</si>
  <si>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</si>
  <si>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</si>
  <si>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</si>
  <si>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</si>
  <si>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</si>
  <si>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</si>
  <si>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</si>
  <si>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</si>
  <si>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</si>
  <si>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</si>
  <si>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</si>
  <si>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</si>
  <si>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</si>
  <si>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</si>
  <si>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</si>
  <si>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</si>
  <si>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</si>
  <si>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</si>
  <si>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</si>
  <si>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</si>
  <si>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</si>
  <si>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</si>
  <si>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</si>
  <si>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</si>
  <si>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</si>
  <si>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</si>
  <si>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</si>
  <si>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</si>
  <si>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</si>
  <si>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</si>
  <si>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</si>
  <si>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</si>
  <si>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</si>
  <si>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</si>
  <si>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</si>
  <si>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</si>
  <si>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</si>
  <si>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</si>
  <si>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</si>
  <si>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</si>
  <si>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</si>
  <si>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</si>
  <si>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</si>
  <si>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</si>
  <si>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</si>
  <si>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</si>
  <si>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</si>
  <si>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</si>
  <si>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</si>
  <si>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</si>
  <si>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</si>
  <si>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</si>
  <si>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</si>
  <si>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</si>
  <si>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</si>
  <si>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</si>
  <si>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</si>
  <si>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</si>
  <si>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</si>
  <si>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</si>
  <si>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</si>
  <si>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</si>
  <si>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</si>
  <si>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</si>
  <si>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</si>
  <si>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</si>
  <si>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</si>
  <si>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</si>
  <si>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</si>
  <si>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</si>
  <si>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</si>
  <si>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</si>
  <si>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</si>
  <si>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</si>
  <si>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</si>
  <si>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</si>
  <si>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</si>
  <si>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</si>
  <si>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</si>
  <si>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</si>
  <si>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</si>
  <si>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</si>
  <si>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</si>
  <si>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</si>
  <si>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</si>
  <si>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</si>
  <si>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</si>
  <si>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</si>
  <si>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</si>
  <si>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</si>
  <si>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</si>
  <si>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</si>
  <si>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</si>
  <si>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</si>
  <si>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</si>
  <si>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</si>
  <si>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</si>
  <si>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</si>
  <si>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</si>
  <si>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</si>
  <si>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</si>
  <si>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</si>
  <si>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</si>
  <si>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</si>
  <si>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</si>
  <si>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</si>
  <si>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</si>
  <si>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</si>
  <si>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</si>
  <si>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</si>
  <si>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</si>
  <si>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</si>
  <si>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</si>
  <si>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</si>
  <si>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</si>
  <si>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</si>
  <si>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</si>
  <si>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</si>
  <si>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</si>
  <si>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</si>
  <si>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</si>
  <si>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17000</t>
  </si>
  <si>
    <t>水洗化人口等（令和1年度実績）</t>
    <phoneticPr fontId="3"/>
  </si>
  <si>
    <t>し尿処理の状況（令和1年度実績）</t>
    <phoneticPr fontId="3"/>
  </si>
  <si>
    <t>17201</t>
  </si>
  <si>
    <t>金沢市</t>
  </si>
  <si>
    <t/>
  </si>
  <si>
    <t>○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</si>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</sst>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24" sqref="A24:XFD24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34" t="s">
        <v>193</v>
      </c>
      <c r="B2" s="138" t="s">
        <v>194</v>
      </c>
      <c r="C2" s="13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4" t="s">
        <v>198</v>
      </c>
      <c r="T2" s="125"/>
      <c r="U2" s="125"/>
      <c r="V2" s="126"/>
      <c r="W2" s="133" t="s">
        <v>199</v>
      </c>
      <c r="X2" s="125"/>
      <c r="Y2" s="125"/>
      <c r="Z2" s="126"/>
      <c r="AA2" s="118"/>
      <c r="AB2" s="118"/>
    </row>
    <row r="3" spans="1:28" s="76" customFormat="1" ht="13.5" customHeight="1" x14ac:dyDescent="0.15">
      <c r="A3" s="137"/>
      <c r="B3" s="137"/>
      <c r="C3" s="14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7"/>
      <c r="T3" s="128"/>
      <c r="U3" s="128"/>
      <c r="V3" s="129"/>
      <c r="W3" s="127"/>
      <c r="X3" s="128"/>
      <c r="Y3" s="128"/>
      <c r="Z3" s="129"/>
      <c r="AA3" s="118"/>
      <c r="AB3" s="118"/>
    </row>
    <row r="4" spans="1:28" s="76" customFormat="1" ht="18.75" customHeight="1" x14ac:dyDescent="0.15">
      <c r="A4" s="137"/>
      <c r="B4" s="137"/>
      <c r="C4" s="140"/>
      <c r="D4" s="64"/>
      <c r="E4" s="132" t="s">
        <v>200</v>
      </c>
      <c r="F4" s="130" t="s">
        <v>203</v>
      </c>
      <c r="G4" s="130" t="s">
        <v>246</v>
      </c>
      <c r="H4" s="130" t="s">
        <v>204</v>
      </c>
      <c r="I4" s="132" t="s">
        <v>200</v>
      </c>
      <c r="J4" s="130" t="s">
        <v>205</v>
      </c>
      <c r="K4" s="130" t="s">
        <v>206</v>
      </c>
      <c r="L4" s="130" t="s">
        <v>207</v>
      </c>
      <c r="M4" s="130" t="s">
        <v>247</v>
      </c>
      <c r="N4" s="130" t="s">
        <v>208</v>
      </c>
      <c r="O4" s="136" t="s">
        <v>209</v>
      </c>
      <c r="P4" s="67"/>
      <c r="Q4" s="130" t="s">
        <v>210</v>
      </c>
      <c r="R4" s="68"/>
      <c r="S4" s="130" t="s">
        <v>211</v>
      </c>
      <c r="T4" s="130" t="s">
        <v>249</v>
      </c>
      <c r="U4" s="134" t="s">
        <v>212</v>
      </c>
      <c r="V4" s="134" t="s">
        <v>213</v>
      </c>
      <c r="W4" s="130" t="s">
        <v>211</v>
      </c>
      <c r="X4" s="130" t="s">
        <v>248</v>
      </c>
      <c r="Y4" s="134" t="s">
        <v>212</v>
      </c>
      <c r="Z4" s="134" t="s">
        <v>213</v>
      </c>
      <c r="AA4" s="118"/>
      <c r="AB4" s="118"/>
    </row>
    <row r="5" spans="1:28" s="76" customFormat="1" ht="22.5" customHeight="1" x14ac:dyDescent="0.15">
      <c r="A5" s="137"/>
      <c r="B5" s="137"/>
      <c r="C5" s="140"/>
      <c r="D5" s="64"/>
      <c r="E5" s="132"/>
      <c r="F5" s="131"/>
      <c r="G5" s="131"/>
      <c r="H5" s="131"/>
      <c r="I5" s="132"/>
      <c r="J5" s="131"/>
      <c r="K5" s="131"/>
      <c r="L5" s="131"/>
      <c r="M5" s="131"/>
      <c r="N5" s="131"/>
      <c r="O5" s="131"/>
      <c r="P5" s="69" t="s">
        <v>214</v>
      </c>
      <c r="Q5" s="131"/>
      <c r="R5" s="70"/>
      <c r="S5" s="131"/>
      <c r="T5" s="131"/>
      <c r="U5" s="135"/>
      <c r="V5" s="135"/>
      <c r="W5" s="131"/>
      <c r="X5" s="131"/>
      <c r="Y5" s="135"/>
      <c r="Z5" s="135"/>
      <c r="AA5" s="118"/>
      <c r="AB5" s="118"/>
    </row>
    <row r="6" spans="1:28" s="77" customFormat="1" ht="13.5" customHeight="1" x14ac:dyDescent="0.15">
      <c r="A6" s="137"/>
      <c r="B6" s="137"/>
      <c r="C6" s="14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37</v>
      </c>
      <c r="B7" s="116" t="s">
        <v>251</v>
      </c>
      <c r="C7" s="109" t="s">
        <v>200</v>
      </c>
      <c r="D7" s="110">
        <f t="shared" ref="D7:D26" si="0">+SUM(E7,+I7)</f>
        <v>1140659</v>
      </c>
      <c r="E7" s="110">
        <f t="shared" ref="E7:E26" si="1">+SUM(G7,+H7)</f>
        <v>29188</v>
      </c>
      <c r="F7" s="111">
        <f t="shared" ref="F7:F26" si="2">IF(D7&gt;0,E7/D7*100,"-")</f>
        <v>2.5588716697978975</v>
      </c>
      <c r="G7" s="108">
        <f>SUM(G$8:G$207)</f>
        <v>29187</v>
      </c>
      <c r="H7" s="108">
        <f>SUM(H$8:H$207)</f>
        <v>1</v>
      </c>
      <c r="I7" s="110">
        <f t="shared" ref="I7:I26" si="3">+SUM(K7,+M7,+O7)</f>
        <v>1111471</v>
      </c>
      <c r="J7" s="111">
        <f t="shared" ref="J7:J26" si="4">IF(D7&gt;0,I7/D7*100,"-")</f>
        <v>97.441128330202105</v>
      </c>
      <c r="K7" s="108">
        <f>SUM(K$8:K$207)</f>
        <v>887843</v>
      </c>
      <c r="L7" s="111">
        <f t="shared" ref="L7:L26" si="5">IF(D7&gt;0,K7/D7*100,"-")</f>
        <v>77.835970259297468</v>
      </c>
      <c r="M7" s="108">
        <f>SUM(M$8:M$207)</f>
        <v>2963</v>
      </c>
      <c r="N7" s="111">
        <f t="shared" ref="N7:N26" si="6">IF(D7&gt;0,M7/D7*100,"-")</f>
        <v>0.25976211996749249</v>
      </c>
      <c r="O7" s="108">
        <f>SUM(O$8:O$207)</f>
        <v>220665</v>
      </c>
      <c r="P7" s="108">
        <f>SUM(P$8:P$207)</f>
        <v>115439</v>
      </c>
      <c r="Q7" s="111">
        <f t="shared" ref="Q7:Q26" si="7">IF(D7&gt;0,O7/D7*100,"-")</f>
        <v>19.345395950937132</v>
      </c>
      <c r="R7" s="108">
        <f>SUM(R$8:R$207)</f>
        <v>15877</v>
      </c>
      <c r="S7" s="112">
        <f t="shared" ref="S7:Z7" si="8">COUNTIF(S$8:S$207,"○")</f>
        <v>16</v>
      </c>
      <c r="T7" s="112">
        <f t="shared" si="8"/>
        <v>0</v>
      </c>
      <c r="U7" s="112">
        <f t="shared" si="8"/>
        <v>0</v>
      </c>
      <c r="V7" s="112">
        <f t="shared" si="8"/>
        <v>3</v>
      </c>
      <c r="W7" s="112">
        <f t="shared" si="8"/>
        <v>15</v>
      </c>
      <c r="X7" s="112">
        <f t="shared" si="8"/>
        <v>0</v>
      </c>
      <c r="Y7" s="112">
        <f t="shared" si="8"/>
        <v>0</v>
      </c>
      <c r="Z7" s="112">
        <f t="shared" si="8"/>
        <v>4</v>
      </c>
      <c r="AA7" s="120"/>
      <c r="AB7" s="120"/>
    </row>
    <row r="8" spans="1:28" s="105" customFormat="1" ht="13.5" customHeight="1" x14ac:dyDescent="0.15">
      <c r="A8" s="101" t="s">
        <v>37</v>
      </c>
      <c r="B8" s="102" t="s">
        <v>254</v>
      </c>
      <c r="C8" s="101" t="s">
        <v>255</v>
      </c>
      <c r="D8" s="103">
        <f t="shared" si="0"/>
        <v>452289</v>
      </c>
      <c r="E8" s="103">
        <f t="shared" si="1"/>
        <v>2544</v>
      </c>
      <c r="F8" s="104">
        <f t="shared" si="2"/>
        <v>0.56247222461744584</v>
      </c>
      <c r="G8" s="103">
        <v>2544</v>
      </c>
      <c r="H8" s="103">
        <v>0</v>
      </c>
      <c r="I8" s="103">
        <f t="shared" si="3"/>
        <v>449745</v>
      </c>
      <c r="J8" s="104">
        <f t="shared" si="4"/>
        <v>99.437527775382549</v>
      </c>
      <c r="K8" s="103">
        <v>430023</v>
      </c>
      <c r="L8" s="104">
        <f t="shared" si="5"/>
        <v>95.077041449161925</v>
      </c>
      <c r="M8" s="103">
        <v>0</v>
      </c>
      <c r="N8" s="104">
        <f t="shared" si="6"/>
        <v>0</v>
      </c>
      <c r="O8" s="103">
        <v>19722</v>
      </c>
      <c r="P8" s="103">
        <v>6556</v>
      </c>
      <c r="Q8" s="104">
        <f t="shared" si="7"/>
        <v>4.3604863262206246</v>
      </c>
      <c r="R8" s="103">
        <v>5860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21" t="s">
        <v>256</v>
      </c>
      <c r="AB8" s="122"/>
    </row>
    <row r="9" spans="1:28" s="105" customFormat="1" ht="13.5" customHeight="1" x14ac:dyDescent="0.15">
      <c r="A9" s="101" t="s">
        <v>37</v>
      </c>
      <c r="B9" s="102" t="s">
        <v>258</v>
      </c>
      <c r="C9" s="101" t="s">
        <v>259</v>
      </c>
      <c r="D9" s="103">
        <f t="shared" si="0"/>
        <v>52322</v>
      </c>
      <c r="E9" s="103">
        <f t="shared" si="1"/>
        <v>1936</v>
      </c>
      <c r="F9" s="104">
        <f t="shared" si="2"/>
        <v>3.7001643668055499</v>
      </c>
      <c r="G9" s="103">
        <v>1936</v>
      </c>
      <c r="H9" s="103">
        <v>0</v>
      </c>
      <c r="I9" s="103">
        <f t="shared" si="3"/>
        <v>50386</v>
      </c>
      <c r="J9" s="104">
        <f t="shared" si="4"/>
        <v>96.299835633194448</v>
      </c>
      <c r="K9" s="103">
        <v>18941</v>
      </c>
      <c r="L9" s="104">
        <f t="shared" si="5"/>
        <v>36.2008333014793</v>
      </c>
      <c r="M9" s="103">
        <v>1256</v>
      </c>
      <c r="N9" s="104">
        <f t="shared" si="6"/>
        <v>2.4005198578036007</v>
      </c>
      <c r="O9" s="103">
        <v>30189</v>
      </c>
      <c r="P9" s="103">
        <v>16114</v>
      </c>
      <c r="Q9" s="104">
        <f t="shared" si="7"/>
        <v>57.698482473911547</v>
      </c>
      <c r="R9" s="103">
        <v>727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21" t="s">
        <v>256</v>
      </c>
      <c r="AB9" s="122"/>
    </row>
    <row r="10" spans="1:28" s="105" customFormat="1" ht="13.5" customHeight="1" x14ac:dyDescent="0.15">
      <c r="A10" s="101" t="s">
        <v>37</v>
      </c>
      <c r="B10" s="102" t="s">
        <v>260</v>
      </c>
      <c r="C10" s="101" t="s">
        <v>261</v>
      </c>
      <c r="D10" s="103">
        <f t="shared" si="0"/>
        <v>108460</v>
      </c>
      <c r="E10" s="103">
        <f t="shared" si="1"/>
        <v>2082</v>
      </c>
      <c r="F10" s="104">
        <f t="shared" si="2"/>
        <v>1.9196016964779641</v>
      </c>
      <c r="G10" s="103">
        <v>2082</v>
      </c>
      <c r="H10" s="103">
        <v>0</v>
      </c>
      <c r="I10" s="103">
        <f t="shared" si="3"/>
        <v>106378</v>
      </c>
      <c r="J10" s="104">
        <f t="shared" si="4"/>
        <v>98.080398303522031</v>
      </c>
      <c r="K10" s="103">
        <v>68403</v>
      </c>
      <c r="L10" s="104">
        <f t="shared" si="5"/>
        <v>63.067490319011618</v>
      </c>
      <c r="M10" s="103">
        <v>0</v>
      </c>
      <c r="N10" s="104">
        <f t="shared" si="6"/>
        <v>0</v>
      </c>
      <c r="O10" s="103">
        <v>37975</v>
      </c>
      <c r="P10" s="103">
        <v>17588</v>
      </c>
      <c r="Q10" s="104">
        <f t="shared" si="7"/>
        <v>35.012907984510413</v>
      </c>
      <c r="R10" s="103">
        <v>2473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21" t="s">
        <v>256</v>
      </c>
      <c r="AB10" s="122"/>
    </row>
    <row r="11" spans="1:28" s="105" customFormat="1" ht="13.5" customHeight="1" x14ac:dyDescent="0.15">
      <c r="A11" s="101" t="s">
        <v>37</v>
      </c>
      <c r="B11" s="102" t="s">
        <v>262</v>
      </c>
      <c r="C11" s="101" t="s">
        <v>263</v>
      </c>
      <c r="D11" s="103">
        <f t="shared" si="0"/>
        <v>26637</v>
      </c>
      <c r="E11" s="103">
        <f t="shared" si="1"/>
        <v>6716</v>
      </c>
      <c r="F11" s="104">
        <f t="shared" si="2"/>
        <v>25.213049517588317</v>
      </c>
      <c r="G11" s="103">
        <v>6716</v>
      </c>
      <c r="H11" s="103">
        <v>0</v>
      </c>
      <c r="I11" s="103">
        <f t="shared" si="3"/>
        <v>19921</v>
      </c>
      <c r="J11" s="104">
        <f t="shared" si="4"/>
        <v>74.786950482411683</v>
      </c>
      <c r="K11" s="103">
        <v>11008</v>
      </c>
      <c r="L11" s="104">
        <f t="shared" si="5"/>
        <v>41.325975147351429</v>
      </c>
      <c r="M11" s="103">
        <v>0</v>
      </c>
      <c r="N11" s="104">
        <f t="shared" si="6"/>
        <v>0</v>
      </c>
      <c r="O11" s="103">
        <v>8913</v>
      </c>
      <c r="P11" s="103">
        <v>5051</v>
      </c>
      <c r="Q11" s="104">
        <f t="shared" si="7"/>
        <v>33.460975335060255</v>
      </c>
      <c r="R11" s="103">
        <v>215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 x14ac:dyDescent="0.15">
      <c r="A12" s="101" t="s">
        <v>37</v>
      </c>
      <c r="B12" s="102" t="s">
        <v>264</v>
      </c>
      <c r="C12" s="101" t="s">
        <v>265</v>
      </c>
      <c r="D12" s="103">
        <f t="shared" si="0"/>
        <v>14149</v>
      </c>
      <c r="E12" s="103">
        <f t="shared" si="1"/>
        <v>2651</v>
      </c>
      <c r="F12" s="104">
        <f t="shared" si="2"/>
        <v>18.736306452752842</v>
      </c>
      <c r="G12" s="103">
        <v>2651</v>
      </c>
      <c r="H12" s="103">
        <v>0</v>
      </c>
      <c r="I12" s="103">
        <f t="shared" si="3"/>
        <v>11498</v>
      </c>
      <c r="J12" s="104">
        <f t="shared" si="4"/>
        <v>81.263693547247158</v>
      </c>
      <c r="K12" s="103">
        <v>4346</v>
      </c>
      <c r="L12" s="104">
        <f t="shared" si="5"/>
        <v>30.715951657360947</v>
      </c>
      <c r="M12" s="103">
        <v>0</v>
      </c>
      <c r="N12" s="104">
        <f t="shared" si="6"/>
        <v>0</v>
      </c>
      <c r="O12" s="103">
        <v>7152</v>
      </c>
      <c r="P12" s="103">
        <v>3639</v>
      </c>
      <c r="Q12" s="104">
        <f t="shared" si="7"/>
        <v>50.547741889886211</v>
      </c>
      <c r="R12" s="103">
        <v>78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21" t="s">
        <v>256</v>
      </c>
      <c r="AB12" s="122"/>
    </row>
    <row r="13" spans="1:28" s="105" customFormat="1" ht="13.5" customHeight="1" x14ac:dyDescent="0.15">
      <c r="A13" s="101" t="s">
        <v>37</v>
      </c>
      <c r="B13" s="102" t="s">
        <v>266</v>
      </c>
      <c r="C13" s="101" t="s">
        <v>267</v>
      </c>
      <c r="D13" s="103">
        <f t="shared" si="0"/>
        <v>66510</v>
      </c>
      <c r="E13" s="103">
        <f t="shared" si="1"/>
        <v>1968</v>
      </c>
      <c r="F13" s="104">
        <f t="shared" si="2"/>
        <v>2.9589535408209291</v>
      </c>
      <c r="G13" s="103">
        <v>1968</v>
      </c>
      <c r="H13" s="103">
        <v>0</v>
      </c>
      <c r="I13" s="103">
        <f t="shared" si="3"/>
        <v>64542</v>
      </c>
      <c r="J13" s="104">
        <f t="shared" si="4"/>
        <v>97.041046459179071</v>
      </c>
      <c r="K13" s="103">
        <v>27108</v>
      </c>
      <c r="L13" s="104">
        <f t="shared" si="5"/>
        <v>40.757780784844385</v>
      </c>
      <c r="M13" s="103">
        <v>553</v>
      </c>
      <c r="N13" s="104">
        <f t="shared" si="6"/>
        <v>0.83145391670425495</v>
      </c>
      <c r="O13" s="103">
        <v>36881</v>
      </c>
      <c r="P13" s="103">
        <v>12124</v>
      </c>
      <c r="Q13" s="104">
        <f t="shared" si="7"/>
        <v>55.451811757630431</v>
      </c>
      <c r="R13" s="103">
        <v>1083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21" t="s">
        <v>256</v>
      </c>
      <c r="AB13" s="122"/>
    </row>
    <row r="14" spans="1:28" s="105" customFormat="1" ht="13.5" customHeight="1" x14ac:dyDescent="0.15">
      <c r="A14" s="101" t="s">
        <v>37</v>
      </c>
      <c r="B14" s="102" t="s">
        <v>268</v>
      </c>
      <c r="C14" s="101" t="s">
        <v>269</v>
      </c>
      <c r="D14" s="103">
        <f t="shared" si="0"/>
        <v>21442</v>
      </c>
      <c r="E14" s="103">
        <f t="shared" si="1"/>
        <v>1104</v>
      </c>
      <c r="F14" s="104">
        <f t="shared" si="2"/>
        <v>5.1487734353138697</v>
      </c>
      <c r="G14" s="103">
        <v>1104</v>
      </c>
      <c r="H14" s="103">
        <v>0</v>
      </c>
      <c r="I14" s="103">
        <f t="shared" si="3"/>
        <v>20338</v>
      </c>
      <c r="J14" s="104">
        <f t="shared" si="4"/>
        <v>94.851226564686129</v>
      </c>
      <c r="K14" s="103">
        <v>12751</v>
      </c>
      <c r="L14" s="104">
        <f t="shared" si="5"/>
        <v>59.467400429064455</v>
      </c>
      <c r="M14" s="103">
        <v>0</v>
      </c>
      <c r="N14" s="104">
        <f t="shared" si="6"/>
        <v>0</v>
      </c>
      <c r="O14" s="103">
        <v>7587</v>
      </c>
      <c r="P14" s="103">
        <v>2678</v>
      </c>
      <c r="Q14" s="104">
        <f t="shared" si="7"/>
        <v>35.383826135621675</v>
      </c>
      <c r="R14" s="103">
        <v>173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21" t="s">
        <v>256</v>
      </c>
      <c r="AB14" s="122"/>
    </row>
    <row r="15" spans="1:28" s="105" customFormat="1" ht="13.5" customHeight="1" x14ac:dyDescent="0.15">
      <c r="A15" s="101" t="s">
        <v>37</v>
      </c>
      <c r="B15" s="102" t="s">
        <v>270</v>
      </c>
      <c r="C15" s="101" t="s">
        <v>271</v>
      </c>
      <c r="D15" s="103">
        <f t="shared" si="0"/>
        <v>35549</v>
      </c>
      <c r="E15" s="103">
        <f t="shared" si="1"/>
        <v>453</v>
      </c>
      <c r="F15" s="104">
        <f t="shared" si="2"/>
        <v>1.2742974485920842</v>
      </c>
      <c r="G15" s="103">
        <v>453</v>
      </c>
      <c r="H15" s="103">
        <v>0</v>
      </c>
      <c r="I15" s="103">
        <f t="shared" si="3"/>
        <v>35096</v>
      </c>
      <c r="J15" s="104">
        <f t="shared" si="4"/>
        <v>98.725702551407906</v>
      </c>
      <c r="K15" s="103">
        <v>28899</v>
      </c>
      <c r="L15" s="104">
        <f t="shared" si="5"/>
        <v>81.293425975414209</v>
      </c>
      <c r="M15" s="103">
        <v>0</v>
      </c>
      <c r="N15" s="104">
        <f t="shared" si="6"/>
        <v>0</v>
      </c>
      <c r="O15" s="103">
        <v>6197</v>
      </c>
      <c r="P15" s="103">
        <v>4677</v>
      </c>
      <c r="Q15" s="104">
        <f t="shared" si="7"/>
        <v>17.432276575993701</v>
      </c>
      <c r="R15" s="103">
        <v>349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 x14ac:dyDescent="0.15">
      <c r="A16" s="101" t="s">
        <v>37</v>
      </c>
      <c r="B16" s="102" t="s">
        <v>272</v>
      </c>
      <c r="C16" s="101" t="s">
        <v>273</v>
      </c>
      <c r="D16" s="103">
        <f t="shared" si="0"/>
        <v>113564</v>
      </c>
      <c r="E16" s="103">
        <f t="shared" si="1"/>
        <v>2079</v>
      </c>
      <c r="F16" s="104">
        <f t="shared" si="2"/>
        <v>1.8306857807051529</v>
      </c>
      <c r="G16" s="103">
        <v>2079</v>
      </c>
      <c r="H16" s="103">
        <v>0</v>
      </c>
      <c r="I16" s="103">
        <f t="shared" si="3"/>
        <v>111485</v>
      </c>
      <c r="J16" s="104">
        <f t="shared" si="4"/>
        <v>98.169314219294847</v>
      </c>
      <c r="K16" s="103">
        <v>100171</v>
      </c>
      <c r="L16" s="104">
        <f t="shared" si="5"/>
        <v>88.206649994716628</v>
      </c>
      <c r="M16" s="103">
        <v>367</v>
      </c>
      <c r="N16" s="104">
        <f t="shared" si="6"/>
        <v>0.3231657919763305</v>
      </c>
      <c r="O16" s="103">
        <v>10947</v>
      </c>
      <c r="P16" s="103">
        <v>7264</v>
      </c>
      <c r="Q16" s="104">
        <f t="shared" si="7"/>
        <v>9.6394984326018811</v>
      </c>
      <c r="R16" s="103">
        <v>1517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21" t="s">
        <v>256</v>
      </c>
      <c r="AB16" s="122"/>
    </row>
    <row r="17" spans="1:28" s="105" customFormat="1" ht="13.5" customHeight="1" x14ac:dyDescent="0.15">
      <c r="A17" s="101" t="s">
        <v>37</v>
      </c>
      <c r="B17" s="102" t="s">
        <v>274</v>
      </c>
      <c r="C17" s="101" t="s">
        <v>275</v>
      </c>
      <c r="D17" s="103">
        <f t="shared" si="0"/>
        <v>50206</v>
      </c>
      <c r="E17" s="103">
        <f t="shared" si="1"/>
        <v>745</v>
      </c>
      <c r="F17" s="104">
        <f t="shared" si="2"/>
        <v>1.483886388081106</v>
      </c>
      <c r="G17" s="103">
        <v>745</v>
      </c>
      <c r="H17" s="103">
        <v>0</v>
      </c>
      <c r="I17" s="103">
        <f t="shared" si="3"/>
        <v>49461</v>
      </c>
      <c r="J17" s="104">
        <f t="shared" si="4"/>
        <v>98.516113611918897</v>
      </c>
      <c r="K17" s="103">
        <v>43307</v>
      </c>
      <c r="L17" s="104">
        <f t="shared" si="5"/>
        <v>86.258614508226103</v>
      </c>
      <c r="M17" s="103">
        <v>0</v>
      </c>
      <c r="N17" s="104">
        <f t="shared" si="6"/>
        <v>0</v>
      </c>
      <c r="O17" s="103">
        <v>6154</v>
      </c>
      <c r="P17" s="103">
        <v>3197</v>
      </c>
      <c r="Q17" s="104">
        <f t="shared" si="7"/>
        <v>12.257499103692785</v>
      </c>
      <c r="R17" s="103">
        <v>1351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 x14ac:dyDescent="0.15">
      <c r="A18" s="101" t="s">
        <v>37</v>
      </c>
      <c r="B18" s="102" t="s">
        <v>276</v>
      </c>
      <c r="C18" s="101" t="s">
        <v>277</v>
      </c>
      <c r="D18" s="103">
        <f t="shared" si="0"/>
        <v>52826</v>
      </c>
      <c r="E18" s="103">
        <f t="shared" si="1"/>
        <v>82</v>
      </c>
      <c r="F18" s="104">
        <f t="shared" si="2"/>
        <v>0.15522659296558514</v>
      </c>
      <c r="G18" s="103">
        <v>82</v>
      </c>
      <c r="H18" s="103">
        <v>0</v>
      </c>
      <c r="I18" s="103">
        <f t="shared" si="3"/>
        <v>52744</v>
      </c>
      <c r="J18" s="104">
        <f t="shared" si="4"/>
        <v>99.84477340703441</v>
      </c>
      <c r="K18" s="103">
        <v>44697</v>
      </c>
      <c r="L18" s="104">
        <f t="shared" si="5"/>
        <v>84.611744216862903</v>
      </c>
      <c r="M18" s="103">
        <v>0</v>
      </c>
      <c r="N18" s="104">
        <f t="shared" si="6"/>
        <v>0</v>
      </c>
      <c r="O18" s="103">
        <v>8047</v>
      </c>
      <c r="P18" s="103">
        <v>6773</v>
      </c>
      <c r="Q18" s="104">
        <f t="shared" si="7"/>
        <v>15.233029190171507</v>
      </c>
      <c r="R18" s="103">
        <v>597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21" t="s">
        <v>256</v>
      </c>
      <c r="AB18" s="122"/>
    </row>
    <row r="19" spans="1:28" s="105" customFormat="1" ht="13.5" customHeight="1" x14ac:dyDescent="0.15">
      <c r="A19" s="101" t="s">
        <v>37</v>
      </c>
      <c r="B19" s="102" t="s">
        <v>278</v>
      </c>
      <c r="C19" s="101" t="s">
        <v>279</v>
      </c>
      <c r="D19" s="103">
        <f t="shared" si="0"/>
        <v>6208</v>
      </c>
      <c r="E19" s="103">
        <f t="shared" si="1"/>
        <v>0</v>
      </c>
      <c r="F19" s="104">
        <f t="shared" si="2"/>
        <v>0</v>
      </c>
      <c r="G19" s="103">
        <v>0</v>
      </c>
      <c r="H19" s="103">
        <v>0</v>
      </c>
      <c r="I19" s="103">
        <f t="shared" si="3"/>
        <v>6208</v>
      </c>
      <c r="J19" s="104">
        <f t="shared" si="4"/>
        <v>100</v>
      </c>
      <c r="K19" s="103">
        <v>0</v>
      </c>
      <c r="L19" s="104">
        <f t="shared" si="5"/>
        <v>0</v>
      </c>
      <c r="M19" s="103">
        <v>0</v>
      </c>
      <c r="N19" s="104">
        <f t="shared" si="6"/>
        <v>0</v>
      </c>
      <c r="O19" s="103">
        <v>6208</v>
      </c>
      <c r="P19" s="103">
        <v>6208</v>
      </c>
      <c r="Q19" s="104">
        <f t="shared" si="7"/>
        <v>100</v>
      </c>
      <c r="R19" s="103">
        <v>61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21" t="s">
        <v>256</v>
      </c>
      <c r="AB19" s="122"/>
    </row>
    <row r="20" spans="1:28" s="105" customFormat="1" ht="13.5" customHeight="1" x14ac:dyDescent="0.15">
      <c r="A20" s="101" t="s">
        <v>37</v>
      </c>
      <c r="B20" s="102" t="s">
        <v>280</v>
      </c>
      <c r="C20" s="101" t="s">
        <v>281</v>
      </c>
      <c r="D20" s="103">
        <f t="shared" si="0"/>
        <v>37590</v>
      </c>
      <c r="E20" s="103">
        <f t="shared" si="1"/>
        <v>528</v>
      </c>
      <c r="F20" s="104">
        <f t="shared" si="2"/>
        <v>1.4046288906624103</v>
      </c>
      <c r="G20" s="103">
        <v>528</v>
      </c>
      <c r="H20" s="103">
        <v>0</v>
      </c>
      <c r="I20" s="103">
        <f t="shared" si="3"/>
        <v>37062</v>
      </c>
      <c r="J20" s="104">
        <f t="shared" si="4"/>
        <v>98.595371109337592</v>
      </c>
      <c r="K20" s="103">
        <v>31501</v>
      </c>
      <c r="L20" s="104">
        <f t="shared" si="5"/>
        <v>83.801542963554127</v>
      </c>
      <c r="M20" s="103">
        <v>0</v>
      </c>
      <c r="N20" s="104">
        <f t="shared" si="6"/>
        <v>0</v>
      </c>
      <c r="O20" s="103">
        <v>5561</v>
      </c>
      <c r="P20" s="103">
        <v>2785</v>
      </c>
      <c r="Q20" s="104">
        <f t="shared" si="7"/>
        <v>14.793828145783452</v>
      </c>
      <c r="R20" s="103">
        <v>273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 x14ac:dyDescent="0.15">
      <c r="A21" s="101" t="s">
        <v>37</v>
      </c>
      <c r="B21" s="102" t="s">
        <v>282</v>
      </c>
      <c r="C21" s="101" t="s">
        <v>283</v>
      </c>
      <c r="D21" s="103">
        <f t="shared" si="0"/>
        <v>26583</v>
      </c>
      <c r="E21" s="103">
        <f t="shared" si="1"/>
        <v>92</v>
      </c>
      <c r="F21" s="104">
        <f t="shared" si="2"/>
        <v>0.34608584433660611</v>
      </c>
      <c r="G21" s="103">
        <v>92</v>
      </c>
      <c r="H21" s="103">
        <v>0</v>
      </c>
      <c r="I21" s="103">
        <f t="shared" si="3"/>
        <v>26491</v>
      </c>
      <c r="J21" s="104">
        <f t="shared" si="4"/>
        <v>99.653914155663387</v>
      </c>
      <c r="K21" s="103">
        <v>25966</v>
      </c>
      <c r="L21" s="104">
        <f t="shared" si="5"/>
        <v>97.678967761351245</v>
      </c>
      <c r="M21" s="103">
        <v>0</v>
      </c>
      <c r="N21" s="104">
        <f t="shared" si="6"/>
        <v>0</v>
      </c>
      <c r="O21" s="103">
        <v>525</v>
      </c>
      <c r="P21" s="103">
        <v>97</v>
      </c>
      <c r="Q21" s="104">
        <f t="shared" si="7"/>
        <v>1.9749463943121544</v>
      </c>
      <c r="R21" s="103">
        <v>312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 x14ac:dyDescent="0.15">
      <c r="A22" s="101" t="s">
        <v>37</v>
      </c>
      <c r="B22" s="102" t="s">
        <v>284</v>
      </c>
      <c r="C22" s="101" t="s">
        <v>285</v>
      </c>
      <c r="D22" s="103">
        <f t="shared" si="0"/>
        <v>20156</v>
      </c>
      <c r="E22" s="103">
        <f t="shared" si="1"/>
        <v>620</v>
      </c>
      <c r="F22" s="104">
        <f t="shared" si="2"/>
        <v>3.0760071442746577</v>
      </c>
      <c r="G22" s="103">
        <v>620</v>
      </c>
      <c r="H22" s="103">
        <v>0</v>
      </c>
      <c r="I22" s="103">
        <f t="shared" si="3"/>
        <v>19536</v>
      </c>
      <c r="J22" s="104">
        <f t="shared" si="4"/>
        <v>96.923992855725345</v>
      </c>
      <c r="K22" s="103">
        <v>10606</v>
      </c>
      <c r="L22" s="104">
        <f t="shared" si="5"/>
        <v>52.619567374479061</v>
      </c>
      <c r="M22" s="103">
        <v>787</v>
      </c>
      <c r="N22" s="104">
        <f t="shared" si="6"/>
        <v>3.9045445524905733</v>
      </c>
      <c r="O22" s="103">
        <v>8143</v>
      </c>
      <c r="P22" s="103">
        <v>8143</v>
      </c>
      <c r="Q22" s="104">
        <f t="shared" si="7"/>
        <v>40.399880928755707</v>
      </c>
      <c r="R22" s="103">
        <v>178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21" t="s">
        <v>256</v>
      </c>
      <c r="AB22" s="122"/>
    </row>
    <row r="23" spans="1:28" s="105" customFormat="1" ht="13.5" customHeight="1" x14ac:dyDescent="0.15">
      <c r="A23" s="101" t="s">
        <v>37</v>
      </c>
      <c r="B23" s="102" t="s">
        <v>286</v>
      </c>
      <c r="C23" s="101" t="s">
        <v>287</v>
      </c>
      <c r="D23" s="103">
        <f t="shared" si="0"/>
        <v>13053</v>
      </c>
      <c r="E23" s="103">
        <f t="shared" si="1"/>
        <v>359</v>
      </c>
      <c r="F23" s="104">
        <f t="shared" si="2"/>
        <v>2.7503255956485102</v>
      </c>
      <c r="G23" s="103">
        <v>358</v>
      </c>
      <c r="H23" s="103">
        <v>1</v>
      </c>
      <c r="I23" s="103">
        <f t="shared" si="3"/>
        <v>12694</v>
      </c>
      <c r="J23" s="104">
        <f t="shared" si="4"/>
        <v>97.249674404351495</v>
      </c>
      <c r="K23" s="103">
        <v>7966</v>
      </c>
      <c r="L23" s="104">
        <f t="shared" si="5"/>
        <v>61.028116141883096</v>
      </c>
      <c r="M23" s="103">
        <v>0</v>
      </c>
      <c r="N23" s="104">
        <f t="shared" si="6"/>
        <v>0</v>
      </c>
      <c r="O23" s="103">
        <v>4728</v>
      </c>
      <c r="P23" s="103">
        <v>2823</v>
      </c>
      <c r="Q23" s="104">
        <f t="shared" si="7"/>
        <v>36.221558262468399</v>
      </c>
      <c r="R23" s="103">
        <v>187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21" t="s">
        <v>256</v>
      </c>
      <c r="AB23" s="122"/>
    </row>
    <row r="24" spans="1:28" s="105" customFormat="1" ht="13.5" customHeight="1" x14ac:dyDescent="0.15">
      <c r="A24" s="101" t="s">
        <v>37</v>
      </c>
      <c r="B24" s="102" t="s">
        <v>288</v>
      </c>
      <c r="C24" s="101" t="s">
        <v>289</v>
      </c>
      <c r="D24" s="103">
        <f t="shared" si="0"/>
        <v>17904</v>
      </c>
      <c r="E24" s="103">
        <f t="shared" si="1"/>
        <v>1171</v>
      </c>
      <c r="F24" s="104">
        <f t="shared" si="2"/>
        <v>6.5404378909740837</v>
      </c>
      <c r="G24" s="103">
        <v>1171</v>
      </c>
      <c r="H24" s="103">
        <v>0</v>
      </c>
      <c r="I24" s="103">
        <f t="shared" si="3"/>
        <v>16733</v>
      </c>
      <c r="J24" s="104">
        <f t="shared" si="4"/>
        <v>93.459562109025924</v>
      </c>
      <c r="K24" s="103">
        <v>13960</v>
      </c>
      <c r="L24" s="104">
        <f t="shared" si="5"/>
        <v>77.971403038427169</v>
      </c>
      <c r="M24" s="103">
        <v>0</v>
      </c>
      <c r="N24" s="104">
        <f t="shared" si="6"/>
        <v>0</v>
      </c>
      <c r="O24" s="103">
        <v>2773</v>
      </c>
      <c r="P24" s="103">
        <v>1603</v>
      </c>
      <c r="Q24" s="104">
        <f t="shared" si="7"/>
        <v>15.488159070598748</v>
      </c>
      <c r="R24" s="103">
        <v>189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21" t="s">
        <v>256</v>
      </c>
      <c r="AB24" s="122"/>
    </row>
    <row r="25" spans="1:28" s="105" customFormat="1" ht="13.5" customHeight="1" x14ac:dyDescent="0.15">
      <c r="A25" s="101" t="s">
        <v>37</v>
      </c>
      <c r="B25" s="102" t="s">
        <v>290</v>
      </c>
      <c r="C25" s="101" t="s">
        <v>291</v>
      </c>
      <c r="D25" s="103">
        <f t="shared" si="0"/>
        <v>8151</v>
      </c>
      <c r="E25" s="103">
        <f t="shared" si="1"/>
        <v>146</v>
      </c>
      <c r="F25" s="104">
        <f t="shared" si="2"/>
        <v>1.7911912648754753</v>
      </c>
      <c r="G25" s="103">
        <v>146</v>
      </c>
      <c r="H25" s="103">
        <v>0</v>
      </c>
      <c r="I25" s="103">
        <f t="shared" si="3"/>
        <v>8005</v>
      </c>
      <c r="J25" s="104">
        <f t="shared" si="4"/>
        <v>98.208808735124521</v>
      </c>
      <c r="K25" s="103">
        <v>3220</v>
      </c>
      <c r="L25" s="104">
        <f t="shared" si="5"/>
        <v>39.504355293828979</v>
      </c>
      <c r="M25" s="103">
        <v>0</v>
      </c>
      <c r="N25" s="104">
        <f t="shared" si="6"/>
        <v>0</v>
      </c>
      <c r="O25" s="103">
        <v>4785</v>
      </c>
      <c r="P25" s="103">
        <v>2385</v>
      </c>
      <c r="Q25" s="104">
        <f t="shared" si="7"/>
        <v>58.704453441295549</v>
      </c>
      <c r="R25" s="103">
        <v>85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21" t="s">
        <v>256</v>
      </c>
      <c r="AB25" s="122"/>
    </row>
    <row r="26" spans="1:28" s="105" customFormat="1" ht="13.5" customHeight="1" x14ac:dyDescent="0.15">
      <c r="A26" s="101" t="s">
        <v>37</v>
      </c>
      <c r="B26" s="102" t="s">
        <v>292</v>
      </c>
      <c r="C26" s="101" t="s">
        <v>293</v>
      </c>
      <c r="D26" s="103">
        <f t="shared" si="0"/>
        <v>17060</v>
      </c>
      <c r="E26" s="103">
        <f t="shared" si="1"/>
        <v>3912</v>
      </c>
      <c r="F26" s="104">
        <f t="shared" si="2"/>
        <v>22.930832356389214</v>
      </c>
      <c r="G26" s="103">
        <v>3912</v>
      </c>
      <c r="H26" s="103">
        <v>0</v>
      </c>
      <c r="I26" s="103">
        <f t="shared" si="3"/>
        <v>13148</v>
      </c>
      <c r="J26" s="104">
        <f t="shared" si="4"/>
        <v>77.069167643610783</v>
      </c>
      <c r="K26" s="103">
        <v>4970</v>
      </c>
      <c r="L26" s="104">
        <f t="shared" si="5"/>
        <v>29.13247362250879</v>
      </c>
      <c r="M26" s="103">
        <v>0</v>
      </c>
      <c r="N26" s="104">
        <f t="shared" si="6"/>
        <v>0</v>
      </c>
      <c r="O26" s="103">
        <v>8178</v>
      </c>
      <c r="P26" s="103">
        <v>5734</v>
      </c>
      <c r="Q26" s="104">
        <f t="shared" si="7"/>
        <v>47.936694021101992</v>
      </c>
      <c r="R26" s="103">
        <v>169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 x14ac:dyDescent="0.15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22"/>
      <c r="AB27" s="122"/>
    </row>
    <row r="28" spans="1:28" s="105" customFormat="1" ht="13.5" customHeight="1" x14ac:dyDescent="0.15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22"/>
      <c r="AB28" s="122"/>
    </row>
    <row r="29" spans="1:28" s="105" customFormat="1" ht="13.5" customHeight="1" x14ac:dyDescent="0.15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22"/>
      <c r="AB29" s="122"/>
    </row>
    <row r="30" spans="1:28" s="105" customFormat="1" ht="13.5" customHeight="1" x14ac:dyDescent="0.15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22"/>
      <c r="AB30" s="122"/>
    </row>
    <row r="31" spans="1:28" s="105" customFormat="1" ht="13.5" customHeight="1" x14ac:dyDescent="0.15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22"/>
      <c r="AB31" s="122"/>
    </row>
    <row r="32" spans="1:28" s="105" customFormat="1" ht="13.5" customHeight="1" x14ac:dyDescent="0.15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22"/>
      <c r="AB32" s="122"/>
    </row>
    <row r="33" spans="1:28" s="105" customFormat="1" ht="13.5" customHeight="1" x14ac:dyDescent="0.15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22"/>
      <c r="AB33" s="122"/>
    </row>
    <row r="34" spans="1:28" s="105" customFormat="1" ht="13.5" customHeight="1" x14ac:dyDescent="0.15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22"/>
      <c r="AB34" s="122"/>
    </row>
    <row r="35" spans="1:28" s="105" customFormat="1" ht="13.5" customHeight="1" x14ac:dyDescent="0.15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22"/>
      <c r="AB35" s="122"/>
    </row>
    <row r="36" spans="1:28" s="105" customFormat="1" ht="13.5" customHeight="1" x14ac:dyDescent="0.15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22"/>
      <c r="AB36" s="122"/>
    </row>
    <row r="37" spans="1:28" s="105" customFormat="1" ht="13.5" customHeight="1" x14ac:dyDescent="0.15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22"/>
      <c r="AB37" s="122"/>
    </row>
    <row r="38" spans="1:28" s="105" customFormat="1" ht="13.5" customHeight="1" x14ac:dyDescent="0.15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22"/>
      <c r="AB38" s="122"/>
    </row>
    <row r="39" spans="1:28" s="105" customFormat="1" ht="13.5" customHeight="1" x14ac:dyDescent="0.15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22"/>
      <c r="AB39" s="122"/>
    </row>
    <row r="40" spans="1:28" s="105" customFormat="1" ht="13.5" customHeight="1" x14ac:dyDescent="0.15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22"/>
      <c r="AB40" s="122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xmlns:xlrd2="http://schemas.microsoft.com/office/spreadsheetml/2017/richdata2"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24" sqref="A24:XFD24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8" t="s">
        <v>193</v>
      </c>
      <c r="B2" s="145" t="s">
        <v>194</v>
      </c>
      <c r="C2" s="149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50" t="s">
        <v>219</v>
      </c>
      <c r="AG2" s="151"/>
      <c r="AH2" s="151"/>
      <c r="AI2" s="152"/>
      <c r="AJ2" s="150" t="s">
        <v>220</v>
      </c>
      <c r="AK2" s="151"/>
      <c r="AL2" s="151"/>
      <c r="AM2" s="151"/>
      <c r="AN2" s="151"/>
      <c r="AO2" s="151"/>
      <c r="AP2" s="151"/>
      <c r="AQ2" s="151"/>
      <c r="AR2" s="151"/>
      <c r="AS2" s="152"/>
      <c r="AT2" s="159" t="s">
        <v>221</v>
      </c>
      <c r="AU2" s="145"/>
      <c r="AV2" s="145"/>
      <c r="AW2" s="145"/>
      <c r="AX2" s="145"/>
      <c r="AY2" s="145"/>
      <c r="AZ2" s="150" t="s">
        <v>222</v>
      </c>
      <c r="BA2" s="151"/>
      <c r="BB2" s="151"/>
      <c r="BC2" s="152"/>
    </row>
    <row r="3" spans="1:55" s="100" customFormat="1" ht="13.5" customHeight="1" x14ac:dyDescent="0.15">
      <c r="A3" s="146"/>
      <c r="B3" s="146"/>
      <c r="C3" s="146"/>
      <c r="D3" s="91" t="s">
        <v>200</v>
      </c>
      <c r="E3" s="153" t="s">
        <v>223</v>
      </c>
      <c r="F3" s="151"/>
      <c r="G3" s="152"/>
      <c r="H3" s="156" t="s">
        <v>224</v>
      </c>
      <c r="I3" s="157"/>
      <c r="J3" s="158"/>
      <c r="K3" s="153" t="s">
        <v>225</v>
      </c>
      <c r="L3" s="157"/>
      <c r="M3" s="158"/>
      <c r="N3" s="91" t="s">
        <v>200</v>
      </c>
      <c r="O3" s="153" t="s">
        <v>226</v>
      </c>
      <c r="P3" s="154"/>
      <c r="Q3" s="154"/>
      <c r="R3" s="154"/>
      <c r="S3" s="154"/>
      <c r="T3" s="154"/>
      <c r="U3" s="155"/>
      <c r="V3" s="153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7" t="s">
        <v>200</v>
      </c>
      <c r="AG3" s="145" t="s">
        <v>229</v>
      </c>
      <c r="AH3" s="145" t="s">
        <v>230</v>
      </c>
      <c r="AI3" s="145" t="s">
        <v>231</v>
      </c>
      <c r="AJ3" s="146" t="s">
        <v>200</v>
      </c>
      <c r="AK3" s="145" t="s">
        <v>232</v>
      </c>
      <c r="AL3" s="145" t="s">
        <v>233</v>
      </c>
      <c r="AM3" s="145" t="s">
        <v>234</v>
      </c>
      <c r="AN3" s="145" t="s">
        <v>230</v>
      </c>
      <c r="AO3" s="145" t="s">
        <v>231</v>
      </c>
      <c r="AP3" s="145" t="s">
        <v>235</v>
      </c>
      <c r="AQ3" s="145" t="s">
        <v>236</v>
      </c>
      <c r="AR3" s="145" t="s">
        <v>237</v>
      </c>
      <c r="AS3" s="145" t="s">
        <v>238</v>
      </c>
      <c r="AT3" s="147" t="s">
        <v>200</v>
      </c>
      <c r="AU3" s="145" t="s">
        <v>232</v>
      </c>
      <c r="AV3" s="145" t="s">
        <v>233</v>
      </c>
      <c r="AW3" s="145" t="s">
        <v>234</v>
      </c>
      <c r="AX3" s="145" t="s">
        <v>230</v>
      </c>
      <c r="AY3" s="145" t="s">
        <v>231</v>
      </c>
      <c r="AZ3" s="147" t="s">
        <v>200</v>
      </c>
      <c r="BA3" s="145" t="s">
        <v>229</v>
      </c>
      <c r="BB3" s="145" t="s">
        <v>230</v>
      </c>
      <c r="BC3" s="145" t="s">
        <v>231</v>
      </c>
    </row>
    <row r="4" spans="1:55" s="100" customFormat="1" ht="18.75" customHeight="1" x14ac:dyDescent="0.15">
      <c r="A4" s="146"/>
      <c r="B4" s="146"/>
      <c r="C4" s="146"/>
      <c r="D4" s="91"/>
      <c r="E4" s="91" t="s">
        <v>200</v>
      </c>
      <c r="F4" s="143" t="s">
        <v>239</v>
      </c>
      <c r="G4" s="143" t="s">
        <v>240</v>
      </c>
      <c r="H4" s="91" t="s">
        <v>200</v>
      </c>
      <c r="I4" s="143" t="s">
        <v>239</v>
      </c>
      <c r="J4" s="143" t="s">
        <v>240</v>
      </c>
      <c r="K4" s="91" t="s">
        <v>200</v>
      </c>
      <c r="L4" s="143" t="s">
        <v>239</v>
      </c>
      <c r="M4" s="143" t="s">
        <v>240</v>
      </c>
      <c r="N4" s="91"/>
      <c r="O4" s="91" t="s">
        <v>200</v>
      </c>
      <c r="P4" s="143" t="s">
        <v>229</v>
      </c>
      <c r="Q4" s="141" t="s">
        <v>230</v>
      </c>
      <c r="R4" s="141" t="s">
        <v>231</v>
      </c>
      <c r="S4" s="143" t="s">
        <v>241</v>
      </c>
      <c r="T4" s="143" t="s">
        <v>242</v>
      </c>
      <c r="U4" s="143" t="s">
        <v>243</v>
      </c>
      <c r="V4" s="91" t="s">
        <v>200</v>
      </c>
      <c r="W4" s="143" t="s">
        <v>229</v>
      </c>
      <c r="X4" s="141" t="s">
        <v>230</v>
      </c>
      <c r="Y4" s="141" t="s">
        <v>231</v>
      </c>
      <c r="Z4" s="143" t="s">
        <v>241</v>
      </c>
      <c r="AA4" s="143" t="s">
        <v>242</v>
      </c>
      <c r="AB4" s="143" t="s">
        <v>243</v>
      </c>
      <c r="AC4" s="91" t="s">
        <v>200</v>
      </c>
      <c r="AD4" s="143" t="s">
        <v>239</v>
      </c>
      <c r="AE4" s="143" t="s">
        <v>240</v>
      </c>
      <c r="AF4" s="147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7"/>
      <c r="AU4" s="146"/>
      <c r="AV4" s="146"/>
      <c r="AW4" s="146"/>
      <c r="AX4" s="146"/>
      <c r="AY4" s="146"/>
      <c r="AZ4" s="147"/>
      <c r="BA4" s="146"/>
      <c r="BB4" s="146"/>
      <c r="BC4" s="146"/>
    </row>
    <row r="5" spans="1:55" s="52" customFormat="1" ht="22.5" customHeight="1" x14ac:dyDescent="0.15">
      <c r="A5" s="146"/>
      <c r="B5" s="146"/>
      <c r="C5" s="146"/>
      <c r="D5" s="93"/>
      <c r="E5" s="93"/>
      <c r="F5" s="144"/>
      <c r="G5" s="144"/>
      <c r="H5" s="93"/>
      <c r="I5" s="144"/>
      <c r="J5" s="144"/>
      <c r="K5" s="93"/>
      <c r="L5" s="144"/>
      <c r="M5" s="144"/>
      <c r="N5" s="93"/>
      <c r="O5" s="93"/>
      <c r="P5" s="144"/>
      <c r="Q5" s="142"/>
      <c r="R5" s="142"/>
      <c r="S5" s="144"/>
      <c r="T5" s="144"/>
      <c r="U5" s="144"/>
      <c r="V5" s="93"/>
      <c r="W5" s="144"/>
      <c r="X5" s="142"/>
      <c r="Y5" s="142"/>
      <c r="Z5" s="144"/>
      <c r="AA5" s="144"/>
      <c r="AB5" s="144"/>
      <c r="AC5" s="93"/>
      <c r="AD5" s="144"/>
      <c r="AE5" s="144"/>
      <c r="AF5" s="90"/>
      <c r="AG5" s="90"/>
      <c r="AH5" s="90"/>
      <c r="AI5" s="90"/>
      <c r="AJ5" s="90"/>
      <c r="AK5" s="90"/>
      <c r="AL5" s="146"/>
      <c r="AM5" s="90"/>
      <c r="AN5" s="90"/>
      <c r="AO5" s="90"/>
      <c r="AP5" s="90"/>
      <c r="AQ5" s="90"/>
      <c r="AR5" s="90"/>
      <c r="AS5" s="90"/>
      <c r="AT5" s="90"/>
      <c r="AU5" s="90"/>
      <c r="AV5" s="146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46"/>
      <c r="B6" s="146"/>
      <c r="C6" s="146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石川県</v>
      </c>
      <c r="B7" s="107" t="str">
        <f>水洗化人口等!B7</f>
        <v>17000</v>
      </c>
      <c r="C7" s="106" t="s">
        <v>200</v>
      </c>
      <c r="D7" s="108">
        <f t="shared" ref="D7:D26" si="0">SUM(E7,+H7,+K7)</f>
        <v>109102</v>
      </c>
      <c r="E7" s="108">
        <f t="shared" ref="E7:E26" si="1">SUM(F7:G7)</f>
        <v>0</v>
      </c>
      <c r="F7" s="108">
        <f>SUM(F$8:F$207)</f>
        <v>0</v>
      </c>
      <c r="G7" s="108">
        <f>SUM(G$8:G$207)</f>
        <v>0</v>
      </c>
      <c r="H7" s="108">
        <f t="shared" ref="H7:H26" si="2">SUM(I7:J7)</f>
        <v>0</v>
      </c>
      <c r="I7" s="108">
        <f>SUM(I$8:I$207)</f>
        <v>0</v>
      </c>
      <c r="J7" s="108">
        <f>SUM(J$8:J$207)</f>
        <v>0</v>
      </c>
      <c r="K7" s="108">
        <f t="shared" ref="K7:K26" si="3">SUM(L7:M7)</f>
        <v>109102</v>
      </c>
      <c r="L7" s="108">
        <f>SUM(L$8:L$207)</f>
        <v>13161</v>
      </c>
      <c r="M7" s="108">
        <f>SUM(M$8:M$207)</f>
        <v>95941</v>
      </c>
      <c r="N7" s="108">
        <f t="shared" ref="N7:N26" si="4">SUM(O7,+V7,+AC7)</f>
        <v>109105</v>
      </c>
      <c r="O7" s="108">
        <f t="shared" ref="O7:O26" si="5">SUM(P7:U7)</f>
        <v>13161</v>
      </c>
      <c r="P7" s="108">
        <f t="shared" ref="P7:U7" si="6">SUM(P$8:P$207)</f>
        <v>11527</v>
      </c>
      <c r="Q7" s="108">
        <f t="shared" si="6"/>
        <v>1010</v>
      </c>
      <c r="R7" s="108">
        <f t="shared" si="6"/>
        <v>505</v>
      </c>
      <c r="S7" s="108">
        <f t="shared" si="6"/>
        <v>119</v>
      </c>
      <c r="T7" s="108">
        <f t="shared" si="6"/>
        <v>0</v>
      </c>
      <c r="U7" s="108">
        <f t="shared" si="6"/>
        <v>0</v>
      </c>
      <c r="V7" s="108">
        <f t="shared" ref="V7:V26" si="7">SUM(W7:AB7)</f>
        <v>95941</v>
      </c>
      <c r="W7" s="108">
        <f t="shared" ref="W7:AB7" si="8">SUM(W$8:W$207)</f>
        <v>93859</v>
      </c>
      <c r="X7" s="108">
        <f t="shared" si="8"/>
        <v>0</v>
      </c>
      <c r="Y7" s="108">
        <f t="shared" si="8"/>
        <v>899</v>
      </c>
      <c r="Z7" s="108">
        <f t="shared" si="8"/>
        <v>1183</v>
      </c>
      <c r="AA7" s="108">
        <f t="shared" si="8"/>
        <v>0</v>
      </c>
      <c r="AB7" s="108">
        <f t="shared" si="8"/>
        <v>0</v>
      </c>
      <c r="AC7" s="108">
        <f t="shared" ref="AC7:AC26" si="9">SUM(AD7:AE7)</f>
        <v>3</v>
      </c>
      <c r="AD7" s="108">
        <f>SUM(AD$8:AD$207)</f>
        <v>3</v>
      </c>
      <c r="AE7" s="108">
        <f>SUM(AE$8:AE$207)</f>
        <v>0</v>
      </c>
      <c r="AF7" s="108">
        <f t="shared" ref="AF7:AF26" si="10">SUM(AG7:AI7)</f>
        <v>1830</v>
      </c>
      <c r="AG7" s="108">
        <f>SUM(AG$8:AG$207)</f>
        <v>1830</v>
      </c>
      <c r="AH7" s="108">
        <f>SUM(AH$8:AH$207)</f>
        <v>0</v>
      </c>
      <c r="AI7" s="108">
        <f>SUM(AI$8:AI$207)</f>
        <v>0</v>
      </c>
      <c r="AJ7" s="108">
        <f t="shared" ref="AJ7:AJ26" si="11">SUM(AK7:AS7)</f>
        <v>2961</v>
      </c>
      <c r="AK7" s="108">
        <f t="shared" ref="AK7:AS7" si="12">SUM(AK$8:AK$207)</f>
        <v>963</v>
      </c>
      <c r="AL7" s="108">
        <f t="shared" si="12"/>
        <v>216</v>
      </c>
      <c r="AM7" s="108">
        <f t="shared" si="12"/>
        <v>222</v>
      </c>
      <c r="AN7" s="108">
        <f t="shared" si="12"/>
        <v>0</v>
      </c>
      <c r="AO7" s="108">
        <f t="shared" si="12"/>
        <v>0</v>
      </c>
      <c r="AP7" s="108">
        <f t="shared" si="12"/>
        <v>632</v>
      </c>
      <c r="AQ7" s="108">
        <f t="shared" si="12"/>
        <v>0</v>
      </c>
      <c r="AR7" s="108">
        <f t="shared" si="12"/>
        <v>0</v>
      </c>
      <c r="AS7" s="108">
        <f t="shared" si="12"/>
        <v>928</v>
      </c>
      <c r="AT7" s="108">
        <f t="shared" ref="AT7:AT26" si="13">SUM(AU7:AY7)</f>
        <v>59</v>
      </c>
      <c r="AU7" s="108">
        <f>SUM(AU$8:AU$207)</f>
        <v>48</v>
      </c>
      <c r="AV7" s="108">
        <f>SUM(AV$8:AV$207)</f>
        <v>0</v>
      </c>
      <c r="AW7" s="108">
        <f>SUM(AW$8:AW$207)</f>
        <v>11</v>
      </c>
      <c r="AX7" s="108">
        <f>SUM(AX$8:AX$207)</f>
        <v>0</v>
      </c>
      <c r="AY7" s="108">
        <f>SUM(AY$8:AY$207)</f>
        <v>0</v>
      </c>
      <c r="AZ7" s="108">
        <f t="shared" ref="AZ7:AZ26" si="14">SUM(BA7:BC7)</f>
        <v>216</v>
      </c>
      <c r="BA7" s="108">
        <f>SUM(BA$8:BA$207)</f>
        <v>216</v>
      </c>
      <c r="BB7" s="108">
        <f>SUM(BB$8:BB$207)</f>
        <v>0</v>
      </c>
      <c r="BC7" s="108">
        <f>SUM(BC$8:BC$207)</f>
        <v>0</v>
      </c>
    </row>
    <row r="8" spans="1:55" s="105" customFormat="1" ht="13.5" customHeight="1" x14ac:dyDescent="0.15">
      <c r="A8" s="115" t="s">
        <v>37</v>
      </c>
      <c r="B8" s="113" t="s">
        <v>254</v>
      </c>
      <c r="C8" s="101" t="s">
        <v>255</v>
      </c>
      <c r="D8" s="103">
        <f t="shared" si="0"/>
        <v>8951</v>
      </c>
      <c r="E8" s="103">
        <f t="shared" si="1"/>
        <v>0</v>
      </c>
      <c r="F8" s="103">
        <v>0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8951</v>
      </c>
      <c r="L8" s="103">
        <v>1497</v>
      </c>
      <c r="M8" s="103">
        <v>7454</v>
      </c>
      <c r="N8" s="103">
        <f t="shared" si="4"/>
        <v>8951</v>
      </c>
      <c r="O8" s="103">
        <f t="shared" si="5"/>
        <v>1497</v>
      </c>
      <c r="P8" s="103">
        <v>1497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7454</v>
      </c>
      <c r="W8" s="103">
        <v>7454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79</v>
      </c>
      <c r="AG8" s="103">
        <v>79</v>
      </c>
      <c r="AH8" s="103">
        <v>0</v>
      </c>
      <c r="AI8" s="103">
        <v>0</v>
      </c>
      <c r="AJ8" s="103">
        <f t="shared" si="11"/>
        <v>79</v>
      </c>
      <c r="AK8" s="103">
        <v>0</v>
      </c>
      <c r="AL8" s="103">
        <v>0</v>
      </c>
      <c r="AM8" s="103">
        <v>79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8</v>
      </c>
      <c r="AU8" s="103">
        <v>0</v>
      </c>
      <c r="AV8" s="103">
        <v>0</v>
      </c>
      <c r="AW8" s="103">
        <v>8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37</v>
      </c>
      <c r="B9" s="113" t="s">
        <v>258</v>
      </c>
      <c r="C9" s="101" t="s">
        <v>259</v>
      </c>
      <c r="D9" s="103">
        <f t="shared" si="0"/>
        <v>20037</v>
      </c>
      <c r="E9" s="103">
        <f t="shared" si="1"/>
        <v>0</v>
      </c>
      <c r="F9" s="103">
        <v>0</v>
      </c>
      <c r="G9" s="103">
        <v>0</v>
      </c>
      <c r="H9" s="103">
        <f t="shared" si="2"/>
        <v>0</v>
      </c>
      <c r="I9" s="103">
        <v>0</v>
      </c>
      <c r="J9" s="103">
        <v>0</v>
      </c>
      <c r="K9" s="103">
        <f t="shared" si="3"/>
        <v>20037</v>
      </c>
      <c r="L9" s="103">
        <v>1875</v>
      </c>
      <c r="M9" s="103">
        <v>18162</v>
      </c>
      <c r="N9" s="103">
        <f t="shared" si="4"/>
        <v>20037</v>
      </c>
      <c r="O9" s="103">
        <f t="shared" si="5"/>
        <v>1875</v>
      </c>
      <c r="P9" s="103">
        <v>1875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18162</v>
      </c>
      <c r="W9" s="103">
        <v>18162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2</v>
      </c>
      <c r="AG9" s="103">
        <v>2</v>
      </c>
      <c r="AH9" s="103">
        <v>0</v>
      </c>
      <c r="AI9" s="103">
        <v>0</v>
      </c>
      <c r="AJ9" s="103">
        <f t="shared" si="11"/>
        <v>174</v>
      </c>
      <c r="AK9" s="103">
        <v>174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2</v>
      </c>
      <c r="AU9" s="103">
        <v>2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37</v>
      </c>
      <c r="B10" s="113" t="s">
        <v>260</v>
      </c>
      <c r="C10" s="101" t="s">
        <v>261</v>
      </c>
      <c r="D10" s="103">
        <f t="shared" si="0"/>
        <v>15340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15340</v>
      </c>
      <c r="L10" s="103">
        <v>943</v>
      </c>
      <c r="M10" s="103">
        <v>14397</v>
      </c>
      <c r="N10" s="103">
        <f t="shared" si="4"/>
        <v>15340</v>
      </c>
      <c r="O10" s="103">
        <f t="shared" si="5"/>
        <v>943</v>
      </c>
      <c r="P10" s="103">
        <v>943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14397</v>
      </c>
      <c r="W10" s="103">
        <v>14397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180</v>
      </c>
      <c r="AG10" s="103">
        <v>180</v>
      </c>
      <c r="AH10" s="103">
        <v>0</v>
      </c>
      <c r="AI10" s="103">
        <v>0</v>
      </c>
      <c r="AJ10" s="103">
        <f t="shared" si="11"/>
        <v>337</v>
      </c>
      <c r="AK10" s="103">
        <v>50</v>
      </c>
      <c r="AL10" s="103">
        <v>108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179</v>
      </c>
      <c r="AT10" s="103">
        <f t="shared" si="13"/>
        <v>1</v>
      </c>
      <c r="AU10" s="103">
        <v>1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108</v>
      </c>
      <c r="BA10" s="103">
        <v>108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37</v>
      </c>
      <c r="B11" s="113" t="s">
        <v>262</v>
      </c>
      <c r="C11" s="101" t="s">
        <v>263</v>
      </c>
      <c r="D11" s="103">
        <f t="shared" si="0"/>
        <v>8862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8862</v>
      </c>
      <c r="L11" s="103">
        <v>1562</v>
      </c>
      <c r="M11" s="103">
        <v>7300</v>
      </c>
      <c r="N11" s="103">
        <f t="shared" si="4"/>
        <v>8862</v>
      </c>
      <c r="O11" s="103">
        <f t="shared" si="5"/>
        <v>1562</v>
      </c>
      <c r="P11" s="103">
        <v>1562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7300</v>
      </c>
      <c r="W11" s="103">
        <v>7300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131</v>
      </c>
      <c r="AG11" s="103">
        <v>131</v>
      </c>
      <c r="AH11" s="103">
        <v>0</v>
      </c>
      <c r="AI11" s="103">
        <v>0</v>
      </c>
      <c r="AJ11" s="103">
        <f t="shared" si="11"/>
        <v>131</v>
      </c>
      <c r="AK11" s="103">
        <v>0</v>
      </c>
      <c r="AL11" s="103">
        <v>0</v>
      </c>
      <c r="AM11" s="103">
        <v>131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3</v>
      </c>
      <c r="AU11" s="103">
        <v>0</v>
      </c>
      <c r="AV11" s="103">
        <v>0</v>
      </c>
      <c r="AW11" s="103">
        <v>3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37</v>
      </c>
      <c r="B12" s="113" t="s">
        <v>264</v>
      </c>
      <c r="C12" s="101" t="s">
        <v>265</v>
      </c>
      <c r="D12" s="103">
        <f t="shared" si="0"/>
        <v>3307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3307</v>
      </c>
      <c r="L12" s="103">
        <v>1010</v>
      </c>
      <c r="M12" s="103">
        <v>2297</v>
      </c>
      <c r="N12" s="103">
        <f t="shared" si="4"/>
        <v>3307</v>
      </c>
      <c r="O12" s="103">
        <f t="shared" si="5"/>
        <v>1010</v>
      </c>
      <c r="P12" s="103">
        <v>0</v>
      </c>
      <c r="Q12" s="103">
        <v>1010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2297</v>
      </c>
      <c r="W12" s="103">
        <v>2297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37</v>
      </c>
      <c r="B13" s="113" t="s">
        <v>266</v>
      </c>
      <c r="C13" s="101" t="s">
        <v>267</v>
      </c>
      <c r="D13" s="103">
        <f t="shared" si="0"/>
        <v>15297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15297</v>
      </c>
      <c r="L13" s="103">
        <v>652</v>
      </c>
      <c r="M13" s="103">
        <v>14645</v>
      </c>
      <c r="N13" s="103">
        <f t="shared" si="4"/>
        <v>15299</v>
      </c>
      <c r="O13" s="103">
        <f t="shared" si="5"/>
        <v>652</v>
      </c>
      <c r="P13" s="103">
        <v>652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14645</v>
      </c>
      <c r="W13" s="103">
        <v>14645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2</v>
      </c>
      <c r="AD13" s="103">
        <v>2</v>
      </c>
      <c r="AE13" s="103">
        <v>0</v>
      </c>
      <c r="AF13" s="103">
        <f t="shared" si="10"/>
        <v>180</v>
      </c>
      <c r="AG13" s="103">
        <v>180</v>
      </c>
      <c r="AH13" s="103">
        <v>0</v>
      </c>
      <c r="AI13" s="103">
        <v>0</v>
      </c>
      <c r="AJ13" s="103">
        <f t="shared" si="11"/>
        <v>337</v>
      </c>
      <c r="AK13" s="103">
        <v>50</v>
      </c>
      <c r="AL13" s="103">
        <v>108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179</v>
      </c>
      <c r="AT13" s="103">
        <f t="shared" si="13"/>
        <v>1</v>
      </c>
      <c r="AU13" s="103">
        <v>1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108</v>
      </c>
      <c r="BA13" s="103">
        <v>108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37</v>
      </c>
      <c r="B14" s="113" t="s">
        <v>268</v>
      </c>
      <c r="C14" s="101" t="s">
        <v>269</v>
      </c>
      <c r="D14" s="103">
        <f t="shared" si="0"/>
        <v>3022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3022</v>
      </c>
      <c r="L14" s="103">
        <v>412</v>
      </c>
      <c r="M14" s="103">
        <v>2610</v>
      </c>
      <c r="N14" s="103">
        <f t="shared" si="4"/>
        <v>3022</v>
      </c>
      <c r="O14" s="103">
        <f t="shared" si="5"/>
        <v>412</v>
      </c>
      <c r="P14" s="103">
        <v>412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2610</v>
      </c>
      <c r="W14" s="103">
        <v>2610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9</v>
      </c>
      <c r="AG14" s="103">
        <v>9</v>
      </c>
      <c r="AH14" s="103">
        <v>0</v>
      </c>
      <c r="AI14" s="103">
        <v>0</v>
      </c>
      <c r="AJ14" s="103">
        <f t="shared" si="11"/>
        <v>112</v>
      </c>
      <c r="AK14" s="103">
        <v>112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9</v>
      </c>
      <c r="AU14" s="103">
        <v>9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37</v>
      </c>
      <c r="B15" s="113" t="s">
        <v>270</v>
      </c>
      <c r="C15" s="101" t="s">
        <v>271</v>
      </c>
      <c r="D15" s="103">
        <f t="shared" si="0"/>
        <v>2528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2528</v>
      </c>
      <c r="L15" s="103">
        <v>381</v>
      </c>
      <c r="M15" s="103">
        <v>2147</v>
      </c>
      <c r="N15" s="103">
        <f t="shared" si="4"/>
        <v>2528</v>
      </c>
      <c r="O15" s="103">
        <f t="shared" si="5"/>
        <v>381</v>
      </c>
      <c r="P15" s="103">
        <v>381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2147</v>
      </c>
      <c r="W15" s="103">
        <v>2147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285</v>
      </c>
      <c r="AG15" s="103">
        <v>285</v>
      </c>
      <c r="AH15" s="103">
        <v>0</v>
      </c>
      <c r="AI15" s="103">
        <v>0</v>
      </c>
      <c r="AJ15" s="103">
        <f t="shared" si="11"/>
        <v>285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285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37</v>
      </c>
      <c r="B16" s="113" t="s">
        <v>272</v>
      </c>
      <c r="C16" s="101" t="s">
        <v>273</v>
      </c>
      <c r="D16" s="103">
        <f t="shared" si="0"/>
        <v>7546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7546</v>
      </c>
      <c r="L16" s="103">
        <v>986</v>
      </c>
      <c r="M16" s="103">
        <v>6560</v>
      </c>
      <c r="N16" s="103">
        <f t="shared" si="4"/>
        <v>7546</v>
      </c>
      <c r="O16" s="103">
        <f t="shared" si="5"/>
        <v>986</v>
      </c>
      <c r="P16" s="103">
        <v>986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6560</v>
      </c>
      <c r="W16" s="103">
        <v>6560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261</v>
      </c>
      <c r="AG16" s="103">
        <v>261</v>
      </c>
      <c r="AH16" s="103">
        <v>0</v>
      </c>
      <c r="AI16" s="103">
        <v>0</v>
      </c>
      <c r="AJ16" s="103">
        <f t="shared" si="11"/>
        <v>366</v>
      </c>
      <c r="AK16" s="103">
        <v>109</v>
      </c>
      <c r="AL16" s="103">
        <v>0</v>
      </c>
      <c r="AM16" s="103">
        <v>8</v>
      </c>
      <c r="AN16" s="103">
        <v>0</v>
      </c>
      <c r="AO16" s="103">
        <v>0</v>
      </c>
      <c r="AP16" s="103">
        <v>18</v>
      </c>
      <c r="AQ16" s="103">
        <v>0</v>
      </c>
      <c r="AR16" s="103">
        <v>0</v>
      </c>
      <c r="AS16" s="103">
        <v>231</v>
      </c>
      <c r="AT16" s="103">
        <f t="shared" si="13"/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37</v>
      </c>
      <c r="B17" s="113" t="s">
        <v>274</v>
      </c>
      <c r="C17" s="101" t="s">
        <v>275</v>
      </c>
      <c r="D17" s="103">
        <f t="shared" si="0"/>
        <v>2684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2684</v>
      </c>
      <c r="L17" s="103">
        <v>543</v>
      </c>
      <c r="M17" s="103">
        <v>2141</v>
      </c>
      <c r="N17" s="103">
        <f t="shared" si="4"/>
        <v>2684</v>
      </c>
      <c r="O17" s="103">
        <f t="shared" si="5"/>
        <v>543</v>
      </c>
      <c r="P17" s="103">
        <v>543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2141</v>
      </c>
      <c r="W17" s="103">
        <v>2141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4</v>
      </c>
      <c r="AG17" s="103">
        <v>4</v>
      </c>
      <c r="AH17" s="103">
        <v>0</v>
      </c>
      <c r="AI17" s="103">
        <v>0</v>
      </c>
      <c r="AJ17" s="103">
        <f t="shared" si="11"/>
        <v>104</v>
      </c>
      <c r="AK17" s="103">
        <v>104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4</v>
      </c>
      <c r="AU17" s="103">
        <v>4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37</v>
      </c>
      <c r="B18" s="113" t="s">
        <v>276</v>
      </c>
      <c r="C18" s="101" t="s">
        <v>277</v>
      </c>
      <c r="D18" s="103">
        <f t="shared" si="0"/>
        <v>2015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2015</v>
      </c>
      <c r="L18" s="103">
        <v>232</v>
      </c>
      <c r="M18" s="103">
        <v>1783</v>
      </c>
      <c r="N18" s="103">
        <f t="shared" si="4"/>
        <v>2015</v>
      </c>
      <c r="O18" s="103">
        <f t="shared" si="5"/>
        <v>232</v>
      </c>
      <c r="P18" s="103">
        <v>232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1783</v>
      </c>
      <c r="W18" s="103">
        <v>1783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109</v>
      </c>
      <c r="AG18" s="103">
        <v>109</v>
      </c>
      <c r="AH18" s="103">
        <v>0</v>
      </c>
      <c r="AI18" s="103">
        <v>0</v>
      </c>
      <c r="AJ18" s="103">
        <f t="shared" si="11"/>
        <v>109</v>
      </c>
      <c r="AK18" s="103">
        <v>0</v>
      </c>
      <c r="AL18" s="103">
        <v>0</v>
      </c>
      <c r="AM18" s="103">
        <v>4</v>
      </c>
      <c r="AN18" s="103">
        <v>0</v>
      </c>
      <c r="AO18" s="103">
        <v>0</v>
      </c>
      <c r="AP18" s="103">
        <v>7</v>
      </c>
      <c r="AQ18" s="103">
        <v>0</v>
      </c>
      <c r="AR18" s="103">
        <v>0</v>
      </c>
      <c r="AS18" s="103">
        <v>98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37</v>
      </c>
      <c r="B19" s="113" t="s">
        <v>278</v>
      </c>
      <c r="C19" s="101" t="s">
        <v>279</v>
      </c>
      <c r="D19" s="103">
        <f t="shared" si="0"/>
        <v>1371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1371</v>
      </c>
      <c r="L19" s="103">
        <v>74</v>
      </c>
      <c r="M19" s="103">
        <v>1297</v>
      </c>
      <c r="N19" s="103">
        <f t="shared" si="4"/>
        <v>1371</v>
      </c>
      <c r="O19" s="103">
        <f t="shared" si="5"/>
        <v>74</v>
      </c>
      <c r="P19" s="103">
        <v>74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1297</v>
      </c>
      <c r="W19" s="103">
        <v>1297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2</v>
      </c>
      <c r="AG19" s="103">
        <v>2</v>
      </c>
      <c r="AH19" s="103">
        <v>0</v>
      </c>
      <c r="AI19" s="103">
        <v>0</v>
      </c>
      <c r="AJ19" s="103">
        <f t="shared" si="11"/>
        <v>53</v>
      </c>
      <c r="AK19" s="103">
        <v>53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37</v>
      </c>
      <c r="B20" s="113" t="s">
        <v>280</v>
      </c>
      <c r="C20" s="101" t="s">
        <v>281</v>
      </c>
      <c r="D20" s="103">
        <f t="shared" si="0"/>
        <v>2012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2012</v>
      </c>
      <c r="L20" s="103">
        <v>316</v>
      </c>
      <c r="M20" s="103">
        <v>1696</v>
      </c>
      <c r="N20" s="103">
        <f t="shared" si="4"/>
        <v>2012</v>
      </c>
      <c r="O20" s="103">
        <f t="shared" si="5"/>
        <v>316</v>
      </c>
      <c r="P20" s="103">
        <v>316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1696</v>
      </c>
      <c r="W20" s="103">
        <v>1696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227</v>
      </c>
      <c r="AG20" s="103">
        <v>227</v>
      </c>
      <c r="AH20" s="103">
        <v>0</v>
      </c>
      <c r="AI20" s="103">
        <v>0</v>
      </c>
      <c r="AJ20" s="103">
        <f t="shared" si="11"/>
        <v>227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227</v>
      </c>
      <c r="AQ20" s="103">
        <v>0</v>
      </c>
      <c r="AR20" s="103">
        <v>0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37</v>
      </c>
      <c r="B21" s="113" t="s">
        <v>282</v>
      </c>
      <c r="C21" s="101" t="s">
        <v>283</v>
      </c>
      <c r="D21" s="103">
        <f t="shared" si="0"/>
        <v>840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840</v>
      </c>
      <c r="L21" s="103">
        <v>47</v>
      </c>
      <c r="M21" s="103">
        <v>793</v>
      </c>
      <c r="N21" s="103">
        <f t="shared" si="4"/>
        <v>840</v>
      </c>
      <c r="O21" s="103">
        <f t="shared" si="5"/>
        <v>47</v>
      </c>
      <c r="P21" s="103">
        <v>47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793</v>
      </c>
      <c r="W21" s="103">
        <v>793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95</v>
      </c>
      <c r="AG21" s="103">
        <v>95</v>
      </c>
      <c r="AH21" s="103">
        <v>0</v>
      </c>
      <c r="AI21" s="103">
        <v>0</v>
      </c>
      <c r="AJ21" s="103">
        <f t="shared" si="11"/>
        <v>95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95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37</v>
      </c>
      <c r="B22" s="113" t="s">
        <v>284</v>
      </c>
      <c r="C22" s="101" t="s">
        <v>285</v>
      </c>
      <c r="D22" s="103">
        <f t="shared" si="0"/>
        <v>6638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6638</v>
      </c>
      <c r="L22" s="103">
        <v>835</v>
      </c>
      <c r="M22" s="103">
        <v>5803</v>
      </c>
      <c r="N22" s="103">
        <f t="shared" si="4"/>
        <v>6638</v>
      </c>
      <c r="O22" s="103">
        <f t="shared" si="5"/>
        <v>835</v>
      </c>
      <c r="P22" s="103">
        <v>835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5803</v>
      </c>
      <c r="W22" s="103">
        <v>5803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20</v>
      </c>
      <c r="AG22" s="103">
        <v>20</v>
      </c>
      <c r="AH22" s="103">
        <v>0</v>
      </c>
      <c r="AI22" s="103">
        <v>0</v>
      </c>
      <c r="AJ22" s="103">
        <f t="shared" si="11"/>
        <v>246</v>
      </c>
      <c r="AK22" s="103">
        <v>246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20</v>
      </c>
      <c r="AU22" s="103">
        <v>20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37</v>
      </c>
      <c r="B23" s="113" t="s">
        <v>286</v>
      </c>
      <c r="C23" s="101" t="s">
        <v>287</v>
      </c>
      <c r="D23" s="103">
        <f t="shared" si="0"/>
        <v>1747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1747</v>
      </c>
      <c r="L23" s="103">
        <v>183</v>
      </c>
      <c r="M23" s="103">
        <v>1564</v>
      </c>
      <c r="N23" s="103">
        <f t="shared" si="4"/>
        <v>1748</v>
      </c>
      <c r="O23" s="103">
        <f t="shared" si="5"/>
        <v>183</v>
      </c>
      <c r="P23" s="103">
        <v>183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1564</v>
      </c>
      <c r="W23" s="103">
        <v>1564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1</v>
      </c>
      <c r="AD23" s="103">
        <v>1</v>
      </c>
      <c r="AE23" s="103">
        <v>0</v>
      </c>
      <c r="AF23" s="103">
        <f t="shared" si="10"/>
        <v>5</v>
      </c>
      <c r="AG23" s="103">
        <v>5</v>
      </c>
      <c r="AH23" s="103">
        <v>0</v>
      </c>
      <c r="AI23" s="103">
        <v>0</v>
      </c>
      <c r="AJ23" s="103">
        <f t="shared" si="11"/>
        <v>65</v>
      </c>
      <c r="AK23" s="103">
        <v>65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37</v>
      </c>
      <c r="B24" s="113" t="s">
        <v>288</v>
      </c>
      <c r="C24" s="101" t="s">
        <v>289</v>
      </c>
      <c r="D24" s="103">
        <f t="shared" si="0"/>
        <v>1404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1404</v>
      </c>
      <c r="L24" s="103">
        <v>505</v>
      </c>
      <c r="M24" s="103">
        <v>899</v>
      </c>
      <c r="N24" s="103">
        <f t="shared" si="4"/>
        <v>1404</v>
      </c>
      <c r="O24" s="103">
        <f t="shared" si="5"/>
        <v>505</v>
      </c>
      <c r="P24" s="103">
        <v>0</v>
      </c>
      <c r="Q24" s="103">
        <v>0</v>
      </c>
      <c r="R24" s="103">
        <v>505</v>
      </c>
      <c r="S24" s="103">
        <v>0</v>
      </c>
      <c r="T24" s="103">
        <v>0</v>
      </c>
      <c r="U24" s="103">
        <v>0</v>
      </c>
      <c r="V24" s="103">
        <f t="shared" si="7"/>
        <v>899</v>
      </c>
      <c r="W24" s="103">
        <v>0</v>
      </c>
      <c r="X24" s="103">
        <v>0</v>
      </c>
      <c r="Y24" s="103">
        <v>899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0</v>
      </c>
      <c r="AG24" s="103">
        <v>0</v>
      </c>
      <c r="AH24" s="103">
        <v>0</v>
      </c>
      <c r="AI24" s="103">
        <v>0</v>
      </c>
      <c r="AJ24" s="103">
        <f t="shared" si="11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37</v>
      </c>
      <c r="B25" s="113" t="s">
        <v>290</v>
      </c>
      <c r="C25" s="101" t="s">
        <v>291</v>
      </c>
      <c r="D25" s="103">
        <f t="shared" si="0"/>
        <v>1302</v>
      </c>
      <c r="E25" s="103">
        <f t="shared" si="1"/>
        <v>0</v>
      </c>
      <c r="F25" s="103">
        <v>0</v>
      </c>
      <c r="G25" s="103">
        <v>0</v>
      </c>
      <c r="H25" s="103">
        <f t="shared" si="2"/>
        <v>0</v>
      </c>
      <c r="I25" s="103">
        <v>0</v>
      </c>
      <c r="J25" s="103">
        <v>0</v>
      </c>
      <c r="K25" s="103">
        <f t="shared" si="3"/>
        <v>1302</v>
      </c>
      <c r="L25" s="103">
        <v>119</v>
      </c>
      <c r="M25" s="103">
        <v>1183</v>
      </c>
      <c r="N25" s="103">
        <f t="shared" si="4"/>
        <v>1302</v>
      </c>
      <c r="O25" s="103">
        <f t="shared" si="5"/>
        <v>119</v>
      </c>
      <c r="P25" s="103">
        <v>0</v>
      </c>
      <c r="Q25" s="103">
        <v>0</v>
      </c>
      <c r="R25" s="103">
        <v>0</v>
      </c>
      <c r="S25" s="103">
        <v>119</v>
      </c>
      <c r="T25" s="103">
        <v>0</v>
      </c>
      <c r="U25" s="103">
        <v>0</v>
      </c>
      <c r="V25" s="103">
        <f t="shared" si="7"/>
        <v>1183</v>
      </c>
      <c r="W25" s="103">
        <v>0</v>
      </c>
      <c r="X25" s="103">
        <v>0</v>
      </c>
      <c r="Y25" s="103">
        <v>0</v>
      </c>
      <c r="Z25" s="103">
        <v>1183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0</v>
      </c>
      <c r="AG25" s="103">
        <v>0</v>
      </c>
      <c r="AH25" s="103">
        <v>0</v>
      </c>
      <c r="AI25" s="103">
        <v>0</v>
      </c>
      <c r="AJ25" s="103">
        <f t="shared" si="11"/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37</v>
      </c>
      <c r="B26" s="113" t="s">
        <v>292</v>
      </c>
      <c r="C26" s="101" t="s">
        <v>293</v>
      </c>
      <c r="D26" s="103">
        <f t="shared" si="0"/>
        <v>4199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4199</v>
      </c>
      <c r="L26" s="103">
        <v>989</v>
      </c>
      <c r="M26" s="103">
        <v>3210</v>
      </c>
      <c r="N26" s="103">
        <f t="shared" si="4"/>
        <v>4199</v>
      </c>
      <c r="O26" s="103">
        <f t="shared" si="5"/>
        <v>989</v>
      </c>
      <c r="P26" s="103">
        <v>989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3210</v>
      </c>
      <c r="W26" s="103">
        <v>3210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241</v>
      </c>
      <c r="AG26" s="103">
        <v>241</v>
      </c>
      <c r="AH26" s="103">
        <v>0</v>
      </c>
      <c r="AI26" s="103">
        <v>0</v>
      </c>
      <c r="AJ26" s="103">
        <f t="shared" si="11"/>
        <v>241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241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 x14ac:dyDescent="0.15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 x14ac:dyDescent="0.15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 x14ac:dyDescent="0.15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 x14ac:dyDescent="0.15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 x14ac:dyDescent="0.15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 x14ac:dyDescent="0.15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 x14ac:dyDescent="0.15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 x14ac:dyDescent="0.15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 x14ac:dyDescent="0.15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 x14ac:dyDescent="0.15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xmlns:xlrd2="http://schemas.microsoft.com/office/spreadsheetml/2017/richdata2"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60" t="s">
        <v>65</v>
      </c>
      <c r="G6" s="161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62" t="s">
        <v>73</v>
      </c>
      <c r="C7" s="5" t="s">
        <v>74</v>
      </c>
      <c r="D7" s="18">
        <f ca="1">AD7</f>
        <v>0</v>
      </c>
      <c r="F7" s="170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17000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63"/>
      <c r="C8" s="6" t="s">
        <v>56</v>
      </c>
      <c r="D8" s="23">
        <f ca="1">AD8</f>
        <v>0</v>
      </c>
      <c r="F8" s="171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17201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64"/>
      <c r="C9" s="7" t="s">
        <v>81</v>
      </c>
      <c r="D9" s="24">
        <f ca="1">SUM(D7:D8)</f>
        <v>0</v>
      </c>
      <c r="F9" s="171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17202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65" t="s">
        <v>85</v>
      </c>
      <c r="C10" s="8" t="s">
        <v>82</v>
      </c>
      <c r="D10" s="23">
        <f ca="1">AD9</f>
        <v>0</v>
      </c>
      <c r="F10" s="171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17203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66"/>
      <c r="C11" s="6" t="s">
        <v>87</v>
      </c>
      <c r="D11" s="23">
        <f ca="1">AD10</f>
        <v>0</v>
      </c>
      <c r="F11" s="171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17204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66"/>
      <c r="C12" s="6" t="s">
        <v>90</v>
      </c>
      <c r="D12" s="23">
        <f ca="1">AD11</f>
        <v>0</v>
      </c>
      <c r="F12" s="171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17205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7"/>
      <c r="C13" s="7" t="s">
        <v>81</v>
      </c>
      <c r="D13" s="24">
        <f ca="1">SUM(D10:D12)</f>
        <v>0</v>
      </c>
      <c r="F13" s="172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17206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8" t="s">
        <v>98</v>
      </c>
      <c r="C14" s="169"/>
      <c r="D14" s="27">
        <f ca="1">SUM(D9,D13)</f>
        <v>0</v>
      </c>
      <c r="F14" s="173" t="s">
        <v>99</v>
      </c>
      <c r="G14" s="174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17207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17209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17210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17211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60" t="s">
        <v>109</v>
      </c>
      <c r="G18" s="161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17212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73" t="s">
        <v>113</v>
      </c>
      <c r="G19" s="174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17324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73" t="s">
        <v>117</v>
      </c>
      <c r="G20" s="174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17361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73" t="s">
        <v>121</v>
      </c>
      <c r="G21" s="174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17365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17384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17386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17407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85" t="s">
        <v>6</v>
      </c>
      <c r="G25" s="186"/>
      <c r="H25" s="186"/>
      <c r="I25" s="175" t="s">
        <v>135</v>
      </c>
      <c r="J25" s="177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17461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7"/>
      <c r="G26" s="188"/>
      <c r="H26" s="188"/>
      <c r="I26" s="176"/>
      <c r="J26" s="178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17463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9" t="s">
        <v>59</v>
      </c>
      <c r="G27" s="180"/>
      <c r="H27" s="181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82" t="s">
        <v>143</v>
      </c>
      <c r="G28" s="183"/>
      <c r="H28" s="184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9" t="s">
        <v>0</v>
      </c>
      <c r="G29" s="180"/>
      <c r="H29" s="181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9" t="s">
        <v>58</v>
      </c>
      <c r="G30" s="180"/>
      <c r="H30" s="181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9" t="s">
        <v>1</v>
      </c>
      <c r="G31" s="180"/>
      <c r="H31" s="181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9" t="s">
        <v>2</v>
      </c>
      <c r="G32" s="180"/>
      <c r="H32" s="181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9" t="s">
        <v>3</v>
      </c>
      <c r="G33" s="180"/>
      <c r="H33" s="181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9" t="s">
        <v>4</v>
      </c>
      <c r="G34" s="180"/>
      <c r="H34" s="181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9" t="s">
        <v>5</v>
      </c>
      <c r="G35" s="180"/>
      <c r="H35" s="181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9" t="s">
        <v>54</v>
      </c>
      <c r="G36" s="190"/>
      <c r="H36" s="191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 t="e">
        <f>+水洗化人口等!#REF!</f>
        <v>#REF!</v>
      </c>
      <c r="AG208" s="11">
        <v>208</v>
      </c>
    </row>
    <row r="209" spans="32:33" x14ac:dyDescent="0.15">
      <c r="AF209" s="11" t="e">
        <f>+水洗化人口等!#REF!</f>
        <v>#REF!</v>
      </c>
      <c r="AG209" s="11">
        <v>209</v>
      </c>
    </row>
    <row r="210" spans="32:33" x14ac:dyDescent="0.15">
      <c r="AF210" s="11" t="e">
        <f>+水洗化人口等!#REF!</f>
        <v>#REF!</v>
      </c>
      <c r="AG210" s="11">
        <v>210</v>
      </c>
    </row>
    <row r="211" spans="32:33" x14ac:dyDescent="0.15">
      <c r="AF211" s="11" t="e">
        <f>+水洗化人口等!#REF!</f>
        <v>#REF!</v>
      </c>
      <c r="AG211" s="11">
        <v>211</v>
      </c>
    </row>
    <row r="212" spans="32:33" x14ac:dyDescent="0.15">
      <c r="AF212" s="11" t="e">
        <f>+水洗化人口等!#REF!</f>
        <v>#REF!</v>
      </c>
      <c r="AG212" s="11">
        <v>212</v>
      </c>
    </row>
    <row r="213" spans="32:33" x14ac:dyDescent="0.15">
      <c r="AF213" s="11" t="e">
        <f>+水洗化人口等!#REF!</f>
        <v>#REF!</v>
      </c>
      <c r="AG213" s="11">
        <v>213</v>
      </c>
    </row>
    <row r="214" spans="32:33" x14ac:dyDescent="0.15">
      <c r="AF214" s="11" t="e">
        <f>+水洗化人口等!#REF!</f>
        <v>#REF!</v>
      </c>
      <c r="AG214" s="11">
        <v>214</v>
      </c>
    </row>
    <row r="215" spans="32:33" x14ac:dyDescent="0.15">
      <c r="AF215" s="11" t="e">
        <f>+水洗化人口等!#REF!</f>
        <v>#REF!</v>
      </c>
      <c r="AG215" s="11">
        <v>215</v>
      </c>
    </row>
    <row r="216" spans="32:33" x14ac:dyDescent="0.15">
      <c r="AF216" s="11" t="e">
        <f>+水洗化人口等!#REF!</f>
        <v>#REF!</v>
      </c>
      <c r="AG216" s="11">
        <v>216</v>
      </c>
    </row>
    <row r="217" spans="32:33" x14ac:dyDescent="0.15">
      <c r="AF217" s="11" t="e">
        <f>+水洗化人口等!#REF!</f>
        <v>#REF!</v>
      </c>
      <c r="AG217" s="11">
        <v>217</v>
      </c>
    </row>
    <row r="218" spans="32:33" x14ac:dyDescent="0.15">
      <c r="AF218" s="11" t="e">
        <f>+水洗化人口等!#REF!</f>
        <v>#REF!</v>
      </c>
      <c r="AG218" s="11">
        <v>218</v>
      </c>
    </row>
    <row r="219" spans="32:33" x14ac:dyDescent="0.15">
      <c r="AF219" s="11" t="e">
        <f>+水洗化人口等!#REF!</f>
        <v>#REF!</v>
      </c>
      <c r="AG219" s="11">
        <v>219</v>
      </c>
    </row>
    <row r="220" spans="32:33" x14ac:dyDescent="0.15">
      <c r="AF220" s="11" t="e">
        <f>+水洗化人口等!#REF!</f>
        <v>#REF!</v>
      </c>
      <c r="AG220" s="11">
        <v>220</v>
      </c>
    </row>
    <row r="221" spans="32:33" x14ac:dyDescent="0.15">
      <c r="AF221" s="11" t="e">
        <f>+水洗化人口等!#REF!</f>
        <v>#REF!</v>
      </c>
      <c r="AG221" s="11">
        <v>221</v>
      </c>
    </row>
    <row r="222" spans="32:33" x14ac:dyDescent="0.15">
      <c r="AF222" s="11" t="e">
        <f>+水洗化人口等!#REF!</f>
        <v>#REF!</v>
      </c>
      <c r="AG222" s="11">
        <v>222</v>
      </c>
    </row>
    <row r="223" spans="32:33" x14ac:dyDescent="0.15">
      <c r="AF223" s="11" t="e">
        <f>+水洗化人口等!#REF!</f>
        <v>#REF!</v>
      </c>
      <c r="AG223" s="11">
        <v>223</v>
      </c>
    </row>
    <row r="224" spans="32:33" x14ac:dyDescent="0.15">
      <c r="AF224" s="11" t="e">
        <f>+水洗化人口等!#REF!</f>
        <v>#REF!</v>
      </c>
      <c r="AG224" s="11">
        <v>224</v>
      </c>
    </row>
    <row r="225" spans="32:33" x14ac:dyDescent="0.15">
      <c r="AF225" s="11" t="e">
        <f>+水洗化人口等!#REF!</f>
        <v>#REF!</v>
      </c>
      <c r="AG225" s="11">
        <v>225</v>
      </c>
    </row>
    <row r="226" spans="32:33" x14ac:dyDescent="0.15">
      <c r="AF226" s="11" t="e">
        <f>+水洗化人口等!#REF!</f>
        <v>#REF!</v>
      </c>
      <c r="AG226" s="11">
        <v>226</v>
      </c>
    </row>
    <row r="227" spans="32:33" x14ac:dyDescent="0.15">
      <c r="AF227" s="11" t="e">
        <f>+水洗化人口等!#REF!</f>
        <v>#REF!</v>
      </c>
      <c r="AG227" s="11">
        <v>227</v>
      </c>
    </row>
    <row r="228" spans="32:33" x14ac:dyDescent="0.15">
      <c r="AF228" s="11" t="e">
        <f>+水洗化人口等!#REF!</f>
        <v>#REF!</v>
      </c>
      <c r="AG228" s="11">
        <v>228</v>
      </c>
    </row>
    <row r="229" spans="32:33" x14ac:dyDescent="0.15">
      <c r="AF229" s="11" t="e">
        <f>+水洗化人口等!#REF!</f>
        <v>#REF!</v>
      </c>
      <c r="AG229" s="11">
        <v>229</v>
      </c>
    </row>
    <row r="230" spans="32:33" x14ac:dyDescent="0.15">
      <c r="AF230" s="11" t="e">
        <f>+水洗化人口等!#REF!</f>
        <v>#REF!</v>
      </c>
      <c r="AG230" s="11">
        <v>230</v>
      </c>
    </row>
    <row r="231" spans="32:33" x14ac:dyDescent="0.15">
      <c r="AF231" s="11" t="e">
        <f>+水洗化人口等!#REF!</f>
        <v>#REF!</v>
      </c>
      <c r="AG231" s="11">
        <v>231</v>
      </c>
    </row>
    <row r="232" spans="32:33" x14ac:dyDescent="0.15">
      <c r="AF232" s="11" t="e">
        <f>+水洗化人口等!#REF!</f>
        <v>#REF!</v>
      </c>
      <c r="AG232" s="11">
        <v>232</v>
      </c>
    </row>
    <row r="233" spans="32:33" x14ac:dyDescent="0.15">
      <c r="AF233" s="11" t="e">
        <f>+水洗化人口等!#REF!</f>
        <v>#REF!</v>
      </c>
      <c r="AG233" s="11">
        <v>233</v>
      </c>
    </row>
    <row r="234" spans="32:33" x14ac:dyDescent="0.15">
      <c r="AF234" s="11" t="e">
        <f>+水洗化人口等!#REF!</f>
        <v>#REF!</v>
      </c>
      <c r="AG234" s="11">
        <v>234</v>
      </c>
    </row>
    <row r="235" spans="32:33" x14ac:dyDescent="0.15">
      <c r="AF235" s="11" t="e">
        <f>+水洗化人口等!#REF!</f>
        <v>#REF!</v>
      </c>
      <c r="AG235" s="11">
        <v>235</v>
      </c>
    </row>
    <row r="236" spans="32:33" x14ac:dyDescent="0.15">
      <c r="AF236" s="11" t="e">
        <f>+水洗化人口等!#REF!</f>
        <v>#REF!</v>
      </c>
      <c r="AG236" s="11">
        <v>236</v>
      </c>
    </row>
    <row r="237" spans="32:33" x14ac:dyDescent="0.15">
      <c r="AF237" s="11" t="e">
        <f>+水洗化人口等!#REF!</f>
        <v>#REF!</v>
      </c>
      <c r="AG237" s="11">
        <v>237</v>
      </c>
    </row>
    <row r="238" spans="32:33" x14ac:dyDescent="0.15">
      <c r="AF238" s="11" t="e">
        <f>+水洗化人口等!#REF!</f>
        <v>#REF!</v>
      </c>
      <c r="AG238" s="11">
        <v>238</v>
      </c>
    </row>
    <row r="239" spans="32:33" x14ac:dyDescent="0.15">
      <c r="AF239" s="11" t="e">
        <f>+水洗化人口等!#REF!</f>
        <v>#REF!</v>
      </c>
      <c r="AG239" s="11">
        <v>239</v>
      </c>
    </row>
    <row r="240" spans="32:33" x14ac:dyDescent="0.15">
      <c r="AF240" s="11" t="e">
        <f>+水洗化人口等!#REF!</f>
        <v>#REF!</v>
      </c>
      <c r="AG240" s="11">
        <v>240</v>
      </c>
    </row>
    <row r="241" spans="32:33" x14ac:dyDescent="0.15">
      <c r="AF241" s="11" t="e">
        <f>+水洗化人口等!#REF!</f>
        <v>#REF!</v>
      </c>
      <c r="AG241" s="11">
        <v>241</v>
      </c>
    </row>
    <row r="242" spans="32:33" x14ac:dyDescent="0.15">
      <c r="AF242" s="11" t="e">
        <f>+水洗化人口等!#REF!</f>
        <v>#REF!</v>
      </c>
      <c r="AG242" s="11">
        <v>242</v>
      </c>
    </row>
    <row r="243" spans="32:33" x14ac:dyDescent="0.15">
      <c r="AF243" s="11" t="e">
        <f>+水洗化人口等!#REF!</f>
        <v>#REF!</v>
      </c>
      <c r="AG243" s="11">
        <v>243</v>
      </c>
    </row>
    <row r="244" spans="32:33" x14ac:dyDescent="0.15">
      <c r="AF244" s="11" t="e">
        <f>+水洗化人口等!#REF!</f>
        <v>#REF!</v>
      </c>
      <c r="AG244" s="11">
        <v>244</v>
      </c>
    </row>
    <row r="245" spans="32:33" x14ac:dyDescent="0.15">
      <c r="AF245" s="11" t="e">
        <f>+水洗化人口等!#REF!</f>
        <v>#REF!</v>
      </c>
      <c r="AG245" s="11">
        <v>245</v>
      </c>
    </row>
    <row r="246" spans="32:33" x14ac:dyDescent="0.15">
      <c r="AF246" s="11" t="e">
        <f>+水洗化人口等!#REF!</f>
        <v>#REF!</v>
      </c>
      <c r="AG246" s="11">
        <v>246</v>
      </c>
    </row>
    <row r="247" spans="32:33" x14ac:dyDescent="0.15">
      <c r="AF247" s="11" t="e">
        <f>+水洗化人口等!#REF!</f>
        <v>#REF!</v>
      </c>
      <c r="AG247" s="11">
        <v>247</v>
      </c>
    </row>
    <row r="248" spans="32:33" x14ac:dyDescent="0.15">
      <c r="AF248" s="11" t="e">
        <f>+水洗化人口等!#REF!</f>
        <v>#REF!</v>
      </c>
      <c r="AG248" s="11">
        <v>248</v>
      </c>
    </row>
    <row r="249" spans="32:33" x14ac:dyDescent="0.15">
      <c r="AF249" s="11" t="e">
        <f>+水洗化人口等!#REF!</f>
        <v>#REF!</v>
      </c>
      <c r="AG249" s="11">
        <v>249</v>
      </c>
    </row>
    <row r="250" spans="32:33" x14ac:dyDescent="0.15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2021-10-04T02:36:21Z</dcterms:modified>
</cp:coreProperties>
</file>