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6富山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水洗化人口等!$A$6:$AA$21</definedName>
    <definedName name="_xlnm.Print_Area" localSheetId="2">し尿集計結果!$A$1:$M$36</definedName>
    <definedName name="_xlnm.Print_Area" localSheetId="1">し尿処理状況!$2:$22</definedName>
    <definedName name="_xlnm.Print_Area" localSheetId="0">水洗化人口等!$2:$22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C8" i="2"/>
  <c r="N8" i="2" s="1"/>
  <c r="AC9" i="2"/>
  <c r="AC10" i="2"/>
  <c r="AC11" i="2"/>
  <c r="AC12" i="2"/>
  <c r="AC13" i="2"/>
  <c r="N13" i="2" s="1"/>
  <c r="AC14" i="2"/>
  <c r="N14" i="2" s="1"/>
  <c r="AC15" i="2"/>
  <c r="AC16" i="2"/>
  <c r="AC17" i="2"/>
  <c r="AC18" i="2"/>
  <c r="AC19" i="2"/>
  <c r="N19" i="2" s="1"/>
  <c r="AC20" i="2"/>
  <c r="N20" i="2" s="1"/>
  <c r="AC21" i="2"/>
  <c r="AC22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N9" i="2"/>
  <c r="N10" i="2"/>
  <c r="N11" i="2"/>
  <c r="N12" i="2"/>
  <c r="N15" i="2"/>
  <c r="N16" i="2"/>
  <c r="N17" i="2"/>
  <c r="N18" i="2"/>
  <c r="N21" i="2"/>
  <c r="N22" i="2"/>
  <c r="K8" i="2"/>
  <c r="D8" i="2" s="1"/>
  <c r="K9" i="2"/>
  <c r="K10" i="2"/>
  <c r="K11" i="2"/>
  <c r="K12" i="2"/>
  <c r="K13" i="2"/>
  <c r="D13" i="2" s="1"/>
  <c r="K14" i="2"/>
  <c r="D14" i="2" s="1"/>
  <c r="K15" i="2"/>
  <c r="K16" i="2"/>
  <c r="K17" i="2"/>
  <c r="K18" i="2"/>
  <c r="K19" i="2"/>
  <c r="D19" i="2" s="1"/>
  <c r="K20" i="2"/>
  <c r="D20" i="2" s="1"/>
  <c r="K21" i="2"/>
  <c r="K22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D9" i="2"/>
  <c r="D10" i="2"/>
  <c r="D11" i="2"/>
  <c r="D12" i="2"/>
  <c r="D15" i="2"/>
  <c r="D16" i="2"/>
  <c r="D17" i="2"/>
  <c r="D18" i="2"/>
  <c r="D21" i="2"/>
  <c r="D22" i="2"/>
  <c r="I8" i="1"/>
  <c r="D8" i="1" s="1"/>
  <c r="I9" i="1"/>
  <c r="I10" i="1"/>
  <c r="I11" i="1"/>
  <c r="I12" i="1"/>
  <c r="I13" i="1"/>
  <c r="D13" i="1" s="1"/>
  <c r="I14" i="1"/>
  <c r="D14" i="1" s="1"/>
  <c r="I15" i="1"/>
  <c r="I16" i="1"/>
  <c r="I17" i="1"/>
  <c r="I18" i="1"/>
  <c r="I19" i="1"/>
  <c r="D19" i="1" s="1"/>
  <c r="I20" i="1"/>
  <c r="D20" i="1" s="1"/>
  <c r="I21" i="1"/>
  <c r="I2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D9" i="1"/>
  <c r="Q9" i="1" s="1"/>
  <c r="D10" i="1"/>
  <c r="N10" i="1" s="1"/>
  <c r="D11" i="1"/>
  <c r="N11" i="1" s="1"/>
  <c r="D12" i="1"/>
  <c r="N12" i="1" s="1"/>
  <c r="D15" i="1"/>
  <c r="Q15" i="1" s="1"/>
  <c r="D16" i="1"/>
  <c r="Q16" i="1" s="1"/>
  <c r="D17" i="1"/>
  <c r="Q17" i="1" s="1"/>
  <c r="D18" i="1"/>
  <c r="N18" i="1" s="1"/>
  <c r="D21" i="1"/>
  <c r="Q21" i="1" s="1"/>
  <c r="D22" i="1"/>
  <c r="Q22" i="1" s="1"/>
  <c r="F20" i="1" l="1"/>
  <c r="L20" i="1"/>
  <c r="N20" i="1"/>
  <c r="J20" i="1"/>
  <c r="Q20" i="1"/>
  <c r="N14" i="1"/>
  <c r="J14" i="1"/>
  <c r="L14" i="1"/>
  <c r="F14" i="1"/>
  <c r="Q14" i="1"/>
  <c r="F8" i="1"/>
  <c r="Q8" i="1"/>
  <c r="N8" i="1"/>
  <c r="J8" i="1"/>
  <c r="L8" i="1"/>
  <c r="N19" i="1"/>
  <c r="J19" i="1"/>
  <c r="F19" i="1"/>
  <c r="Q19" i="1"/>
  <c r="L19" i="1"/>
  <c r="N13" i="1"/>
  <c r="J13" i="1"/>
  <c r="F13" i="1"/>
  <c r="L13" i="1"/>
  <c r="Q13" i="1"/>
  <c r="F17" i="1"/>
  <c r="J17" i="1"/>
  <c r="F22" i="1"/>
  <c r="F16" i="1"/>
  <c r="F10" i="1"/>
  <c r="J22" i="1"/>
  <c r="N22" i="1"/>
  <c r="N16" i="1"/>
  <c r="F21" i="1"/>
  <c r="F15" i="1"/>
  <c r="F9" i="1"/>
  <c r="J21" i="1"/>
  <c r="J15" i="1"/>
  <c r="J9" i="1"/>
  <c r="L18" i="1"/>
  <c r="L12" i="1"/>
  <c r="N21" i="1"/>
  <c r="N15" i="1"/>
  <c r="N9" i="1"/>
  <c r="Q18" i="1"/>
  <c r="Q12" i="1"/>
  <c r="J11" i="1"/>
  <c r="N17" i="1"/>
  <c r="J16" i="1"/>
  <c r="L11" i="1"/>
  <c r="Q11" i="1"/>
  <c r="L22" i="1"/>
  <c r="L16" i="1"/>
  <c r="L10" i="1"/>
  <c r="Q10" i="1"/>
  <c r="F11" i="1"/>
  <c r="J10" i="1"/>
  <c r="L17" i="1"/>
  <c r="F18" i="1"/>
  <c r="F12" i="1"/>
  <c r="J18" i="1"/>
  <c r="J12" i="1"/>
  <c r="L21" i="1"/>
  <c r="L15" i="1"/>
  <c r="L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<sst xmlns="http://schemas.openxmlformats.org/spreadsheetml/2006/main" count="619" uniqueCount="286">
  <si>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</si>
  <si>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</si>
  <si>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</si>
  <si>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</si>
  <si>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</si>
  <si>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</si>
  <si>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</si>
  <si>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</si>
  <si>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</si>
  <si>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</si>
  <si>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</si>
  <si>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</si>
  <si>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</si>
  <si>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</si>
  <si>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</si>
  <si>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</si>
  <si>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</si>
  <si>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</si>
  <si>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</si>
  <si>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</si>
  <si>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</si>
  <si>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</si>
  <si>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</si>
  <si>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</si>
  <si>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</si>
  <si>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</si>
  <si>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</si>
  <si>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</si>
  <si>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</si>
  <si>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</si>
  <si>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</si>
  <si>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</si>
  <si>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</si>
  <si>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</si>
  <si>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</si>
  <si>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</si>
  <si>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</si>
  <si>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</si>
  <si>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</si>
  <si>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</si>
  <si>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</si>
  <si>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</si>
  <si>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</si>
  <si>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</si>
  <si>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</si>
  <si>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</si>
  <si>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</si>
  <si>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</si>
  <si>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</si>
  <si>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</si>
  <si>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</si>
  <si>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</si>
  <si>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</si>
  <si>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</si>
  <si>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</si>
  <si>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</si>
  <si>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</si>
  <si>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</si>
  <si>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</si>
  <si>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</si>
  <si>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</si>
  <si>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</si>
  <si>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</si>
  <si>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</si>
  <si>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</si>
  <si>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</si>
  <si>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</si>
  <si>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</si>
  <si>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</si>
  <si>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</si>
  <si>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</si>
  <si>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</si>
  <si>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</si>
  <si>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</si>
  <si>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</si>
  <si>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</si>
  <si>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</si>
  <si>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</si>
  <si>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</si>
  <si>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</si>
  <si>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</si>
  <si>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</si>
  <si>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</si>
  <si>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</si>
  <si>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</si>
  <si>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</si>
  <si>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</si>
  <si>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</si>
  <si>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</si>
  <si>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</si>
  <si>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</si>
  <si>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</si>
  <si>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</si>
  <si>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</si>
  <si>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</si>
  <si>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</si>
  <si>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</si>
  <si>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</si>
  <si>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</si>
  <si>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</si>
  <si>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</si>
  <si>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</si>
  <si>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</si>
  <si>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</si>
  <si>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</si>
  <si>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</si>
  <si>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</si>
  <si>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</si>
  <si>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</si>
  <si>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</si>
  <si>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</si>
  <si>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</si>
  <si>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</si>
  <si>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</si>
  <si>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</si>
  <si>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</si>
  <si>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</si>
  <si>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</si>
  <si>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</si>
  <si>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</si>
  <si>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</si>
  <si>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</si>
  <si>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</si>
  <si>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</si>
  <si>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</si>
  <si>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</si>
  <si>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</si>
  <si>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</si>
  <si>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</si>
  <si>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</si>
  <si>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</si>
  <si>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</si>
  <si>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</si>
  <si>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</si>
  <si>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</si>
  <si>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</si>
  <si>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</si>
  <si>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</si>
  <si>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</si>
  <si>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</si>
  <si>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</si>
  <si>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</si>
  <si>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</si>
  <si>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</si>
  <si>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</si>
  <si>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</si>
  <si>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</si>
  <si>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</si>
  <si>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</si>
  <si>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</si>
  <si>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</si>
  <si>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</si>
  <si>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</si>
  <si>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</si>
  <si>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</si>
  <si>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</si>
  <si>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</si>
  <si>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</si>
  <si>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</si>
  <si>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</si>
  <si>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</si>
  <si>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</si>
  <si>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</si>
  <si>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</si>
  <si>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</si>
  <si>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</si>
  <si>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</si>
  <si>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</si>
  <si>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</si>
  <si>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</si>
  <si>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</si>
  <si>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</si>
  <si>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</si>
  <si>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</si>
  <si>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</si>
  <si>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</si>
  <si>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</si>
  <si>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</si>
  <si>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</si>
  <si>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</si>
  <si>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</si>
  <si>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</si>
  <si>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</si>
  <si>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</si>
  <si>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</si>
  <si>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</si>
  <si>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</si>
  <si>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</si>
  <si>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</si>
  <si>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</si>
  <si>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</si>
  <si>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</si>
  <si>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</si>
  <si>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</si>
  <si>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</si>
  <si>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</si>
  <si>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</si>
  <si>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</si>
  <si>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</si>
  <si>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</si>
  <si>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</si>
  <si>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</si>
  <si>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</si>
  <si>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</si>
  <si>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</si>
  <si>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</si>
  <si>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</si>
  <si>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</si>
  <si>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</si>
  <si>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</si>
  <si>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</si>
  <si>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</si>
  <si>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</si>
  <si>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</si>
  <si>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</si>
  <si>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</si>
  <si>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</si>
  <si>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</si>
  <si>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</si>
  <si>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</si>
  <si>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</si>
  <si>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</si>
  <si>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</si>
  <si>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</si>
  <si>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</si>
  <si>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</si>
  <si>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</si>
  <si>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</si>
  <si>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</si>
  <si>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</si>
  <si>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</si>
  <si>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</si>
  <si>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</si>
  <si>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</si>
  <si>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</si>
  <si>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</si>
  <si>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</si>
  <si>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</si>
  <si>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</si>
  <si>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</si>
  <si>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</si>
  <si>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</si>
  <si>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</si>
  <si>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</si>
  <si>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</si>
  <si>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</si>
  <si>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</si>
  <si>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</si>
  <si>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</si>
  <si>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</si>
  <si>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</si>
  <si>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16000</t>
  </si>
  <si>
    <t>水洗化人口等（令和1年度実績）</t>
    <phoneticPr fontId="3"/>
  </si>
  <si>
    <t>し尿処理の状況（令和1年度実績）</t>
    <phoneticPr fontId="3"/>
  </si>
  <si>
    <t>16201</t>
  </si>
  <si>
    <t>富山市</t>
  </si>
  <si>
    <t/>
  </si>
  <si>
    <t>○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</si>
  <si>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</si>
  <si>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</si>
  <si>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</si>
  <si>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</si>
  <si>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</si>
  <si>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</si>
  <si>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</si>
  <si>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</si>
  <si>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</si>
  <si>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</si>
  <si>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</si>
  <si>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</si>
  <si>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</si>
  <si>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</si>
  <si>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</si>
  <si>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</si>
  <si>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</si>
  <si>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</si>
  <si>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</si>
  <si>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</si>
  <si>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</si>
  <si>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</si>
  <si>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</si>
  <si>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</si>
  <si>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</si>
  <si>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</si>
  <si>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</si>
  <si>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朝日町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</si>
</sst>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38</v>
      </c>
      <c r="B7" s="116" t="s">
        <v>251</v>
      </c>
      <c r="C7" s="109" t="s">
        <v>200</v>
      </c>
      <c r="D7" s="110">
        <f>+SUM(E7,+I7)</f>
        <v>1057439</v>
      </c>
      <c r="E7" s="110">
        <f>+SUM(G7,+H7)</f>
        <v>31788</v>
      </c>
      <c r="F7" s="111">
        <f>IF(D7&gt;0,E7/D7*100,"-")</f>
        <v>3.0061308501010462</v>
      </c>
      <c r="G7" s="108">
        <f>SUM(G$8:G$207)</f>
        <v>31788</v>
      </c>
      <c r="H7" s="108">
        <f>SUM(H$8:H$207)</f>
        <v>0</v>
      </c>
      <c r="I7" s="110">
        <f>+SUM(K7,+M7,+O7)</f>
        <v>1025651</v>
      </c>
      <c r="J7" s="111">
        <f>IF(D7&gt;0,I7/D7*100,"-")</f>
        <v>96.993869149898956</v>
      </c>
      <c r="K7" s="108">
        <f>SUM(K$8:K$207)</f>
        <v>858521</v>
      </c>
      <c r="L7" s="111">
        <f>IF(D7&gt;0,K7/D7*100,"-")</f>
        <v>81.188702137901103</v>
      </c>
      <c r="M7" s="108">
        <f>SUM(M$8:M$207)</f>
        <v>3082</v>
      </c>
      <c r="N7" s="111">
        <f>IF(D7&gt;0,M7/D7*100,"-")</f>
        <v>0.29145889266425767</v>
      </c>
      <c r="O7" s="108">
        <f>SUM(O$8:O$207)</f>
        <v>164048</v>
      </c>
      <c r="P7" s="108">
        <f>SUM(P$8:P$207)</f>
        <v>93319</v>
      </c>
      <c r="Q7" s="111">
        <f>IF(D7&gt;0,O7/D7*100,"-")</f>
        <v>15.513708119333597</v>
      </c>
      <c r="R7" s="108">
        <f>SUM(R$8:R$207)</f>
        <v>19275</v>
      </c>
      <c r="S7" s="112">
        <f t="shared" ref="S7:Z7" si="0">COUNTIF(S$8:S$207,"○")</f>
        <v>14</v>
      </c>
      <c r="T7" s="112">
        <f t="shared" si="0"/>
        <v>0</v>
      </c>
      <c r="U7" s="112">
        <f t="shared" si="0"/>
        <v>0</v>
      </c>
      <c r="V7" s="112">
        <f t="shared" si="0"/>
        <v>1</v>
      </c>
      <c r="W7" s="112">
        <f t="shared" si="0"/>
        <v>8</v>
      </c>
      <c r="X7" s="112">
        <f t="shared" si="0"/>
        <v>0</v>
      </c>
      <c r="Y7" s="112">
        <f t="shared" si="0"/>
        <v>0</v>
      </c>
      <c r="Z7" s="112">
        <f t="shared" si="0"/>
        <v>7</v>
      </c>
      <c r="AA7" s="188"/>
      <c r="AB7" s="188"/>
    </row>
    <row r="8" spans="1:28" s="105" customFormat="1" ht="13.5" customHeight="1">
      <c r="A8" s="101" t="s">
        <v>38</v>
      </c>
      <c r="B8" s="102" t="s">
        <v>254</v>
      </c>
      <c r="C8" s="101" t="s">
        <v>255</v>
      </c>
      <c r="D8" s="103">
        <f>+SUM(E8,+I8)</f>
        <v>416175</v>
      </c>
      <c r="E8" s="103">
        <f>+SUM(G8,+H8)</f>
        <v>3412</v>
      </c>
      <c r="F8" s="104">
        <f>IF(D8&gt;0,E8/D8*100,"-")</f>
        <v>0.81984741995554755</v>
      </c>
      <c r="G8" s="103">
        <v>3412</v>
      </c>
      <c r="H8" s="103">
        <v>0</v>
      </c>
      <c r="I8" s="103">
        <f>+SUM(K8,+M8,+O8)</f>
        <v>412763</v>
      </c>
      <c r="J8" s="104">
        <f>IF(D8&gt;0,I8/D8*100,"-")</f>
        <v>99.180152580044449</v>
      </c>
      <c r="K8" s="103">
        <v>368480</v>
      </c>
      <c r="L8" s="104">
        <f>IF(D8&gt;0,K8/D8*100,"-")</f>
        <v>88.539676818646001</v>
      </c>
      <c r="M8" s="103">
        <v>3082</v>
      </c>
      <c r="N8" s="104">
        <f>IF(D8&gt;0,M8/D8*100,"-")</f>
        <v>0.74055385354718561</v>
      </c>
      <c r="O8" s="103">
        <v>41201</v>
      </c>
      <c r="P8" s="103">
        <v>22773</v>
      </c>
      <c r="Q8" s="104">
        <f>IF(D8&gt;0,O8/D8*100,"-")</f>
        <v>9.8999219078512635</v>
      </c>
      <c r="R8" s="103">
        <v>7856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38</v>
      </c>
      <c r="B9" s="102" t="s">
        <v>258</v>
      </c>
      <c r="C9" s="101" t="s">
        <v>259</v>
      </c>
      <c r="D9" s="103">
        <f>+SUM(E9,+I9)</f>
        <v>170682</v>
      </c>
      <c r="E9" s="103">
        <f>+SUM(G9,+H9)</f>
        <v>9498</v>
      </c>
      <c r="F9" s="104">
        <f>IF(D9&gt;0,E9/D9*100,"-")</f>
        <v>5.5647344183920975</v>
      </c>
      <c r="G9" s="103">
        <v>9498</v>
      </c>
      <c r="H9" s="103">
        <v>0</v>
      </c>
      <c r="I9" s="103">
        <f>+SUM(K9,+M9,+O9)</f>
        <v>161184</v>
      </c>
      <c r="J9" s="104">
        <f>IF(D9&gt;0,I9/D9*100,"-")</f>
        <v>94.435265581607908</v>
      </c>
      <c r="K9" s="103">
        <v>148597</v>
      </c>
      <c r="L9" s="104">
        <f>IF(D9&gt;0,K9/D9*100,"-")</f>
        <v>87.060732824785276</v>
      </c>
      <c r="M9" s="103">
        <v>0</v>
      </c>
      <c r="N9" s="104">
        <f>IF(D9&gt;0,M9/D9*100,"-")</f>
        <v>0</v>
      </c>
      <c r="O9" s="103">
        <v>12587</v>
      </c>
      <c r="P9" s="103">
        <v>7085</v>
      </c>
      <c r="Q9" s="104">
        <f>IF(D9&gt;0,O9/D9*100,"-")</f>
        <v>7.3745327568226298</v>
      </c>
      <c r="R9" s="103">
        <v>3555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38</v>
      </c>
      <c r="B10" s="102" t="s">
        <v>260</v>
      </c>
      <c r="C10" s="101" t="s">
        <v>261</v>
      </c>
      <c r="D10" s="103">
        <f>+SUM(E10,+I10)</f>
        <v>41814</v>
      </c>
      <c r="E10" s="103">
        <f>+SUM(G10,+H10)</f>
        <v>2284</v>
      </c>
      <c r="F10" s="104">
        <f>IF(D10&gt;0,E10/D10*100,"-")</f>
        <v>5.4622853589706795</v>
      </c>
      <c r="G10" s="103">
        <v>2284</v>
      </c>
      <c r="H10" s="103">
        <v>0</v>
      </c>
      <c r="I10" s="103">
        <f>+SUM(K10,+M10,+O10)</f>
        <v>39530</v>
      </c>
      <c r="J10" s="104">
        <f>IF(D10&gt;0,I10/D10*100,"-")</f>
        <v>94.537714641029325</v>
      </c>
      <c r="K10" s="103">
        <v>28082</v>
      </c>
      <c r="L10" s="104">
        <f>IF(D10&gt;0,K10/D10*100,"-")</f>
        <v>67.159324628114973</v>
      </c>
      <c r="M10" s="103">
        <v>0</v>
      </c>
      <c r="N10" s="104">
        <f>IF(D10&gt;0,M10/D10*100,"-")</f>
        <v>0</v>
      </c>
      <c r="O10" s="103">
        <v>11448</v>
      </c>
      <c r="P10" s="103">
        <v>8383</v>
      </c>
      <c r="Q10" s="104">
        <f>IF(D10&gt;0,O10/D10*100,"-")</f>
        <v>27.378390012914334</v>
      </c>
      <c r="R10" s="103">
        <v>496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38</v>
      </c>
      <c r="B11" s="102" t="s">
        <v>262</v>
      </c>
      <c r="C11" s="101" t="s">
        <v>263</v>
      </c>
      <c r="D11" s="103">
        <f>+SUM(E11,+I11)</f>
        <v>47197</v>
      </c>
      <c r="E11" s="103">
        <f>+SUM(G11,+H11)</f>
        <v>3535</v>
      </c>
      <c r="F11" s="104">
        <f>IF(D11&gt;0,E11/D11*100,"-")</f>
        <v>7.489882831535903</v>
      </c>
      <c r="G11" s="103">
        <v>3535</v>
      </c>
      <c r="H11" s="103">
        <v>0</v>
      </c>
      <c r="I11" s="103">
        <f>+SUM(K11,+M11,+O11)</f>
        <v>43662</v>
      </c>
      <c r="J11" s="104">
        <f>IF(D11&gt;0,I11/D11*100,"-")</f>
        <v>92.510117168464106</v>
      </c>
      <c r="K11" s="103">
        <v>35658</v>
      </c>
      <c r="L11" s="104">
        <f>IF(D11&gt;0,K11/D11*100,"-")</f>
        <v>75.551412166027504</v>
      </c>
      <c r="M11" s="103">
        <v>0</v>
      </c>
      <c r="N11" s="104">
        <f>IF(D11&gt;0,M11/D11*100,"-")</f>
        <v>0</v>
      </c>
      <c r="O11" s="103">
        <v>8004</v>
      </c>
      <c r="P11" s="103">
        <v>4170</v>
      </c>
      <c r="Q11" s="104">
        <f>IF(D11&gt;0,O11/D11*100,"-")</f>
        <v>16.958705002436595</v>
      </c>
      <c r="R11" s="103">
        <v>467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38</v>
      </c>
      <c r="B12" s="102" t="s">
        <v>264</v>
      </c>
      <c r="C12" s="101" t="s">
        <v>265</v>
      </c>
      <c r="D12" s="103">
        <f>+SUM(E12,+I12)</f>
        <v>33263</v>
      </c>
      <c r="E12" s="103">
        <f>+SUM(G12,+H12)</f>
        <v>1129</v>
      </c>
      <c r="F12" s="104">
        <f>IF(D12&gt;0,E12/D12*100,"-")</f>
        <v>3.3941616811472208</v>
      </c>
      <c r="G12" s="103">
        <v>1129</v>
      </c>
      <c r="H12" s="103">
        <v>0</v>
      </c>
      <c r="I12" s="103">
        <f>+SUM(K12,+M12,+O12)</f>
        <v>32134</v>
      </c>
      <c r="J12" s="104">
        <f>IF(D12&gt;0,I12/D12*100,"-")</f>
        <v>96.605838318852776</v>
      </c>
      <c r="K12" s="103">
        <v>23826</v>
      </c>
      <c r="L12" s="104">
        <f>IF(D12&gt;0,K12/D12*100,"-")</f>
        <v>71.629137480082974</v>
      </c>
      <c r="M12" s="103">
        <v>0</v>
      </c>
      <c r="N12" s="104">
        <f>IF(D12&gt;0,M12/D12*100,"-")</f>
        <v>0</v>
      </c>
      <c r="O12" s="103">
        <v>8308</v>
      </c>
      <c r="P12" s="103">
        <v>4901</v>
      </c>
      <c r="Q12" s="104">
        <f>IF(D12&gt;0,O12/D12*100,"-")</f>
        <v>24.976700838769805</v>
      </c>
      <c r="R12" s="103">
        <v>424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38</v>
      </c>
      <c r="B13" s="102" t="s">
        <v>266</v>
      </c>
      <c r="C13" s="101" t="s">
        <v>267</v>
      </c>
      <c r="D13" s="103">
        <f>+SUM(E13,+I13)</f>
        <v>41257</v>
      </c>
      <c r="E13" s="103">
        <f>+SUM(G13,+H13)</f>
        <v>915</v>
      </c>
      <c r="F13" s="104">
        <f>IF(D13&gt;0,E13/D13*100,"-")</f>
        <v>2.2178054633153161</v>
      </c>
      <c r="G13" s="103">
        <v>915</v>
      </c>
      <c r="H13" s="103">
        <v>0</v>
      </c>
      <c r="I13" s="103">
        <f>+SUM(K13,+M13,+O13)</f>
        <v>40342</v>
      </c>
      <c r="J13" s="104">
        <f>IF(D13&gt;0,I13/D13*100,"-")</f>
        <v>97.782194536684685</v>
      </c>
      <c r="K13" s="103">
        <v>24489</v>
      </c>
      <c r="L13" s="104">
        <f>IF(D13&gt;0,K13/D13*100,"-")</f>
        <v>59.357199990304679</v>
      </c>
      <c r="M13" s="103">
        <v>0</v>
      </c>
      <c r="N13" s="104">
        <f>IF(D13&gt;0,M13/D13*100,"-")</f>
        <v>0</v>
      </c>
      <c r="O13" s="103">
        <v>15853</v>
      </c>
      <c r="P13" s="103">
        <v>2808</v>
      </c>
      <c r="Q13" s="104">
        <f>IF(D13&gt;0,O13/D13*100,"-")</f>
        <v>38.424994546380006</v>
      </c>
      <c r="R13" s="103">
        <v>432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38</v>
      </c>
      <c r="B14" s="102" t="s">
        <v>268</v>
      </c>
      <c r="C14" s="101" t="s">
        <v>269</v>
      </c>
      <c r="D14" s="103">
        <f>+SUM(E14,+I14)</f>
        <v>48244</v>
      </c>
      <c r="E14" s="103">
        <f>+SUM(G14,+H14)</f>
        <v>2515</v>
      </c>
      <c r="F14" s="104">
        <f>IF(D14&gt;0,E14/D14*100,"-")</f>
        <v>5.2130834922477405</v>
      </c>
      <c r="G14" s="103">
        <v>2515</v>
      </c>
      <c r="H14" s="103">
        <v>0</v>
      </c>
      <c r="I14" s="103">
        <f>+SUM(K14,+M14,+O14)</f>
        <v>45729</v>
      </c>
      <c r="J14" s="104">
        <f>IF(D14&gt;0,I14/D14*100,"-")</f>
        <v>94.786916507752267</v>
      </c>
      <c r="K14" s="103">
        <v>29863</v>
      </c>
      <c r="L14" s="104">
        <f>IF(D14&gt;0,K14/D14*100,"-")</f>
        <v>61.899925379321786</v>
      </c>
      <c r="M14" s="103">
        <v>0</v>
      </c>
      <c r="N14" s="104">
        <f>IF(D14&gt;0,M14/D14*100,"-")</f>
        <v>0</v>
      </c>
      <c r="O14" s="103">
        <v>15866</v>
      </c>
      <c r="P14" s="103">
        <v>10986</v>
      </c>
      <c r="Q14" s="104">
        <f>IF(D14&gt;0,O14/D14*100,"-")</f>
        <v>32.886991128430473</v>
      </c>
      <c r="R14" s="103">
        <v>750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38</v>
      </c>
      <c r="B15" s="102" t="s">
        <v>270</v>
      </c>
      <c r="C15" s="101" t="s">
        <v>271</v>
      </c>
      <c r="D15" s="103">
        <f>+SUM(E15,+I15)</f>
        <v>29850</v>
      </c>
      <c r="E15" s="103">
        <f>+SUM(G15,+H15)</f>
        <v>1377</v>
      </c>
      <c r="F15" s="104">
        <f>IF(D15&gt;0,E15/D15*100,"-")</f>
        <v>4.6130653266331656</v>
      </c>
      <c r="G15" s="103">
        <v>1377</v>
      </c>
      <c r="H15" s="103">
        <v>0</v>
      </c>
      <c r="I15" s="103">
        <f>+SUM(K15,+M15,+O15)</f>
        <v>28473</v>
      </c>
      <c r="J15" s="104">
        <f>IF(D15&gt;0,I15/D15*100,"-")</f>
        <v>95.386934673366824</v>
      </c>
      <c r="K15" s="103">
        <v>18345</v>
      </c>
      <c r="L15" s="104">
        <f>IF(D15&gt;0,K15/D15*100,"-")</f>
        <v>61.457286432160807</v>
      </c>
      <c r="M15" s="103">
        <v>0</v>
      </c>
      <c r="N15" s="104">
        <f>IF(D15&gt;0,M15/D15*100,"-")</f>
        <v>0</v>
      </c>
      <c r="O15" s="103">
        <v>10128</v>
      </c>
      <c r="P15" s="103">
        <v>4190</v>
      </c>
      <c r="Q15" s="104">
        <f>IF(D15&gt;0,O15/D15*100,"-")</f>
        <v>33.929648241206031</v>
      </c>
      <c r="R15" s="103">
        <v>564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38</v>
      </c>
      <c r="B16" s="102" t="s">
        <v>272</v>
      </c>
      <c r="C16" s="101" t="s">
        <v>273</v>
      </c>
      <c r="D16" s="103">
        <f>+SUM(E16,+I16)</f>
        <v>50437</v>
      </c>
      <c r="E16" s="103">
        <f>+SUM(G16,+H16)</f>
        <v>1078</v>
      </c>
      <c r="F16" s="104">
        <f>IF(D16&gt;0,E16/D16*100,"-")</f>
        <v>2.1373198247318435</v>
      </c>
      <c r="G16" s="103">
        <v>1078</v>
      </c>
      <c r="H16" s="103">
        <v>0</v>
      </c>
      <c r="I16" s="103">
        <f>+SUM(K16,+M16,+O16)</f>
        <v>49359</v>
      </c>
      <c r="J16" s="104">
        <f>IF(D16&gt;0,I16/D16*100,"-")</f>
        <v>97.862680175268153</v>
      </c>
      <c r="K16" s="103">
        <v>42609</v>
      </c>
      <c r="L16" s="104">
        <f>IF(D16&gt;0,K16/D16*100,"-")</f>
        <v>84.479647877550207</v>
      </c>
      <c r="M16" s="103">
        <v>0</v>
      </c>
      <c r="N16" s="104">
        <f>IF(D16&gt;0,M16/D16*100,"-")</f>
        <v>0</v>
      </c>
      <c r="O16" s="103">
        <v>6750</v>
      </c>
      <c r="P16" s="103">
        <v>6577</v>
      </c>
      <c r="Q16" s="104">
        <f>IF(D16&gt;0,O16/D16*100,"-")</f>
        <v>13.383032297717945</v>
      </c>
      <c r="R16" s="103">
        <v>899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38</v>
      </c>
      <c r="B17" s="102" t="s">
        <v>274</v>
      </c>
      <c r="C17" s="101" t="s">
        <v>275</v>
      </c>
      <c r="D17" s="103">
        <f>+SUM(E17,+I17)</f>
        <v>92942</v>
      </c>
      <c r="E17" s="103">
        <f>+SUM(G17,+H17)</f>
        <v>1346</v>
      </c>
      <c r="F17" s="104">
        <f>IF(D17&gt;0,E17/D17*100,"-")</f>
        <v>1.4482150158163156</v>
      </c>
      <c r="G17" s="103">
        <v>1346</v>
      </c>
      <c r="H17" s="103">
        <v>0</v>
      </c>
      <c r="I17" s="103">
        <f>+SUM(K17,+M17,+O17)</f>
        <v>91596</v>
      </c>
      <c r="J17" s="104">
        <f>IF(D17&gt;0,I17/D17*100,"-")</f>
        <v>98.551784984183683</v>
      </c>
      <c r="K17" s="103">
        <v>76732</v>
      </c>
      <c r="L17" s="104">
        <f>IF(D17&gt;0,K17/D17*100,"-")</f>
        <v>82.559015299864441</v>
      </c>
      <c r="M17" s="103">
        <v>0</v>
      </c>
      <c r="N17" s="104">
        <f>IF(D17&gt;0,M17/D17*100,"-")</f>
        <v>0</v>
      </c>
      <c r="O17" s="103">
        <v>14864</v>
      </c>
      <c r="P17" s="103">
        <v>10663</v>
      </c>
      <c r="Q17" s="104">
        <f>IF(D17&gt;0,O17/D17*100,"-")</f>
        <v>15.992769684319253</v>
      </c>
      <c r="R17" s="103">
        <v>2642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38</v>
      </c>
      <c r="B18" s="102" t="s">
        <v>276</v>
      </c>
      <c r="C18" s="101" t="s">
        <v>277</v>
      </c>
      <c r="D18" s="103">
        <f>+SUM(E18,+I18)</f>
        <v>3147</v>
      </c>
      <c r="E18" s="103">
        <f>+SUM(G18,+H18)</f>
        <v>0</v>
      </c>
      <c r="F18" s="104">
        <f>IF(D18&gt;0,E18/D18*100,"-")</f>
        <v>0</v>
      </c>
      <c r="G18" s="103">
        <v>0</v>
      </c>
      <c r="H18" s="103">
        <v>0</v>
      </c>
      <c r="I18" s="103">
        <f>+SUM(K18,+M18,+O18)</f>
        <v>3147</v>
      </c>
      <c r="J18" s="104">
        <f>IF(D18&gt;0,I18/D18*100,"-")</f>
        <v>100</v>
      </c>
      <c r="K18" s="103">
        <v>3132</v>
      </c>
      <c r="L18" s="104">
        <f>IF(D18&gt;0,K18/D18*100,"-")</f>
        <v>99.523355576739746</v>
      </c>
      <c r="M18" s="103">
        <v>0</v>
      </c>
      <c r="N18" s="104">
        <f>IF(D18&gt;0,M18/D18*100,"-")</f>
        <v>0</v>
      </c>
      <c r="O18" s="103">
        <v>15</v>
      </c>
      <c r="P18" s="103">
        <v>15</v>
      </c>
      <c r="Q18" s="104">
        <f>IF(D18&gt;0,O18/D18*100,"-")</f>
        <v>0.47664442326024786</v>
      </c>
      <c r="R18" s="103">
        <v>54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38</v>
      </c>
      <c r="B19" s="102" t="s">
        <v>278</v>
      </c>
      <c r="C19" s="101" t="s">
        <v>279</v>
      </c>
      <c r="D19" s="103">
        <f>+SUM(E19,+I19)</f>
        <v>20228</v>
      </c>
      <c r="E19" s="103">
        <f>+SUM(G19,+H19)</f>
        <v>1356</v>
      </c>
      <c r="F19" s="104">
        <f>IF(D19&gt;0,E19/D19*100,"-")</f>
        <v>6.7035791971524619</v>
      </c>
      <c r="G19" s="103">
        <v>1356</v>
      </c>
      <c r="H19" s="103">
        <v>0</v>
      </c>
      <c r="I19" s="103">
        <f>+SUM(K19,+M19,+O19)</f>
        <v>18872</v>
      </c>
      <c r="J19" s="104">
        <f>IF(D19&gt;0,I19/D19*100,"-")</f>
        <v>93.296420802847535</v>
      </c>
      <c r="K19" s="103">
        <v>15274</v>
      </c>
      <c r="L19" s="104">
        <f>IF(D19&gt;0,K19/D19*100,"-")</f>
        <v>75.509195175004933</v>
      </c>
      <c r="M19" s="103">
        <v>0</v>
      </c>
      <c r="N19" s="104">
        <f>IF(D19&gt;0,M19/D19*100,"-")</f>
        <v>0</v>
      </c>
      <c r="O19" s="103">
        <v>3598</v>
      </c>
      <c r="P19" s="103">
        <v>2532</v>
      </c>
      <c r="Q19" s="104">
        <f>IF(D19&gt;0,O19/D19*100,"-")</f>
        <v>17.787225627842595</v>
      </c>
      <c r="R19" s="103">
        <v>270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38</v>
      </c>
      <c r="B20" s="102" t="s">
        <v>280</v>
      </c>
      <c r="C20" s="101" t="s">
        <v>281</v>
      </c>
      <c r="D20" s="103">
        <f>+SUM(E20,+I20)</f>
        <v>25716</v>
      </c>
      <c r="E20" s="103">
        <f>+SUM(G20,+H20)</f>
        <v>1156</v>
      </c>
      <c r="F20" s="104">
        <f>IF(D20&gt;0,E20/D20*100,"-")</f>
        <v>4.4952558718307669</v>
      </c>
      <c r="G20" s="103">
        <v>1156</v>
      </c>
      <c r="H20" s="103">
        <v>0</v>
      </c>
      <c r="I20" s="103">
        <f>+SUM(K20,+M20,+O20)</f>
        <v>24560</v>
      </c>
      <c r="J20" s="104">
        <f>IF(D20&gt;0,I20/D20*100,"-")</f>
        <v>95.504744128169222</v>
      </c>
      <c r="K20" s="103">
        <v>20650</v>
      </c>
      <c r="L20" s="104">
        <f>IF(D20&gt;0,K20/D20*100,"-")</f>
        <v>80.300202208741638</v>
      </c>
      <c r="M20" s="103">
        <v>0</v>
      </c>
      <c r="N20" s="104">
        <f>IF(D20&gt;0,M20/D20*100,"-")</f>
        <v>0</v>
      </c>
      <c r="O20" s="103">
        <v>3910</v>
      </c>
      <c r="P20" s="103">
        <v>898</v>
      </c>
      <c r="Q20" s="104">
        <f>IF(D20&gt;0,O20/D20*100,"-")</f>
        <v>15.204541919427594</v>
      </c>
      <c r="R20" s="103">
        <v>271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38</v>
      </c>
      <c r="B21" s="102" t="s">
        <v>282</v>
      </c>
      <c r="C21" s="101" t="s">
        <v>283</v>
      </c>
      <c r="D21" s="103">
        <f>+SUM(E21,+I21)</f>
        <v>24611</v>
      </c>
      <c r="E21" s="103">
        <f>+SUM(G21,+H21)</f>
        <v>1154</v>
      </c>
      <c r="F21" s="104">
        <f>IF(D21&gt;0,E21/D21*100,"-")</f>
        <v>4.6889602210393724</v>
      </c>
      <c r="G21" s="103">
        <v>1154</v>
      </c>
      <c r="H21" s="103">
        <v>0</v>
      </c>
      <c r="I21" s="103">
        <f>+SUM(K21,+M21,+O21)</f>
        <v>23457</v>
      </c>
      <c r="J21" s="104">
        <f>IF(D21&gt;0,I21/D21*100,"-")</f>
        <v>95.311039778960634</v>
      </c>
      <c r="K21" s="103">
        <v>15637</v>
      </c>
      <c r="L21" s="104">
        <f>IF(D21&gt;0,K21/D21*100,"-")</f>
        <v>63.536629962212018</v>
      </c>
      <c r="M21" s="103">
        <v>0</v>
      </c>
      <c r="N21" s="104">
        <f>IF(D21&gt;0,M21/D21*100,"-")</f>
        <v>0</v>
      </c>
      <c r="O21" s="103">
        <v>7820</v>
      </c>
      <c r="P21" s="103">
        <v>6014</v>
      </c>
      <c r="Q21" s="104">
        <f>IF(D21&gt;0,O21/D21*100,"-")</f>
        <v>31.774409816748612</v>
      </c>
      <c r="R21" s="103">
        <v>461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38</v>
      </c>
      <c r="B22" s="102" t="s">
        <v>284</v>
      </c>
      <c r="C22" s="101" t="s">
        <v>285</v>
      </c>
      <c r="D22" s="103">
        <f>+SUM(E22,+I22)</f>
        <v>11876</v>
      </c>
      <c r="E22" s="103">
        <f>+SUM(G22,+H22)</f>
        <v>1033</v>
      </c>
      <c r="F22" s="104">
        <f>IF(D22&gt;0,E22/D22*100,"-")</f>
        <v>8.6982148871673957</v>
      </c>
      <c r="G22" s="103">
        <v>1033</v>
      </c>
      <c r="H22" s="103">
        <v>0</v>
      </c>
      <c r="I22" s="103">
        <f>+SUM(K22,+M22,+O22)</f>
        <v>10843</v>
      </c>
      <c r="J22" s="104">
        <f>IF(D22&gt;0,I22/D22*100,"-")</f>
        <v>91.301785112832604</v>
      </c>
      <c r="K22" s="103">
        <v>7147</v>
      </c>
      <c r="L22" s="104">
        <f>IF(D22&gt;0,K22/D22*100,"-")</f>
        <v>60.180195351970355</v>
      </c>
      <c r="M22" s="103">
        <v>0</v>
      </c>
      <c r="N22" s="104">
        <f>IF(D22&gt;0,M22/D22*100,"-")</f>
        <v>0</v>
      </c>
      <c r="O22" s="103">
        <v>3696</v>
      </c>
      <c r="P22" s="103">
        <v>1324</v>
      </c>
      <c r="Q22" s="104">
        <f>IF(D22&gt;0,O22/D22*100,"-")</f>
        <v>31.121589760862246</v>
      </c>
      <c r="R22" s="103">
        <v>134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/>
      <c r="B23" s="102"/>
      <c r="C23" s="101"/>
      <c r="D23" s="103"/>
      <c r="E23" s="103"/>
      <c r="F23" s="104"/>
      <c r="G23" s="103"/>
      <c r="H23" s="103"/>
      <c r="I23" s="103"/>
      <c r="J23" s="104"/>
      <c r="K23" s="103"/>
      <c r="L23" s="104"/>
      <c r="M23" s="103"/>
      <c r="N23" s="104"/>
      <c r="O23" s="103"/>
      <c r="P23" s="103"/>
      <c r="Q23" s="104"/>
      <c r="R23" s="103"/>
      <c r="S23" s="101"/>
      <c r="T23" s="101"/>
      <c r="U23" s="101"/>
      <c r="V23" s="101"/>
      <c r="W23" s="101"/>
      <c r="X23" s="101"/>
      <c r="Y23" s="101"/>
      <c r="Z23" s="101"/>
      <c r="AA23" s="190"/>
      <c r="AB23" s="190"/>
    </row>
    <row r="24" spans="1:28" s="105" customFormat="1" ht="13.5" customHeight="1">
      <c r="A24" s="101"/>
      <c r="B24" s="102"/>
      <c r="C24" s="101"/>
      <c r="D24" s="103"/>
      <c r="E24" s="103"/>
      <c r="F24" s="104"/>
      <c r="G24" s="103"/>
      <c r="H24" s="103"/>
      <c r="I24" s="103"/>
      <c r="J24" s="104"/>
      <c r="K24" s="103"/>
      <c r="L24" s="104"/>
      <c r="M24" s="103"/>
      <c r="N24" s="104"/>
      <c r="O24" s="103"/>
      <c r="P24" s="103"/>
      <c r="Q24" s="104"/>
      <c r="R24" s="103"/>
      <c r="S24" s="101"/>
      <c r="T24" s="101"/>
      <c r="U24" s="101"/>
      <c r="V24" s="101"/>
      <c r="W24" s="101"/>
      <c r="X24" s="101"/>
      <c r="Y24" s="101"/>
      <c r="Z24" s="101"/>
      <c r="AA24" s="190"/>
      <c r="AB24" s="190"/>
    </row>
    <row r="25" spans="1:28" s="105" customFormat="1" ht="13.5" customHeight="1">
      <c r="A25" s="101"/>
      <c r="B25" s="102"/>
      <c r="C25" s="101"/>
      <c r="D25" s="103"/>
      <c r="E25" s="103"/>
      <c r="F25" s="104"/>
      <c r="G25" s="103"/>
      <c r="H25" s="103"/>
      <c r="I25" s="103"/>
      <c r="J25" s="104"/>
      <c r="K25" s="103"/>
      <c r="L25" s="104"/>
      <c r="M25" s="103"/>
      <c r="N25" s="104"/>
      <c r="O25" s="103"/>
      <c r="P25" s="103"/>
      <c r="Q25" s="104"/>
      <c r="R25" s="103"/>
      <c r="S25" s="101"/>
      <c r="T25" s="101"/>
      <c r="U25" s="101"/>
      <c r="V25" s="101"/>
      <c r="W25" s="101"/>
      <c r="X25" s="101"/>
      <c r="Y25" s="101"/>
      <c r="Z25" s="101"/>
      <c r="AA25" s="190"/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2">
    <sortCondition ref="A8:A22"/>
    <sortCondition ref="B8:B22"/>
    <sortCondition ref="C8:C2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富山県</v>
      </c>
      <c r="B7" s="107" t="str">
        <f>水洗化人口等!B7</f>
        <v>16000</v>
      </c>
      <c r="C7" s="106" t="s">
        <v>200</v>
      </c>
      <c r="D7" s="108">
        <f>SUM(E7,+H7,+K7)</f>
        <v>104644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27538</v>
      </c>
      <c r="I7" s="108">
        <f>SUM(I$8:I$207)</f>
        <v>12530</v>
      </c>
      <c r="J7" s="108">
        <f>SUM(J$8:J$207)</f>
        <v>15008</v>
      </c>
      <c r="K7" s="108">
        <f>SUM(L7:M7)</f>
        <v>77106</v>
      </c>
      <c r="L7" s="108">
        <f>SUM(L$8:L$207)</f>
        <v>8681</v>
      </c>
      <c r="M7" s="108">
        <f>SUM(M$8:M$207)</f>
        <v>68425</v>
      </c>
      <c r="N7" s="108">
        <f>SUM(O7,+V7,+AC7)</f>
        <v>104644</v>
      </c>
      <c r="O7" s="108">
        <f>SUM(P7:U7)</f>
        <v>21211</v>
      </c>
      <c r="P7" s="108">
        <f t="shared" ref="P7:U7" si="0">SUM(P$8:P$207)</f>
        <v>18097</v>
      </c>
      <c r="Q7" s="108">
        <f t="shared" si="0"/>
        <v>0</v>
      </c>
      <c r="R7" s="108">
        <f t="shared" si="0"/>
        <v>0</v>
      </c>
      <c r="S7" s="108">
        <f t="shared" si="0"/>
        <v>3114</v>
      </c>
      <c r="T7" s="108">
        <f t="shared" si="0"/>
        <v>0</v>
      </c>
      <c r="U7" s="108">
        <f t="shared" si="0"/>
        <v>0</v>
      </c>
      <c r="V7" s="108">
        <f>SUM(W7:AB7)</f>
        <v>83433</v>
      </c>
      <c r="W7" s="108">
        <f t="shared" ref="W7:AB7" si="1">SUM(W$8:W$207)</f>
        <v>61950</v>
      </c>
      <c r="X7" s="108">
        <f t="shared" si="1"/>
        <v>0</v>
      </c>
      <c r="Y7" s="108">
        <f t="shared" si="1"/>
        <v>0</v>
      </c>
      <c r="Z7" s="108">
        <f t="shared" si="1"/>
        <v>21483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679</v>
      </c>
      <c r="AG7" s="108">
        <f>SUM(AG$8:AG$207)</f>
        <v>679</v>
      </c>
      <c r="AH7" s="108">
        <f>SUM(AH$8:AH$207)</f>
        <v>0</v>
      </c>
      <c r="AI7" s="108">
        <f>SUM(AI$8:AI$207)</f>
        <v>0</v>
      </c>
      <c r="AJ7" s="108">
        <f>SUM(AK7:AS7)</f>
        <v>1179</v>
      </c>
      <c r="AK7" s="108">
        <f t="shared" ref="AK7:AS7" si="2">SUM(AK$8:AK$207)</f>
        <v>222</v>
      </c>
      <c r="AL7" s="108">
        <f t="shared" si="2"/>
        <v>345</v>
      </c>
      <c r="AM7" s="108">
        <f t="shared" si="2"/>
        <v>553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0</v>
      </c>
      <c r="AS7" s="108">
        <f t="shared" si="2"/>
        <v>59</v>
      </c>
      <c r="AT7" s="108">
        <f>SUM(AU7:AY7)</f>
        <v>67</v>
      </c>
      <c r="AU7" s="108">
        <f>SUM(AU$8:AU$207)</f>
        <v>67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472</v>
      </c>
      <c r="BA7" s="108">
        <f>SUM(BA$8:BA$207)</f>
        <v>472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38</v>
      </c>
      <c r="B8" s="113" t="s">
        <v>254</v>
      </c>
      <c r="C8" s="101" t="s">
        <v>255</v>
      </c>
      <c r="D8" s="103">
        <f>SUM(E8,+H8,+K8)</f>
        <v>28117</v>
      </c>
      <c r="E8" s="103">
        <f>SUM(F8:G8)</f>
        <v>0</v>
      </c>
      <c r="F8" s="103">
        <v>0</v>
      </c>
      <c r="G8" s="103">
        <v>0</v>
      </c>
      <c r="H8" s="103">
        <f>SUM(I8:J8)</f>
        <v>2410</v>
      </c>
      <c r="I8" s="103">
        <v>2410</v>
      </c>
      <c r="J8" s="103">
        <v>0</v>
      </c>
      <c r="K8" s="103">
        <f>SUM(L8:M8)</f>
        <v>25707</v>
      </c>
      <c r="L8" s="103">
        <v>2597</v>
      </c>
      <c r="M8" s="103">
        <v>23110</v>
      </c>
      <c r="N8" s="103">
        <f>SUM(O8,+V8,+AC8)</f>
        <v>28117</v>
      </c>
      <c r="O8" s="103">
        <f>SUM(P8:U8)</f>
        <v>5007</v>
      </c>
      <c r="P8" s="103">
        <v>5007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23110</v>
      </c>
      <c r="W8" s="103">
        <v>23110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72</v>
      </c>
      <c r="AG8" s="103">
        <v>72</v>
      </c>
      <c r="AH8" s="103">
        <v>0</v>
      </c>
      <c r="AI8" s="103">
        <v>0</v>
      </c>
      <c r="AJ8" s="103">
        <f>SUM(AK8:AS8)</f>
        <v>467</v>
      </c>
      <c r="AK8" s="103">
        <v>216</v>
      </c>
      <c r="AL8" s="103">
        <v>213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38</v>
      </c>
      <c r="AT8" s="103">
        <f>SUM(AU8:AY8)</f>
        <v>34</v>
      </c>
      <c r="AU8" s="103">
        <v>34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64</v>
      </c>
      <c r="BA8" s="103">
        <v>64</v>
      </c>
      <c r="BB8" s="103">
        <v>0</v>
      </c>
      <c r="BC8" s="103">
        <v>0</v>
      </c>
    </row>
    <row r="9" spans="1:55" s="105" customFormat="1" ht="13.5" customHeight="1">
      <c r="A9" s="115" t="s">
        <v>38</v>
      </c>
      <c r="B9" s="113" t="s">
        <v>258</v>
      </c>
      <c r="C9" s="101" t="s">
        <v>259</v>
      </c>
      <c r="D9" s="103">
        <f>SUM(E9,+H9,+K9)</f>
        <v>10597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10597</v>
      </c>
      <c r="L9" s="103">
        <v>2536</v>
      </c>
      <c r="M9" s="103">
        <v>8061</v>
      </c>
      <c r="N9" s="103">
        <f>SUM(O9,+V9,+AC9)</f>
        <v>10597</v>
      </c>
      <c r="O9" s="103">
        <f>SUM(P9:U9)</f>
        <v>2536</v>
      </c>
      <c r="P9" s="103">
        <v>2536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8061</v>
      </c>
      <c r="W9" s="103">
        <v>1367</v>
      </c>
      <c r="X9" s="103">
        <v>0</v>
      </c>
      <c r="Y9" s="103">
        <v>0</v>
      </c>
      <c r="Z9" s="103">
        <v>6694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16</v>
      </c>
      <c r="AG9" s="103">
        <v>16</v>
      </c>
      <c r="AH9" s="103">
        <v>0</v>
      </c>
      <c r="AI9" s="103">
        <v>0</v>
      </c>
      <c r="AJ9" s="103">
        <f>SUM(AK9:AS9)</f>
        <v>16</v>
      </c>
      <c r="AK9" s="103">
        <v>0</v>
      </c>
      <c r="AL9" s="103">
        <v>0</v>
      </c>
      <c r="AM9" s="103">
        <v>11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5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57</v>
      </c>
      <c r="BA9" s="103">
        <v>57</v>
      </c>
      <c r="BB9" s="103">
        <v>0</v>
      </c>
      <c r="BC9" s="103">
        <v>0</v>
      </c>
    </row>
    <row r="10" spans="1:55" s="105" customFormat="1" ht="13.5" customHeight="1">
      <c r="A10" s="115" t="s">
        <v>38</v>
      </c>
      <c r="B10" s="113" t="s">
        <v>260</v>
      </c>
      <c r="C10" s="101" t="s">
        <v>261</v>
      </c>
      <c r="D10" s="103">
        <f>SUM(E10,+H10,+K10)</f>
        <v>6498</v>
      </c>
      <c r="E10" s="103">
        <f>SUM(F10:G10)</f>
        <v>0</v>
      </c>
      <c r="F10" s="103">
        <v>0</v>
      </c>
      <c r="G10" s="103">
        <v>0</v>
      </c>
      <c r="H10" s="103">
        <f>SUM(I10:J10)</f>
        <v>1321</v>
      </c>
      <c r="I10" s="103">
        <v>1321</v>
      </c>
      <c r="J10" s="103">
        <v>0</v>
      </c>
      <c r="K10" s="103">
        <f>SUM(L10:M10)</f>
        <v>5177</v>
      </c>
      <c r="L10" s="103">
        <v>0</v>
      </c>
      <c r="M10" s="103">
        <v>5177</v>
      </c>
      <c r="N10" s="103">
        <f>SUM(O10,+V10,+AC10)</f>
        <v>6498</v>
      </c>
      <c r="O10" s="103">
        <f>SUM(P10:U10)</f>
        <v>1321</v>
      </c>
      <c r="P10" s="103">
        <v>0</v>
      </c>
      <c r="Q10" s="103">
        <v>0</v>
      </c>
      <c r="R10" s="103">
        <v>0</v>
      </c>
      <c r="S10" s="103">
        <v>1321</v>
      </c>
      <c r="T10" s="103">
        <v>0</v>
      </c>
      <c r="U10" s="103">
        <v>0</v>
      </c>
      <c r="V10" s="103">
        <f>SUM(W10:AB10)</f>
        <v>5177</v>
      </c>
      <c r="W10" s="103">
        <v>0</v>
      </c>
      <c r="X10" s="103">
        <v>0</v>
      </c>
      <c r="Y10" s="103">
        <v>0</v>
      </c>
      <c r="Z10" s="103">
        <v>5177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38</v>
      </c>
      <c r="B11" s="113" t="s">
        <v>262</v>
      </c>
      <c r="C11" s="101" t="s">
        <v>263</v>
      </c>
      <c r="D11" s="103">
        <f>SUM(E11,+H11,+K11)</f>
        <v>8629</v>
      </c>
      <c r="E11" s="103">
        <f>SUM(F11:G11)</f>
        <v>0</v>
      </c>
      <c r="F11" s="103">
        <v>0</v>
      </c>
      <c r="G11" s="103">
        <v>0</v>
      </c>
      <c r="H11" s="103">
        <f>SUM(I11:J11)</f>
        <v>8629</v>
      </c>
      <c r="I11" s="103">
        <v>2075</v>
      </c>
      <c r="J11" s="103">
        <v>6554</v>
      </c>
      <c r="K11" s="103">
        <f>SUM(L11:M11)</f>
        <v>0</v>
      </c>
      <c r="L11" s="103">
        <v>0</v>
      </c>
      <c r="M11" s="103">
        <v>0</v>
      </c>
      <c r="N11" s="103">
        <f>SUM(O11,+V11,+AC11)</f>
        <v>8629</v>
      </c>
      <c r="O11" s="103">
        <f>SUM(P11:U11)</f>
        <v>2075</v>
      </c>
      <c r="P11" s="103">
        <v>2075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6554</v>
      </c>
      <c r="W11" s="103">
        <v>6554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233</v>
      </c>
      <c r="BA11" s="103">
        <v>233</v>
      </c>
      <c r="BB11" s="103">
        <v>0</v>
      </c>
      <c r="BC11" s="103">
        <v>0</v>
      </c>
    </row>
    <row r="12" spans="1:55" s="105" customFormat="1" ht="13.5" customHeight="1">
      <c r="A12" s="115" t="s">
        <v>38</v>
      </c>
      <c r="B12" s="113" t="s">
        <v>264</v>
      </c>
      <c r="C12" s="101" t="s">
        <v>265</v>
      </c>
      <c r="D12" s="103">
        <f>SUM(E12,+H12,+K12)</f>
        <v>6013</v>
      </c>
      <c r="E12" s="103">
        <f>SUM(F12:G12)</f>
        <v>0</v>
      </c>
      <c r="F12" s="103">
        <v>0</v>
      </c>
      <c r="G12" s="103">
        <v>0</v>
      </c>
      <c r="H12" s="103">
        <f>SUM(I12:J12)</f>
        <v>677</v>
      </c>
      <c r="I12" s="103">
        <v>677</v>
      </c>
      <c r="J12" s="103">
        <v>0</v>
      </c>
      <c r="K12" s="103">
        <f>SUM(L12:M12)</f>
        <v>5336</v>
      </c>
      <c r="L12" s="103">
        <v>0</v>
      </c>
      <c r="M12" s="103">
        <v>5336</v>
      </c>
      <c r="N12" s="103">
        <f>SUM(O12,+V12,+AC12)</f>
        <v>6013</v>
      </c>
      <c r="O12" s="103">
        <f>SUM(P12:U12)</f>
        <v>677</v>
      </c>
      <c r="P12" s="103">
        <v>677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5336</v>
      </c>
      <c r="W12" s="103">
        <v>5336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38</v>
      </c>
      <c r="B13" s="113" t="s">
        <v>266</v>
      </c>
      <c r="C13" s="101" t="s">
        <v>267</v>
      </c>
      <c r="D13" s="103">
        <f>SUM(E13,+H13,+K13)</f>
        <v>8988</v>
      </c>
      <c r="E13" s="103">
        <f>SUM(F13:G13)</f>
        <v>0</v>
      </c>
      <c r="F13" s="103">
        <v>0</v>
      </c>
      <c r="G13" s="103">
        <v>0</v>
      </c>
      <c r="H13" s="103">
        <f>SUM(I13:J13)</f>
        <v>767</v>
      </c>
      <c r="I13" s="103">
        <v>767</v>
      </c>
      <c r="J13" s="103">
        <v>0</v>
      </c>
      <c r="K13" s="103">
        <f>SUM(L13:M13)</f>
        <v>8221</v>
      </c>
      <c r="L13" s="103">
        <v>0</v>
      </c>
      <c r="M13" s="103">
        <v>8221</v>
      </c>
      <c r="N13" s="103">
        <f>SUM(O13,+V13,+AC13)</f>
        <v>8988</v>
      </c>
      <c r="O13" s="103">
        <f>SUM(P13:U13)</f>
        <v>767</v>
      </c>
      <c r="P13" s="103">
        <v>0</v>
      </c>
      <c r="Q13" s="103">
        <v>0</v>
      </c>
      <c r="R13" s="103">
        <v>0</v>
      </c>
      <c r="S13" s="103">
        <v>767</v>
      </c>
      <c r="T13" s="103">
        <v>0</v>
      </c>
      <c r="U13" s="103">
        <v>0</v>
      </c>
      <c r="V13" s="103">
        <f>SUM(W13:AB13)</f>
        <v>8221</v>
      </c>
      <c r="W13" s="103">
        <v>0</v>
      </c>
      <c r="X13" s="103">
        <v>0</v>
      </c>
      <c r="Y13" s="103">
        <v>0</v>
      </c>
      <c r="Z13" s="103">
        <v>8221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38</v>
      </c>
      <c r="B14" s="113" t="s">
        <v>268</v>
      </c>
      <c r="C14" s="101" t="s">
        <v>269</v>
      </c>
      <c r="D14" s="103">
        <f>SUM(E14,+H14,+K14)</f>
        <v>8273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8273</v>
      </c>
      <c r="L14" s="103">
        <v>1541</v>
      </c>
      <c r="M14" s="103">
        <v>6732</v>
      </c>
      <c r="N14" s="103">
        <f>SUM(O14,+V14,+AC14)</f>
        <v>8273</v>
      </c>
      <c r="O14" s="103">
        <f>SUM(P14:U14)</f>
        <v>1541</v>
      </c>
      <c r="P14" s="103">
        <v>1541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6732</v>
      </c>
      <c r="W14" s="103">
        <v>6732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332</v>
      </c>
      <c r="AG14" s="103">
        <v>332</v>
      </c>
      <c r="AH14" s="103">
        <v>0</v>
      </c>
      <c r="AI14" s="103">
        <v>0</v>
      </c>
      <c r="AJ14" s="103">
        <f>SUM(AK14:AS14)</f>
        <v>332</v>
      </c>
      <c r="AK14" s="103">
        <v>0</v>
      </c>
      <c r="AL14" s="103">
        <v>0</v>
      </c>
      <c r="AM14" s="103">
        <v>322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10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38</v>
      </c>
      <c r="B15" s="113" t="s">
        <v>270</v>
      </c>
      <c r="C15" s="101" t="s">
        <v>271</v>
      </c>
      <c r="D15" s="103">
        <f>SUM(E15,+H15,+K15)</f>
        <v>5344</v>
      </c>
      <c r="E15" s="103">
        <f>SUM(F15:G15)</f>
        <v>0</v>
      </c>
      <c r="F15" s="103">
        <v>0</v>
      </c>
      <c r="G15" s="103">
        <v>0</v>
      </c>
      <c r="H15" s="103">
        <f>SUM(I15:J15)</f>
        <v>1001</v>
      </c>
      <c r="I15" s="103">
        <v>1001</v>
      </c>
      <c r="J15" s="103">
        <v>0</v>
      </c>
      <c r="K15" s="103">
        <f>SUM(L15:M15)</f>
        <v>4343</v>
      </c>
      <c r="L15" s="103">
        <v>103</v>
      </c>
      <c r="M15" s="103">
        <v>4240</v>
      </c>
      <c r="N15" s="103">
        <f>SUM(O15,+V15,+AC15)</f>
        <v>5344</v>
      </c>
      <c r="O15" s="103">
        <f>SUM(P15:U15)</f>
        <v>1104</v>
      </c>
      <c r="P15" s="103">
        <v>1104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4240</v>
      </c>
      <c r="W15" s="103">
        <v>4240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222</v>
      </c>
      <c r="AG15" s="103">
        <v>222</v>
      </c>
      <c r="AH15" s="103">
        <v>0</v>
      </c>
      <c r="AI15" s="103">
        <v>0</v>
      </c>
      <c r="AJ15" s="103">
        <f>SUM(AK15:AS15)</f>
        <v>222</v>
      </c>
      <c r="AK15" s="103">
        <v>0</v>
      </c>
      <c r="AL15" s="103">
        <v>0</v>
      </c>
      <c r="AM15" s="103">
        <v>216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6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38</v>
      </c>
      <c r="B16" s="113" t="s">
        <v>272</v>
      </c>
      <c r="C16" s="101" t="s">
        <v>273</v>
      </c>
      <c r="D16" s="103">
        <f>SUM(E16,+H16,+K16)</f>
        <v>2916</v>
      </c>
      <c r="E16" s="103">
        <f>SUM(F16:G16)</f>
        <v>0</v>
      </c>
      <c r="F16" s="103">
        <v>0</v>
      </c>
      <c r="G16" s="103">
        <v>0</v>
      </c>
      <c r="H16" s="103">
        <f>SUM(I16:J16)</f>
        <v>2916</v>
      </c>
      <c r="I16" s="103">
        <v>1095</v>
      </c>
      <c r="J16" s="103">
        <v>1821</v>
      </c>
      <c r="K16" s="103">
        <f>SUM(L16:M16)</f>
        <v>0</v>
      </c>
      <c r="L16" s="103">
        <v>0</v>
      </c>
      <c r="M16" s="103">
        <v>0</v>
      </c>
      <c r="N16" s="103">
        <f>SUM(O16,+V16,+AC16)</f>
        <v>2916</v>
      </c>
      <c r="O16" s="103">
        <f>SUM(P16:U16)</f>
        <v>1095</v>
      </c>
      <c r="P16" s="103">
        <v>1095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1821</v>
      </c>
      <c r="W16" s="103">
        <v>1821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4</v>
      </c>
      <c r="AG16" s="103">
        <v>4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4</v>
      </c>
      <c r="AU16" s="103">
        <v>4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102</v>
      </c>
      <c r="BA16" s="103">
        <v>102</v>
      </c>
      <c r="BB16" s="103">
        <v>0</v>
      </c>
      <c r="BC16" s="103">
        <v>0</v>
      </c>
    </row>
    <row r="17" spans="1:55" s="105" customFormat="1" ht="13.5" customHeight="1">
      <c r="A17" s="115" t="s">
        <v>38</v>
      </c>
      <c r="B17" s="113" t="s">
        <v>274</v>
      </c>
      <c r="C17" s="101" t="s">
        <v>275</v>
      </c>
      <c r="D17" s="103">
        <f>SUM(E17,+H17,+K17)</f>
        <v>8047</v>
      </c>
      <c r="E17" s="103">
        <f>SUM(F17:G17)</f>
        <v>0</v>
      </c>
      <c r="F17" s="103">
        <v>0</v>
      </c>
      <c r="G17" s="103">
        <v>0</v>
      </c>
      <c r="H17" s="103">
        <f>SUM(I17:J17)</f>
        <v>7891</v>
      </c>
      <c r="I17" s="103">
        <v>1258</v>
      </c>
      <c r="J17" s="103">
        <v>6633</v>
      </c>
      <c r="K17" s="103">
        <f>SUM(L17:M17)</f>
        <v>156</v>
      </c>
      <c r="L17" s="103">
        <v>0</v>
      </c>
      <c r="M17" s="103">
        <v>156</v>
      </c>
      <c r="N17" s="103">
        <f>SUM(O17,+V17,+AC17)</f>
        <v>8047</v>
      </c>
      <c r="O17" s="103">
        <f>SUM(P17:U17)</f>
        <v>1258</v>
      </c>
      <c r="P17" s="103">
        <v>1258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6789</v>
      </c>
      <c r="W17" s="103">
        <v>6789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29</v>
      </c>
      <c r="AG17" s="103">
        <v>29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29</v>
      </c>
      <c r="AU17" s="103">
        <v>29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38</v>
      </c>
      <c r="B18" s="113" t="s">
        <v>276</v>
      </c>
      <c r="C18" s="101" t="s">
        <v>277</v>
      </c>
      <c r="D18" s="103">
        <f>SUM(E18,+H18,+K18)</f>
        <v>15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15</v>
      </c>
      <c r="L18" s="103">
        <v>6</v>
      </c>
      <c r="M18" s="103">
        <v>9</v>
      </c>
      <c r="N18" s="103">
        <f>SUM(O18,+V18,+AC18)</f>
        <v>15</v>
      </c>
      <c r="O18" s="103">
        <f>SUM(P18:U18)</f>
        <v>6</v>
      </c>
      <c r="P18" s="103">
        <v>6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9</v>
      </c>
      <c r="W18" s="103">
        <v>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38</v>
      </c>
      <c r="B19" s="113" t="s">
        <v>278</v>
      </c>
      <c r="C19" s="101" t="s">
        <v>279</v>
      </c>
      <c r="D19" s="103">
        <f>SUM(E19,+H19,+K19)</f>
        <v>2686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2686</v>
      </c>
      <c r="L19" s="103">
        <v>928</v>
      </c>
      <c r="M19" s="103">
        <v>1758</v>
      </c>
      <c r="N19" s="103">
        <f>SUM(O19,+V19,+AC19)</f>
        <v>2686</v>
      </c>
      <c r="O19" s="103">
        <f>SUM(P19:U19)</f>
        <v>928</v>
      </c>
      <c r="P19" s="103">
        <v>928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1758</v>
      </c>
      <c r="W19" s="103">
        <v>1758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4</v>
      </c>
      <c r="AG19" s="103">
        <v>4</v>
      </c>
      <c r="AH19" s="103">
        <v>0</v>
      </c>
      <c r="AI19" s="103">
        <v>0</v>
      </c>
      <c r="AJ19" s="103">
        <f>SUM(AK19:AS19)</f>
        <v>57</v>
      </c>
      <c r="AK19" s="103">
        <v>0</v>
      </c>
      <c r="AL19" s="103">
        <v>53</v>
      </c>
      <c r="AM19" s="103">
        <v>4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16</v>
      </c>
      <c r="BA19" s="103">
        <v>16</v>
      </c>
      <c r="BB19" s="103">
        <v>0</v>
      </c>
      <c r="BC19" s="103">
        <v>0</v>
      </c>
    </row>
    <row r="20" spans="1:55" s="105" customFormat="1" ht="13.5" customHeight="1">
      <c r="A20" s="115" t="s">
        <v>38</v>
      </c>
      <c r="B20" s="113" t="s">
        <v>280</v>
      </c>
      <c r="C20" s="101" t="s">
        <v>281</v>
      </c>
      <c r="D20" s="103">
        <f>SUM(E20,+H20,+K20)</f>
        <v>4012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4012</v>
      </c>
      <c r="L20" s="103">
        <v>970</v>
      </c>
      <c r="M20" s="103">
        <v>3042</v>
      </c>
      <c r="N20" s="103">
        <f>SUM(O20,+V20,+AC20)</f>
        <v>4012</v>
      </c>
      <c r="O20" s="103">
        <f>SUM(P20:U20)</f>
        <v>970</v>
      </c>
      <c r="P20" s="103">
        <v>970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3042</v>
      </c>
      <c r="W20" s="103">
        <v>3042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85</v>
      </c>
      <c r="AK20" s="103">
        <v>6</v>
      </c>
      <c r="AL20" s="103">
        <v>79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38</v>
      </c>
      <c r="B21" s="113" t="s">
        <v>282</v>
      </c>
      <c r="C21" s="101" t="s">
        <v>283</v>
      </c>
      <c r="D21" s="103">
        <f>SUM(E21,+H21,+K21)</f>
        <v>2291</v>
      </c>
      <c r="E21" s="103">
        <f>SUM(F21:G21)</f>
        <v>0</v>
      </c>
      <c r="F21" s="103">
        <v>0</v>
      </c>
      <c r="G21" s="103">
        <v>0</v>
      </c>
      <c r="H21" s="103">
        <f>SUM(I21:J21)</f>
        <v>900</v>
      </c>
      <c r="I21" s="103">
        <v>900</v>
      </c>
      <c r="J21" s="103">
        <v>0</v>
      </c>
      <c r="K21" s="103">
        <f>SUM(L21:M21)</f>
        <v>1391</v>
      </c>
      <c r="L21" s="103">
        <v>0</v>
      </c>
      <c r="M21" s="103">
        <v>1391</v>
      </c>
      <c r="N21" s="103">
        <f>SUM(O21,+V21,+AC21)</f>
        <v>2291</v>
      </c>
      <c r="O21" s="103">
        <f>SUM(P21:U21)</f>
        <v>900</v>
      </c>
      <c r="P21" s="103">
        <v>900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1391</v>
      </c>
      <c r="W21" s="103">
        <v>0</v>
      </c>
      <c r="X21" s="103">
        <v>0</v>
      </c>
      <c r="Y21" s="103">
        <v>0</v>
      </c>
      <c r="Z21" s="103">
        <v>1391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38</v>
      </c>
      <c r="B22" s="113" t="s">
        <v>284</v>
      </c>
      <c r="C22" s="101" t="s">
        <v>285</v>
      </c>
      <c r="D22" s="103">
        <f>SUM(E22,+H22,+K22)</f>
        <v>2218</v>
      </c>
      <c r="E22" s="103">
        <f>SUM(F22:G22)</f>
        <v>0</v>
      </c>
      <c r="F22" s="103">
        <v>0</v>
      </c>
      <c r="G22" s="103">
        <v>0</v>
      </c>
      <c r="H22" s="103">
        <f>SUM(I22:J22)</f>
        <v>1026</v>
      </c>
      <c r="I22" s="103">
        <v>1026</v>
      </c>
      <c r="J22" s="103">
        <v>0</v>
      </c>
      <c r="K22" s="103">
        <f>SUM(L22:M22)</f>
        <v>1192</v>
      </c>
      <c r="L22" s="103">
        <v>0</v>
      </c>
      <c r="M22" s="103">
        <v>1192</v>
      </c>
      <c r="N22" s="103">
        <f>SUM(O22,+V22,+AC22)</f>
        <v>2218</v>
      </c>
      <c r="O22" s="103">
        <f>SUM(P22:U22)</f>
        <v>1026</v>
      </c>
      <c r="P22" s="103">
        <v>0</v>
      </c>
      <c r="Q22" s="103">
        <v>0</v>
      </c>
      <c r="R22" s="103">
        <v>0</v>
      </c>
      <c r="S22" s="103">
        <v>1026</v>
      </c>
      <c r="T22" s="103">
        <v>0</v>
      </c>
      <c r="U22" s="103">
        <v>0</v>
      </c>
      <c r="V22" s="103">
        <f>SUM(W22:AB22)</f>
        <v>1192</v>
      </c>
      <c r="W22" s="103">
        <v>1192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/>
      <c r="B23" s="113"/>
      <c r="C23" s="101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</row>
    <row r="24" spans="1:55" s="105" customFormat="1" ht="13.5" customHeight="1">
      <c r="A24" s="115"/>
      <c r="B24" s="113"/>
      <c r="C24" s="101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</row>
    <row r="25" spans="1:55" s="105" customFormat="1" ht="13.5" customHeight="1">
      <c r="A25" s="115"/>
      <c r="B25" s="113"/>
      <c r="C25" s="101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2">
    <sortCondition ref="A8:A22"/>
    <sortCondition ref="B8:B22"/>
    <sortCondition ref="C8:C2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21" man="1"/>
    <brk id="31" min="1" max="21" man="1"/>
    <brk id="45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16000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16201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16202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16204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16205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16206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16207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16208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16209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16210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16211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16321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16322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16323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16342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16343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>
        <f>+水洗化人口等!B23</f>
        <v>0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>
        <f>+水洗化人口等!B24</f>
        <v>0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>
        <f>+水洗化人口等!B25</f>
        <v>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2021-01-06T07:38:10Z</dcterms:modified>
</cp:coreProperties>
</file>